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3"/>
  <workbookPr/>
  <mc:AlternateContent xmlns:mc="http://schemas.openxmlformats.org/markup-compatibility/2006">
    <mc:Choice Requires="x15">
      <x15ac:absPath xmlns:x15ac="http://schemas.microsoft.com/office/spreadsheetml/2010/11/ac" url="/Users/MG/Desktop/OceanDNA/Lists/V1.3/"/>
    </mc:Choice>
  </mc:AlternateContent>
  <xr:revisionPtr revIDLastSave="0" documentId="13_ncr:1_{F16D44B2-3866-7C4C-AB6B-5C8E915B68DE}" xr6:coauthVersionLast="47" xr6:coauthVersionMax="47" xr10:uidLastSave="{00000000-0000-0000-0000-000000000000}"/>
  <bookViews>
    <workbookView xWindow="-13160" yWindow="-35500" windowWidth="64000" windowHeight="35500" firstSheet="1" activeTab="1" xr2:uid="{00000000-000D-0000-FFFF-FFFF00000000}"/>
  </bookViews>
  <sheets>
    <sheet name="Change log" sheetId="3" r:id="rId1"/>
    <sheet name="Species in library" sheetId="1" r:id="rId2"/>
    <sheet name="Sample sheet working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2" i="2" l="1" a="1"/>
  <c r="N1362" i="2"/>
  <c r="M1362" i="2" a="1"/>
  <c r="M1362" i="2"/>
  <c r="L1362" i="2" a="1"/>
  <c r="L1362" i="2" s="1"/>
  <c r="I1362" i="2" a="1"/>
  <c r="I1362" i="2" s="1"/>
  <c r="G1362" i="2" a="1"/>
  <c r="G1362" i="2"/>
  <c r="N1360" i="2" a="1"/>
  <c r="N1360" i="2" s="1"/>
  <c r="M1360" i="2" a="1"/>
  <c r="M1360" i="2" s="1"/>
  <c r="L1360" i="2" a="1"/>
  <c r="L1360" i="2"/>
  <c r="I1360" i="2" a="1"/>
  <c r="I1360" i="2" s="1"/>
  <c r="G1360" i="2" a="1"/>
  <c r="G1360" i="2" s="1"/>
  <c r="N1359" i="2" a="1"/>
  <c r="N1359" i="2"/>
  <c r="M1359" i="2" a="1"/>
  <c r="M1359" i="2"/>
  <c r="L1359" i="2" a="1"/>
  <c r="L1359" i="2" s="1"/>
  <c r="I1359" i="2" a="1"/>
  <c r="I1359" i="2"/>
  <c r="G1359" i="2" a="1"/>
  <c r="G1359" i="2"/>
  <c r="N1358" i="2" a="1"/>
  <c r="N1358" i="2" s="1"/>
  <c r="M1358" i="2" a="1"/>
  <c r="M1358" i="2" s="1"/>
  <c r="L1358" i="2" a="1"/>
  <c r="L1358" i="2"/>
  <c r="I1358" i="2" a="1"/>
  <c r="I1358" i="2" s="1"/>
  <c r="G1358" i="2" a="1"/>
  <c r="G1358" i="2" s="1"/>
  <c r="N1354" i="2" a="1"/>
  <c r="N1354" i="2"/>
  <c r="M1354" i="2" a="1"/>
  <c r="M1354" i="2" s="1"/>
  <c r="L1354" i="2" a="1"/>
  <c r="L1354" i="2" s="1"/>
  <c r="I1354" i="2" a="1"/>
  <c r="I1354" i="2"/>
  <c r="G1354" i="2" a="1"/>
  <c r="G1354" i="2" s="1"/>
  <c r="N1352" i="2" a="1"/>
  <c r="N1352" i="2"/>
  <c r="M1352" i="2" a="1"/>
  <c r="M1352" i="2"/>
  <c r="L1352" i="2" a="1"/>
  <c r="L1352" i="2"/>
  <c r="I1352" i="2" a="1"/>
  <c r="I1352" i="2" s="1"/>
  <c r="G1352" i="2" a="1"/>
  <c r="G1352" i="2" s="1"/>
  <c r="N1351" i="2" a="1"/>
  <c r="N1351" i="2" s="1"/>
  <c r="M1351" i="2" a="1"/>
  <c r="M1351" i="2"/>
  <c r="L1351" i="2" a="1"/>
  <c r="L1351" i="2" s="1"/>
  <c r="I1351" i="2" a="1"/>
  <c r="I1351" i="2"/>
  <c r="G1351" i="2" a="1"/>
  <c r="G1351" i="2" s="1"/>
  <c r="N1349" i="2" a="1"/>
  <c r="N1349" i="2" s="1"/>
  <c r="M1349" i="2" a="1"/>
  <c r="M1349" i="2" s="1"/>
  <c r="L1349" i="2" a="1"/>
  <c r="L1349" i="2"/>
  <c r="I1349" i="2" a="1"/>
  <c r="I1349" i="2"/>
  <c r="G1349" i="2" a="1"/>
  <c r="G1349" i="2"/>
  <c r="N1333" i="2" a="1"/>
  <c r="N1333" i="2"/>
  <c r="M1333" i="2" a="1"/>
  <c r="M1333" i="2" s="1"/>
  <c r="L1333" i="2" a="1"/>
  <c r="L1333" i="2" s="1"/>
  <c r="I1333" i="2" a="1"/>
  <c r="I1333" i="2"/>
  <c r="G1333" i="2" a="1"/>
  <c r="G1333" i="2"/>
  <c r="N1331" i="2" a="1"/>
  <c r="N1331" i="2" s="1"/>
  <c r="M1331" i="2" a="1"/>
  <c r="M1331" i="2"/>
  <c r="L1331" i="2" a="1"/>
  <c r="L1331" i="2" s="1"/>
  <c r="I1331" i="2" a="1"/>
  <c r="I1331" i="2" s="1"/>
  <c r="G1331" i="2" a="1"/>
  <c r="G1331" i="2" s="1"/>
  <c r="N1328" i="2" a="1"/>
  <c r="N1328" i="2"/>
  <c r="M1328" i="2" a="1"/>
  <c r="M1328" i="2"/>
  <c r="L1328" i="2" a="1"/>
  <c r="L1328" i="2"/>
  <c r="I1328" i="2" a="1"/>
  <c r="I1328" i="2"/>
  <c r="G1328" i="2" a="1"/>
  <c r="G1328" i="2" s="1"/>
  <c r="N1320" i="2" a="1"/>
  <c r="N1320" i="2" s="1"/>
  <c r="M1320" i="2" a="1"/>
  <c r="M1320" i="2"/>
  <c r="L1320" i="2" a="1"/>
  <c r="L1320" i="2"/>
  <c r="I1320" i="2" a="1"/>
  <c r="I1320" i="2" s="1"/>
  <c r="G1320" i="2" a="1"/>
  <c r="G1320" i="2"/>
  <c r="N1319" i="2" a="1"/>
  <c r="N1319" i="2" s="1"/>
  <c r="M1319" i="2" a="1"/>
  <c r="M1319" i="2" s="1"/>
  <c r="L1319" i="2" a="1"/>
  <c r="L1319" i="2"/>
  <c r="I1319" i="2" a="1"/>
  <c r="I1319" i="2"/>
  <c r="G1319" i="2" a="1"/>
  <c r="G1319" i="2"/>
  <c r="N1317" i="2" a="1"/>
  <c r="N1317" i="2"/>
  <c r="M1317" i="2" a="1"/>
  <c r="M1317" i="2" s="1"/>
  <c r="L1317" i="2" a="1"/>
  <c r="L1317" i="2" s="1"/>
  <c r="I1317" i="2" a="1"/>
  <c r="I1317" i="2" s="1"/>
  <c r="G1317" i="2" a="1"/>
  <c r="G1317" i="2"/>
  <c r="N1310" i="2" a="1"/>
  <c r="N1310" i="2"/>
  <c r="M1310" i="2" a="1"/>
  <c r="M1310" i="2" s="1"/>
  <c r="L1310" i="2" a="1"/>
  <c r="L1310" i="2" s="1"/>
  <c r="I1310" i="2" a="1"/>
  <c r="I1310" i="2"/>
  <c r="G1310" i="2" a="1"/>
  <c r="G1310" i="2" s="1"/>
  <c r="N1309" i="2" a="1"/>
  <c r="N1309" i="2" s="1"/>
  <c r="M1309" i="2" a="1"/>
  <c r="M1309" i="2"/>
  <c r="L1309" i="2" a="1"/>
  <c r="L1309" i="2"/>
  <c r="I1309" i="2" a="1"/>
  <c r="I1309" i="2" s="1"/>
  <c r="G1309" i="2" a="1"/>
  <c r="G1309" i="2"/>
  <c r="N1308" i="2" a="1"/>
  <c r="N1308" i="2" s="1"/>
  <c r="M1308" i="2" a="1"/>
  <c r="M1308" i="2" s="1"/>
  <c r="L1308" i="2" a="1"/>
  <c r="L1308" i="2"/>
  <c r="I1308" i="2" a="1"/>
  <c r="I1308" i="2"/>
  <c r="G1308" i="2" a="1"/>
  <c r="G1308" i="2" s="1"/>
  <c r="N1304" i="2" a="1"/>
  <c r="N1304" i="2"/>
  <c r="M1304" i="2" a="1"/>
  <c r="M1304" i="2"/>
  <c r="L1304" i="2" a="1"/>
  <c r="L1304" i="2" s="1"/>
  <c r="I1304" i="2" a="1"/>
  <c r="I1304" i="2" s="1"/>
  <c r="G1304" i="2" a="1"/>
  <c r="G1304" i="2"/>
  <c r="N1301" i="2" a="1"/>
  <c r="N1301" i="2" s="1"/>
  <c r="M1301" i="2" a="1"/>
  <c r="M1301" i="2" s="1"/>
  <c r="L1301" i="2" a="1"/>
  <c r="L1301" i="2"/>
  <c r="I1301" i="2" a="1"/>
  <c r="I1301" i="2" s="1"/>
  <c r="G1301" i="2" a="1"/>
  <c r="G1301" i="2" s="1"/>
  <c r="N1300" i="2" a="1"/>
  <c r="N1300" i="2"/>
  <c r="M1300" i="2" a="1"/>
  <c r="M1300" i="2" s="1"/>
  <c r="L1300" i="2" a="1"/>
  <c r="L1300" i="2"/>
  <c r="I1300" i="2" a="1"/>
  <c r="I1300" i="2"/>
  <c r="G1300" i="2" a="1"/>
  <c r="G1300" i="2"/>
  <c r="N1298" i="2" a="1"/>
  <c r="N1298" i="2"/>
  <c r="M1298" i="2" a="1"/>
  <c r="M1298" i="2"/>
  <c r="L1298" i="2" a="1"/>
  <c r="L1298" i="2" s="1"/>
  <c r="I1298" i="2" a="1"/>
  <c r="I1298" i="2"/>
  <c r="G1298" i="2" a="1"/>
  <c r="G1298" i="2" s="1"/>
  <c r="N1297" i="2" a="1"/>
  <c r="N1297" i="2"/>
  <c r="M1297" i="2" a="1"/>
  <c r="M1297" i="2" s="1"/>
  <c r="L1297" i="2" a="1"/>
  <c r="L1297" i="2" s="1"/>
  <c r="I1297" i="2" a="1"/>
  <c r="I1297" i="2" s="1"/>
  <c r="G1297" i="2" a="1"/>
  <c r="G1297" i="2"/>
  <c r="N1296" i="2" a="1"/>
  <c r="N1296" i="2"/>
  <c r="M1296" i="2" a="1"/>
  <c r="M1296" i="2"/>
  <c r="L1296" i="2" a="1"/>
  <c r="L1296" i="2"/>
  <c r="I1296" i="2" a="1"/>
  <c r="I1296" i="2"/>
  <c r="G1296" i="2" a="1"/>
  <c r="G1296" i="2" s="1"/>
  <c r="N1281" i="2" a="1"/>
  <c r="N1281" i="2"/>
  <c r="M1281" i="2" a="1"/>
  <c r="M1281" i="2"/>
  <c r="L1281" i="2" a="1"/>
  <c r="L1281" i="2" s="1"/>
  <c r="I1281" i="2" a="1"/>
  <c r="I1281" i="2"/>
  <c r="G1281" i="2" a="1"/>
  <c r="G1281" i="2" s="1"/>
  <c r="N1280" i="2" a="1"/>
  <c r="N1280" i="2" s="1"/>
  <c r="M1280" i="2" a="1"/>
  <c r="M1280" i="2" s="1"/>
  <c r="L1280" i="2" a="1"/>
  <c r="L1280" i="2"/>
  <c r="I1280" i="2" a="1"/>
  <c r="I1280" i="2"/>
  <c r="G1280" i="2" a="1"/>
  <c r="G1280" i="2"/>
  <c r="N1279" i="2" a="1"/>
  <c r="N1279" i="2"/>
  <c r="M1279" i="2" a="1"/>
  <c r="M1279" i="2" s="1"/>
  <c r="L1279" i="2" a="1"/>
  <c r="L1279" i="2" s="1"/>
  <c r="I1279" i="2" a="1"/>
  <c r="I1279" i="2"/>
  <c r="G1279" i="2" a="1"/>
  <c r="G1279" i="2"/>
  <c r="N1238" i="2" a="1"/>
  <c r="N1238" i="2" s="1"/>
  <c r="M1238" i="2" a="1"/>
  <c r="M1238" i="2"/>
  <c r="L1238" i="2" a="1"/>
  <c r="L1238" i="2" s="1"/>
  <c r="I1238" i="2" a="1"/>
  <c r="I1238" i="2"/>
  <c r="G1238" i="2" a="1"/>
  <c r="G1238" i="2" s="1"/>
  <c r="N1235" i="2" a="1"/>
  <c r="N1235" i="2"/>
  <c r="M1235" i="2" a="1"/>
  <c r="M1235" i="2"/>
  <c r="L1235" i="2" a="1"/>
  <c r="L1235" i="2"/>
  <c r="I1235" i="2" a="1"/>
  <c r="I1235" i="2" s="1"/>
  <c r="G1235" i="2" a="1"/>
  <c r="G1235" i="2" s="1"/>
  <c r="N1234" i="2" a="1"/>
  <c r="N1234" i="2" s="1"/>
  <c r="M1234" i="2" a="1"/>
  <c r="M1234" i="2"/>
  <c r="L1234" i="2" a="1"/>
  <c r="L1234" i="2"/>
  <c r="I1234" i="2" a="1"/>
  <c r="I1234" i="2" s="1"/>
  <c r="G1234" i="2" a="1"/>
  <c r="G1234" i="2" s="1"/>
  <c r="N1232" i="2" a="1"/>
  <c r="N1232" i="2"/>
  <c r="M1232" i="2" a="1"/>
  <c r="M1232" i="2"/>
  <c r="L1232" i="2" a="1"/>
  <c r="L1232" i="2" s="1"/>
  <c r="I1232" i="2" a="1"/>
  <c r="I1232" i="2"/>
  <c r="G1232" i="2" a="1"/>
  <c r="G1232" i="2"/>
  <c r="N1159" i="2" a="1"/>
  <c r="N1159" i="2" s="1"/>
  <c r="M1159" i="2" a="1"/>
  <c r="M1159" i="2"/>
  <c r="L1159" i="2" a="1"/>
  <c r="L1159" i="2" s="1"/>
  <c r="I1159" i="2" a="1"/>
  <c r="I1159" i="2" s="1"/>
  <c r="G1159" i="2" a="1"/>
  <c r="G1159" i="2"/>
  <c r="N1144" i="2" a="1"/>
  <c r="N1144" i="2"/>
  <c r="M1144" i="2" a="1"/>
  <c r="M1144" i="2" s="1"/>
  <c r="L1144" i="2" a="1"/>
  <c r="L1144" i="2"/>
  <c r="I1144" i="2" a="1"/>
  <c r="I1144" i="2"/>
  <c r="G1144" i="2" a="1"/>
  <c r="G1144" i="2"/>
  <c r="N1136" i="2" a="1"/>
  <c r="N1136" i="2" s="1"/>
  <c r="M1136" i="2" a="1"/>
  <c r="M1136" i="2"/>
  <c r="L1136" i="2" a="1"/>
  <c r="L1136" i="2" s="1"/>
  <c r="I1136" i="2" a="1"/>
  <c r="I1136" i="2" s="1"/>
  <c r="G1136" i="2" a="1"/>
  <c r="G1136" i="2"/>
  <c r="N1135" i="2" a="1"/>
  <c r="N1135" i="2" s="1"/>
  <c r="M1135" i="2" a="1"/>
  <c r="M1135" i="2" s="1"/>
  <c r="L1135" i="2" a="1"/>
  <c r="L1135" i="2"/>
  <c r="I1135" i="2" a="1"/>
  <c r="I1135" i="2" s="1"/>
  <c r="G1135" i="2" a="1"/>
  <c r="G1135" i="2"/>
  <c r="N1134" i="2" a="1"/>
  <c r="N1134" i="2"/>
  <c r="M1134" i="2" a="1"/>
  <c r="M1134" i="2"/>
  <c r="L1134" i="2" a="1"/>
  <c r="L1134" i="2"/>
  <c r="I1134" i="2" a="1"/>
  <c r="I1134" i="2" s="1"/>
  <c r="G1134" i="2" a="1"/>
  <c r="G1134" i="2" s="1"/>
  <c r="N1133" i="2" a="1"/>
  <c r="N1133" i="2"/>
  <c r="M1133" i="2" a="1"/>
  <c r="M1133" i="2" s="1"/>
  <c r="L1133" i="2" a="1"/>
  <c r="L1133" i="2"/>
  <c r="I1133" i="2" a="1"/>
  <c r="I1133" i="2" s="1"/>
  <c r="G1133" i="2" a="1"/>
  <c r="G1133" i="2" s="1"/>
  <c r="N1125" i="2" a="1"/>
  <c r="N1125" i="2" s="1"/>
  <c r="M1125" i="2" a="1"/>
  <c r="M1125" i="2"/>
  <c r="L1125" i="2" a="1"/>
  <c r="L1125" i="2"/>
  <c r="I1125" i="2" a="1"/>
  <c r="I1125" i="2"/>
  <c r="G1125" i="2" a="1"/>
  <c r="G1125" i="2"/>
  <c r="N1084" i="2" a="1"/>
  <c r="N1084" i="2"/>
  <c r="M1084" i="2" a="1"/>
  <c r="M1084" i="2" s="1"/>
  <c r="L1084" i="2" a="1"/>
  <c r="L1084" i="2"/>
  <c r="I1084" i="2" a="1"/>
  <c r="I1084" i="2"/>
  <c r="G1084" i="2" a="1"/>
  <c r="G1084" i="2" s="1"/>
  <c r="N1083" i="2" a="1"/>
  <c r="N1083" i="2" s="1"/>
  <c r="M1083" i="2" a="1"/>
  <c r="M1083" i="2" s="1"/>
  <c r="L1083" i="2" a="1"/>
  <c r="L1083" i="2" s="1"/>
  <c r="I1083" i="2" a="1"/>
  <c r="I1083" i="2" s="1"/>
  <c r="G1083" i="2" a="1"/>
  <c r="G1083" i="2"/>
  <c r="N1081" i="2" a="1"/>
  <c r="N1081" i="2"/>
  <c r="M1081" i="2" a="1"/>
  <c r="M1081" i="2"/>
  <c r="L1081" i="2" a="1"/>
  <c r="L1081" i="2"/>
  <c r="I1081" i="2" a="1"/>
  <c r="I1081" i="2" s="1"/>
  <c r="G1081" i="2" a="1"/>
  <c r="G1081" i="2" s="1"/>
  <c r="N1080" i="2" a="1"/>
  <c r="N1080" i="2"/>
  <c r="M1080" i="2" a="1"/>
  <c r="M1080" i="2"/>
  <c r="L1080" i="2" a="1"/>
  <c r="L1080" i="2" s="1"/>
  <c r="I1080" i="2" a="1"/>
  <c r="I1080" i="2" s="1"/>
  <c r="G1080" i="2" a="1"/>
  <c r="G1080" i="2" s="1"/>
  <c r="N1000" i="2" a="1"/>
  <c r="N1000" i="2"/>
  <c r="M1000" i="2" a="1"/>
  <c r="M1000" i="2" s="1"/>
  <c r="L1000" i="2" a="1"/>
  <c r="L1000" i="2"/>
  <c r="I1000" i="2" a="1"/>
  <c r="I1000" i="2"/>
  <c r="G1000" i="2" a="1"/>
  <c r="G1000" i="2"/>
  <c r="N999" i="2" a="1"/>
  <c r="N999" i="2" s="1"/>
  <c r="M999" i="2" a="1"/>
  <c r="M999" i="2" s="1"/>
  <c r="L999" i="2" a="1"/>
  <c r="L999" i="2" s="1"/>
  <c r="I999" i="2" a="1"/>
  <c r="I999" i="2"/>
  <c r="G999" i="2" a="1"/>
  <c r="G999" i="2"/>
  <c r="N991" i="2" a="1"/>
  <c r="N991" i="2" s="1"/>
  <c r="M991" i="2" a="1"/>
  <c r="M991" i="2" s="1"/>
  <c r="L991" i="2" a="1"/>
  <c r="L991" i="2"/>
  <c r="I991" i="2" a="1"/>
  <c r="I991" i="2"/>
  <c r="G991" i="2" a="1"/>
  <c r="G991" i="2" s="1"/>
  <c r="N990" i="2" a="1"/>
  <c r="N990" i="2"/>
  <c r="M990" i="2" a="1"/>
  <c r="M990" i="2"/>
  <c r="L990" i="2" a="1"/>
  <c r="L990" i="2" s="1"/>
  <c r="I990" i="2" a="1"/>
  <c r="I990" i="2" s="1"/>
  <c r="G990" i="2" a="1"/>
  <c r="G990" i="2" s="1"/>
  <c r="N989" i="2" a="1"/>
  <c r="N989" i="2" s="1"/>
  <c r="M989" i="2" a="1"/>
  <c r="M989" i="2" s="1"/>
  <c r="L989" i="2" a="1"/>
  <c r="L989" i="2"/>
  <c r="I989" i="2" a="1"/>
  <c r="I989" i="2" s="1"/>
  <c r="G989" i="2" a="1"/>
  <c r="G989" i="2"/>
  <c r="N987" i="2" a="1"/>
  <c r="N987" i="2"/>
  <c r="M987" i="2" a="1"/>
  <c r="M987" i="2"/>
  <c r="L987" i="2" a="1"/>
  <c r="L987" i="2" s="1"/>
  <c r="I987" i="2" a="1"/>
  <c r="I987" i="2"/>
  <c r="G987" i="2" a="1"/>
  <c r="G987" i="2" s="1"/>
  <c r="N986" i="2" a="1"/>
  <c r="N986" i="2" s="1"/>
  <c r="M986" i="2" a="1"/>
  <c r="M986" i="2" s="1"/>
  <c r="L986" i="2" a="1"/>
  <c r="L986" i="2" s="1"/>
  <c r="I986" i="2" a="1"/>
  <c r="I986" i="2" s="1"/>
  <c r="G986" i="2" a="1"/>
  <c r="G986" i="2"/>
  <c r="N982" i="2" a="1"/>
  <c r="N982" i="2" s="1"/>
  <c r="M982" i="2" a="1"/>
  <c r="M982" i="2"/>
  <c r="L982" i="2" a="1"/>
  <c r="L982" i="2"/>
  <c r="I982" i="2" a="1"/>
  <c r="I982" i="2"/>
  <c r="G982" i="2" a="1"/>
  <c r="G982" i="2"/>
  <c r="N981" i="2" a="1"/>
  <c r="N981" i="2" s="1"/>
  <c r="M981" i="2" a="1"/>
  <c r="M981" i="2" s="1"/>
  <c r="L981" i="2" a="1"/>
  <c r="L981" i="2"/>
  <c r="I981" i="2" a="1"/>
  <c r="I981" i="2" s="1"/>
  <c r="G981" i="2" a="1"/>
  <c r="G981" i="2" s="1"/>
  <c r="N979" i="2" a="1"/>
  <c r="N979" i="2" s="1"/>
  <c r="M979" i="2" a="1"/>
  <c r="M979" i="2" s="1"/>
  <c r="L979" i="2" a="1"/>
  <c r="L979" i="2" s="1"/>
  <c r="I979" i="2" a="1"/>
  <c r="I979" i="2"/>
  <c r="G979" i="2" a="1"/>
  <c r="G979" i="2"/>
  <c r="N954" i="2" a="1"/>
  <c r="N954" i="2"/>
  <c r="M954" i="2" a="1"/>
  <c r="M954" i="2"/>
  <c r="L954" i="2" a="1"/>
  <c r="L954" i="2"/>
  <c r="I954" i="2" a="1"/>
  <c r="I954" i="2" s="1"/>
  <c r="G954" i="2" a="1"/>
  <c r="G954" i="2"/>
  <c r="N953" i="2" a="1"/>
  <c r="N953" i="2"/>
  <c r="M953" i="2" a="1"/>
  <c r="M953" i="2" s="1"/>
  <c r="L953" i="2" a="1"/>
  <c r="L953" i="2" s="1"/>
  <c r="I953" i="2" a="1"/>
  <c r="I953" i="2" s="1"/>
  <c r="G953" i="2" a="1"/>
  <c r="G953" i="2" s="1"/>
  <c r="N952" i="2" a="1"/>
  <c r="N952" i="2" s="1"/>
  <c r="M952" i="2" a="1"/>
  <c r="M952" i="2"/>
  <c r="L952" i="2" a="1"/>
  <c r="L952" i="2"/>
  <c r="I952" i="2" a="1"/>
  <c r="I952" i="2"/>
  <c r="G952" i="2" a="1"/>
  <c r="G952" i="2"/>
  <c r="N943" i="2" a="1"/>
  <c r="N943" i="2" s="1"/>
  <c r="M943" i="2" a="1"/>
  <c r="M943" i="2" s="1"/>
  <c r="L943" i="2" a="1"/>
  <c r="L943" i="2" s="1"/>
  <c r="I943" i="2" a="1"/>
  <c r="I943" i="2"/>
  <c r="G943" i="2" a="1"/>
  <c r="G943" i="2" s="1"/>
  <c r="N942" i="2" a="1"/>
  <c r="N942" i="2" s="1"/>
  <c r="M942" i="2" a="1"/>
  <c r="M942" i="2" s="1"/>
  <c r="L942" i="2" a="1"/>
  <c r="L942" i="2"/>
  <c r="I942" i="2" a="1"/>
  <c r="I942" i="2" s="1"/>
  <c r="G942" i="2" a="1"/>
  <c r="G942" i="2"/>
  <c r="N936" i="2" a="1"/>
  <c r="N936" i="2"/>
  <c r="M936" i="2" a="1"/>
  <c r="M936" i="2"/>
  <c r="L936" i="2" a="1"/>
  <c r="L936" i="2" s="1"/>
  <c r="I936" i="2" a="1"/>
  <c r="I936" i="2" s="1"/>
  <c r="G936" i="2" a="1"/>
  <c r="G936" i="2" s="1"/>
  <c r="N933" i="2" a="1"/>
  <c r="N933" i="2"/>
  <c r="M933" i="2" a="1"/>
  <c r="M933" i="2"/>
  <c r="L933" i="2" a="1"/>
  <c r="L933" i="2" s="1"/>
  <c r="I933" i="2" a="1"/>
  <c r="I933" i="2" s="1"/>
  <c r="G933" i="2" a="1"/>
  <c r="G933" i="2"/>
  <c r="N932" i="2" a="1"/>
  <c r="N932" i="2"/>
  <c r="M932" i="2" a="1"/>
  <c r="M932" i="2" s="1"/>
  <c r="L932" i="2" a="1"/>
  <c r="L932" i="2"/>
  <c r="I932" i="2" a="1"/>
  <c r="I932" i="2"/>
  <c r="G932" i="2" a="1"/>
  <c r="G932" i="2" s="1"/>
  <c r="N931" i="2" a="1"/>
  <c r="N931" i="2" s="1"/>
  <c r="M931" i="2" a="1"/>
  <c r="M931" i="2" s="1"/>
  <c r="L931" i="2" a="1"/>
  <c r="L931" i="2" s="1"/>
  <c r="I931" i="2" a="1"/>
  <c r="I931" i="2" s="1"/>
  <c r="G931" i="2" a="1"/>
  <c r="G931" i="2"/>
  <c r="N919" i="2" a="1"/>
  <c r="N919" i="2" s="1"/>
  <c r="M919" i="2" a="1"/>
  <c r="M919" i="2"/>
  <c r="L919" i="2" a="1"/>
  <c r="L919" i="2"/>
  <c r="I919" i="2" a="1"/>
  <c r="I919" i="2"/>
  <c r="G919" i="2" a="1"/>
  <c r="G919" i="2" s="1"/>
  <c r="N914" i="2" a="1"/>
  <c r="N914" i="2"/>
  <c r="M914" i="2" a="1"/>
  <c r="M914" i="2" s="1"/>
  <c r="L914" i="2" a="1"/>
  <c r="L914" i="2" s="1"/>
  <c r="I914" i="2" a="1"/>
  <c r="I914" i="2" s="1"/>
  <c r="G914" i="2" a="1"/>
  <c r="G914" i="2" s="1"/>
  <c r="N912" i="2" a="1"/>
  <c r="N912" i="2" s="1"/>
  <c r="M912" i="2" a="1"/>
  <c r="M912" i="2" s="1"/>
  <c r="L912" i="2" a="1"/>
  <c r="L912" i="2" s="1"/>
  <c r="I912" i="2" a="1"/>
  <c r="I912" i="2"/>
  <c r="G912" i="2" a="1"/>
  <c r="G912" i="2"/>
  <c r="N911" i="2" a="1"/>
  <c r="N911" i="2"/>
  <c r="M911" i="2" a="1"/>
  <c r="M911" i="2"/>
  <c r="L911" i="2" a="1"/>
  <c r="L911" i="2" s="1"/>
  <c r="I911" i="2" a="1"/>
  <c r="I911" i="2" s="1"/>
  <c r="G911" i="2" a="1"/>
  <c r="G911" i="2"/>
  <c r="N894" i="2" a="1"/>
  <c r="N894" i="2" s="1"/>
  <c r="M894" i="2" a="1"/>
  <c r="M894" i="2" s="1"/>
  <c r="L894" i="2" a="1"/>
  <c r="L894" i="2" s="1"/>
  <c r="I894" i="2" a="1"/>
  <c r="I894" i="2" s="1"/>
  <c r="G894" i="2" a="1"/>
  <c r="G894" i="2" s="1"/>
  <c r="N893" i="2" a="1"/>
  <c r="N893" i="2"/>
  <c r="M893" i="2" a="1"/>
  <c r="M893" i="2"/>
  <c r="L893" i="2" a="1"/>
  <c r="L893" i="2"/>
  <c r="I893" i="2" a="1"/>
  <c r="I893" i="2"/>
  <c r="G893" i="2" a="1"/>
  <c r="G893" i="2"/>
  <c r="N892" i="2" a="1"/>
  <c r="N892" i="2" s="1"/>
  <c r="M892" i="2" a="1"/>
  <c r="M892" i="2" s="1"/>
  <c r="L892" i="2" a="1"/>
  <c r="L892" i="2"/>
  <c r="I892" i="2" a="1"/>
  <c r="I892" i="2" s="1"/>
  <c r="G892" i="2" a="1"/>
  <c r="G892" i="2" s="1"/>
  <c r="N891" i="2" a="1"/>
  <c r="N891" i="2" s="1"/>
  <c r="M891" i="2" a="1"/>
  <c r="M891" i="2" s="1"/>
  <c r="L891" i="2" a="1"/>
  <c r="L891" i="2" s="1"/>
  <c r="I891" i="2" a="1"/>
  <c r="I891" i="2"/>
  <c r="G891" i="2" a="1"/>
  <c r="G891" i="2"/>
  <c r="N889" i="2" a="1"/>
  <c r="N889" i="2"/>
  <c r="M889" i="2" a="1"/>
  <c r="M889" i="2"/>
  <c r="L889" i="2" a="1"/>
  <c r="L889" i="2" s="1"/>
  <c r="I889" i="2" a="1"/>
  <c r="I889" i="2" s="1"/>
  <c r="G889" i="2" a="1"/>
  <c r="G889" i="2" s="1"/>
  <c r="N888" i="2" a="1"/>
  <c r="N888" i="2"/>
  <c r="M888" i="2" a="1"/>
  <c r="M888" i="2" s="1"/>
  <c r="L888" i="2" a="1"/>
  <c r="L888" i="2" s="1"/>
  <c r="I888" i="2" a="1"/>
  <c r="I888" i="2" s="1"/>
  <c r="G888" i="2" a="1"/>
  <c r="G888" i="2"/>
  <c r="N886" i="2" a="1"/>
  <c r="N886" i="2" s="1"/>
  <c r="M886" i="2" a="1"/>
  <c r="M886" i="2"/>
  <c r="L886" i="2" a="1"/>
  <c r="L886" i="2"/>
  <c r="I886" i="2" a="1"/>
  <c r="I886" i="2"/>
  <c r="G886" i="2" a="1"/>
  <c r="G886" i="2" s="1"/>
  <c r="N870" i="2" a="1"/>
  <c r="N870" i="2" s="1"/>
  <c r="M870" i="2" a="1"/>
  <c r="M870" i="2" s="1"/>
  <c r="L870" i="2" a="1"/>
  <c r="L870" i="2" s="1"/>
  <c r="I870" i="2" a="1"/>
  <c r="I870" i="2"/>
  <c r="G870" i="2" a="1"/>
  <c r="G870" i="2" s="1"/>
  <c r="N867" i="2" a="1"/>
  <c r="N867" i="2" s="1"/>
  <c r="M867" i="2" a="1"/>
  <c r="M867" i="2"/>
  <c r="L867" i="2" a="1"/>
  <c r="L867" i="2"/>
  <c r="I867" i="2" a="1"/>
  <c r="I867" i="2"/>
  <c r="G867" i="2" a="1"/>
  <c r="G867" i="2"/>
  <c r="N792" i="2" a="1"/>
  <c r="N792" i="2"/>
  <c r="M792" i="2" a="1"/>
  <c r="M792" i="2" s="1"/>
  <c r="L792" i="2" a="1"/>
  <c r="L792" i="2" s="1"/>
  <c r="I792" i="2" a="1"/>
  <c r="I792" i="2" s="1"/>
  <c r="G792" i="2" a="1"/>
  <c r="G792" i="2" s="1"/>
  <c r="N791" i="2" a="1"/>
  <c r="N791" i="2" s="1"/>
  <c r="M791" i="2" a="1"/>
  <c r="M791" i="2" s="1"/>
  <c r="L791" i="2" a="1"/>
  <c r="L791" i="2" s="1"/>
  <c r="I791" i="2" a="1"/>
  <c r="I791" i="2"/>
  <c r="G791" i="2" a="1"/>
  <c r="G791" i="2"/>
  <c r="N786" i="2" a="1"/>
  <c r="N786" i="2"/>
  <c r="M786" i="2" a="1"/>
  <c r="M786" i="2"/>
  <c r="L786" i="2" a="1"/>
  <c r="L786" i="2"/>
  <c r="I786" i="2" a="1"/>
  <c r="I786" i="2" s="1"/>
  <c r="G786" i="2" a="1"/>
  <c r="G786" i="2" s="1"/>
  <c r="N781" i="2" a="1"/>
  <c r="N781" i="2" s="1"/>
  <c r="M781" i="2" a="1"/>
  <c r="M781" i="2" s="1"/>
  <c r="L781" i="2" a="1"/>
  <c r="L781" i="2" s="1"/>
  <c r="I781" i="2" a="1"/>
  <c r="I781" i="2" s="1"/>
  <c r="G781" i="2" a="1"/>
  <c r="G781" i="2" s="1"/>
  <c r="N774" i="2" a="1"/>
  <c r="N774" i="2"/>
  <c r="M774" i="2" a="1"/>
  <c r="M774" i="2"/>
  <c r="L774" i="2" a="1"/>
  <c r="L774" i="2"/>
  <c r="I774" i="2" a="1"/>
  <c r="I774" i="2"/>
  <c r="G774" i="2" a="1"/>
  <c r="G774" i="2"/>
  <c r="N773" i="2" a="1"/>
  <c r="N773" i="2" s="1"/>
  <c r="M773" i="2" a="1"/>
  <c r="M773" i="2"/>
  <c r="L773" i="2" a="1"/>
  <c r="L773" i="2" s="1"/>
  <c r="I773" i="2" a="1"/>
  <c r="I773" i="2" s="1"/>
  <c r="G773" i="2" a="1"/>
  <c r="G773" i="2" s="1"/>
  <c r="N772" i="2" a="1"/>
  <c r="N772" i="2" s="1"/>
  <c r="M772" i="2" a="1"/>
  <c r="M772" i="2" s="1"/>
  <c r="L772" i="2" a="1"/>
  <c r="L772" i="2"/>
  <c r="I772" i="2" a="1"/>
  <c r="I772" i="2"/>
  <c r="G772" i="2" a="1"/>
  <c r="G772" i="2"/>
  <c r="N770" i="2" a="1"/>
  <c r="N770" i="2"/>
  <c r="M770" i="2" a="1"/>
  <c r="M770" i="2"/>
  <c r="L770" i="2" a="1"/>
  <c r="L770" i="2" s="1"/>
  <c r="I770" i="2" a="1"/>
  <c r="I770" i="2" s="1"/>
  <c r="G770" i="2" a="1"/>
  <c r="G770" i="2"/>
  <c r="N768" i="2" a="1"/>
  <c r="N768" i="2" s="1"/>
  <c r="M768" i="2" a="1"/>
  <c r="M768" i="2" s="1"/>
  <c r="L768" i="2" a="1"/>
  <c r="L768" i="2" s="1"/>
  <c r="I768" i="2" a="1"/>
  <c r="I768" i="2" s="1"/>
  <c r="G768" i="2" a="1"/>
  <c r="G768" i="2" s="1"/>
  <c r="N734" i="2" a="1"/>
  <c r="N734" i="2"/>
  <c r="M734" i="2" a="1"/>
  <c r="M734" i="2"/>
  <c r="L734" i="2" a="1"/>
  <c r="L734" i="2"/>
  <c r="I734" i="2" a="1"/>
  <c r="I734" i="2"/>
  <c r="G734" i="2" a="1"/>
  <c r="G734" i="2" s="1"/>
  <c r="N608" i="2" a="1"/>
  <c r="N608" i="2" s="1"/>
  <c r="M608" i="2" a="1"/>
  <c r="M608" i="2" s="1"/>
  <c r="L608" i="2" a="1"/>
  <c r="L608" i="2"/>
  <c r="I608" i="2" a="1"/>
  <c r="I608" i="2" s="1"/>
  <c r="G608" i="2" a="1"/>
  <c r="G608" i="2" s="1"/>
  <c r="N607" i="2" a="1"/>
  <c r="N607" i="2" s="1"/>
  <c r="M607" i="2" a="1"/>
  <c r="M607" i="2"/>
  <c r="L607" i="2" a="1"/>
  <c r="L607" i="2" s="1"/>
  <c r="I607" i="2" a="1"/>
  <c r="I607" i="2"/>
  <c r="G607" i="2" a="1"/>
  <c r="G607" i="2"/>
  <c r="N479" i="2" a="1"/>
  <c r="N479" i="2"/>
  <c r="M479" i="2" a="1"/>
  <c r="M479" i="2" s="1"/>
  <c r="L479" i="2" a="1"/>
  <c r="L479" i="2" s="1"/>
  <c r="I479" i="2" a="1"/>
  <c r="I479" i="2" s="1"/>
  <c r="G479" i="2" a="1"/>
  <c r="G479" i="2" s="1"/>
  <c r="N478" i="2" a="1"/>
  <c r="N478" i="2"/>
  <c r="M478" i="2" a="1"/>
  <c r="M478" i="2" s="1"/>
  <c r="L478" i="2" a="1"/>
  <c r="L478" i="2" s="1"/>
  <c r="I478" i="2" a="1"/>
  <c r="I478" i="2"/>
  <c r="G478" i="2" a="1"/>
  <c r="G478" i="2"/>
  <c r="N391" i="2" a="1"/>
  <c r="N391" i="2" s="1"/>
  <c r="M391" i="2" a="1"/>
  <c r="M391" i="2"/>
  <c r="L391" i="2" a="1"/>
  <c r="L391" i="2"/>
  <c r="I391" i="2" a="1"/>
  <c r="I391" i="2" s="1"/>
  <c r="G391" i="2" a="1"/>
  <c r="G391" i="2" s="1"/>
  <c r="N390" i="2" a="1"/>
  <c r="N390" i="2" s="1"/>
  <c r="M390" i="2" a="1"/>
  <c r="M390" i="2" s="1"/>
  <c r="L390" i="2" a="1"/>
  <c r="L390" i="2" s="1"/>
  <c r="I390" i="2" a="1"/>
  <c r="I390" i="2"/>
  <c r="G390" i="2" a="1"/>
  <c r="G390" i="2" s="1"/>
  <c r="N389" i="2" a="1"/>
  <c r="N389" i="2"/>
  <c r="M389" i="2" a="1"/>
  <c r="M389" i="2"/>
  <c r="L389" i="2" a="1"/>
  <c r="L389" i="2"/>
  <c r="I389" i="2" a="1"/>
  <c r="I389" i="2" s="1"/>
  <c r="G389" i="2" a="1"/>
  <c r="G389" i="2"/>
  <c r="N357" i="2" a="1"/>
  <c r="N357" i="2" s="1"/>
  <c r="M357" i="2" a="1"/>
  <c r="M357" i="2" s="1"/>
  <c r="L357" i="2" a="1"/>
  <c r="L357" i="2" s="1"/>
  <c r="I357" i="2" a="1"/>
  <c r="I357" i="2" s="1"/>
  <c r="G357" i="2" a="1"/>
  <c r="G357" i="2" s="1"/>
  <c r="N356" i="2" a="1"/>
  <c r="N356" i="2" s="1"/>
  <c r="M356" i="2" a="1"/>
  <c r="M356" i="2" s="1"/>
  <c r="L356" i="2" a="1"/>
  <c r="L356" i="2"/>
  <c r="I356" i="2" a="1"/>
  <c r="I356" i="2"/>
  <c r="G356" i="2" a="1"/>
  <c r="G356" i="2"/>
  <c r="N355" i="2" a="1"/>
  <c r="N355" i="2"/>
  <c r="M355" i="2" a="1"/>
  <c r="M355" i="2" s="1"/>
  <c r="L355" i="2" a="1"/>
  <c r="L355" i="2" s="1"/>
  <c r="I355" i="2" a="1"/>
  <c r="I355" i="2"/>
  <c r="G355" i="2" a="1"/>
  <c r="G355" i="2" s="1"/>
  <c r="N354" i="2" a="1"/>
  <c r="N354" i="2" s="1"/>
  <c r="M354" i="2" a="1"/>
  <c r="M354" i="2" s="1"/>
  <c r="L354" i="2" a="1"/>
  <c r="L354" i="2" s="1"/>
  <c r="I354" i="2" a="1"/>
  <c r="I354" i="2" s="1"/>
  <c r="G354" i="2" a="1"/>
  <c r="G354" i="2"/>
  <c r="N353" i="2" a="1"/>
  <c r="N353" i="2"/>
  <c r="M353" i="2" a="1"/>
  <c r="M353" i="2"/>
  <c r="L353" i="2" a="1"/>
  <c r="L353" i="2"/>
  <c r="I353" i="2" a="1"/>
  <c r="I353" i="2"/>
  <c r="G353" i="2" a="1"/>
  <c r="G353" i="2" s="1"/>
  <c r="N352" i="2" a="1"/>
  <c r="N352" i="2" s="1"/>
  <c r="M352" i="2" a="1"/>
  <c r="M352" i="2"/>
  <c r="L352" i="2" a="1"/>
  <c r="L352" i="2" s="1"/>
  <c r="I352" i="2" a="1"/>
  <c r="I352" i="2" s="1"/>
  <c r="G352" i="2" a="1"/>
  <c r="G352" i="2" s="1"/>
  <c r="N350" i="2" a="1"/>
  <c r="N350" i="2" s="1"/>
  <c r="M350" i="2" a="1"/>
  <c r="M350" i="2" s="1"/>
  <c r="L350" i="2" a="1"/>
  <c r="L350" i="2"/>
  <c r="I350" i="2" a="1"/>
  <c r="I350" i="2"/>
  <c r="G350" i="2" a="1"/>
  <c r="G350" i="2"/>
  <c r="N349" i="2" a="1"/>
  <c r="N349" i="2"/>
  <c r="M349" i="2" a="1"/>
  <c r="M349" i="2" s="1"/>
  <c r="L349" i="2" a="1"/>
  <c r="L349" i="2" s="1"/>
  <c r="I349" i="2" a="1"/>
  <c r="I349" i="2" s="1"/>
  <c r="G349" i="2" a="1"/>
  <c r="G349" i="2"/>
  <c r="N336" i="2" a="1"/>
  <c r="N336" i="2" s="1"/>
  <c r="M336" i="2" a="1"/>
  <c r="M336" i="2" s="1"/>
  <c r="L336" i="2" a="1"/>
  <c r="L336" i="2" s="1"/>
  <c r="I336" i="2" a="1"/>
  <c r="I336" i="2"/>
  <c r="G336" i="2" a="1"/>
  <c r="G336" i="2" s="1"/>
  <c r="N335" i="2" a="1"/>
  <c r="N335" i="2"/>
  <c r="M335" i="2" a="1"/>
  <c r="M335" i="2"/>
  <c r="L335" i="2" a="1"/>
  <c r="L335" i="2"/>
  <c r="I335" i="2" a="1"/>
  <c r="I335" i="2" s="1"/>
  <c r="G335" i="2" a="1"/>
  <c r="G335" i="2" s="1"/>
  <c r="N333" i="2" a="1"/>
  <c r="N333" i="2" s="1"/>
  <c r="M333" i="2" a="1"/>
  <c r="M333" i="2" s="1"/>
  <c r="L333" i="2" a="1"/>
  <c r="L333" i="2"/>
  <c r="I333" i="2" a="1"/>
  <c r="I333" i="2" s="1"/>
  <c r="G333" i="2" a="1"/>
  <c r="G333" i="2" s="1"/>
  <c r="N332" i="2" a="1"/>
  <c r="N332" i="2"/>
  <c r="M332" i="2" a="1"/>
  <c r="M332" i="2"/>
  <c r="L332" i="2" a="1"/>
  <c r="L332" i="2" s="1"/>
  <c r="I332" i="2" a="1"/>
  <c r="I332" i="2"/>
  <c r="G332" i="2" a="1"/>
  <c r="G332" i="2"/>
  <c r="N331" i="2" a="1"/>
  <c r="N331" i="2" s="1"/>
  <c r="M331" i="2" a="1"/>
  <c r="M331" i="2" s="1"/>
  <c r="L331" i="2" a="1"/>
  <c r="L331" i="2" s="1"/>
  <c r="I331" i="2" a="1"/>
  <c r="I331" i="2" s="1"/>
  <c r="G331" i="2" a="1"/>
  <c r="G331" i="2" s="1"/>
  <c r="N325" i="2" a="1"/>
  <c r="N325" i="2"/>
  <c r="M325" i="2" a="1"/>
  <c r="M325" i="2" s="1"/>
  <c r="L325" i="2" a="1"/>
  <c r="L325" i="2" s="1"/>
  <c r="I325" i="2" a="1"/>
  <c r="I325" i="2" s="1"/>
  <c r="G325" i="2" a="1"/>
  <c r="G325" i="2" s="1"/>
  <c r="N324" i="2" a="1"/>
  <c r="N324" i="2" s="1"/>
  <c r="M324" i="2" a="1"/>
  <c r="M324" i="2"/>
  <c r="L324" i="2" a="1"/>
  <c r="L324" i="2" s="1"/>
  <c r="I324" i="2" a="1"/>
  <c r="I324" i="2" s="1"/>
  <c r="G324" i="2" a="1"/>
  <c r="G324" i="2" s="1"/>
  <c r="N309" i="2" a="1"/>
  <c r="N309" i="2" s="1"/>
  <c r="M309" i="2" a="1"/>
  <c r="M309" i="2" s="1"/>
  <c r="L309" i="2" a="1"/>
  <c r="L309" i="2"/>
  <c r="I309" i="2" a="1"/>
  <c r="I309" i="2" s="1"/>
  <c r="G309" i="2" a="1"/>
  <c r="G309" i="2" s="1"/>
  <c r="N284" i="2" a="1"/>
  <c r="N284" i="2" s="1"/>
  <c r="M284" i="2" a="1"/>
  <c r="M284" i="2" s="1"/>
  <c r="L284" i="2" a="1"/>
  <c r="L284" i="2" s="1"/>
  <c r="I284" i="2" a="1"/>
  <c r="I284" i="2"/>
  <c r="G284" i="2" a="1"/>
  <c r="G284" i="2" s="1"/>
  <c r="N282" i="2" a="1"/>
  <c r="N282" i="2" s="1"/>
  <c r="M282" i="2" a="1"/>
  <c r="M282" i="2" s="1"/>
  <c r="L282" i="2" a="1"/>
  <c r="L282" i="2" s="1"/>
  <c r="I282" i="2" a="1"/>
  <c r="I282" i="2" s="1"/>
  <c r="G282" i="2" a="1"/>
  <c r="G282" i="2"/>
  <c r="N281" i="2" a="1"/>
  <c r="N281" i="2" s="1"/>
  <c r="M281" i="2" a="1"/>
  <c r="M281" i="2" s="1"/>
  <c r="L281" i="2" a="1"/>
  <c r="L281" i="2" s="1"/>
  <c r="I281" i="2" a="1"/>
  <c r="I281" i="2" s="1"/>
  <c r="G281" i="2" a="1"/>
  <c r="G281" i="2" s="1"/>
  <c r="N280" i="2" a="1"/>
  <c r="N280" i="2"/>
  <c r="M280" i="2" a="1"/>
  <c r="M280" i="2" s="1"/>
  <c r="L280" i="2" a="1"/>
  <c r="L280" i="2" s="1"/>
  <c r="I280" i="2" a="1"/>
  <c r="I280" i="2" s="1"/>
  <c r="G280" i="2" a="1"/>
  <c r="G280" i="2" s="1"/>
  <c r="N274" i="2" a="1"/>
  <c r="N274" i="2" s="1"/>
  <c r="M274" i="2" a="1"/>
  <c r="M274" i="2"/>
  <c r="L274" i="2" a="1"/>
  <c r="L274" i="2" s="1"/>
  <c r="I274" i="2" a="1"/>
  <c r="I274" i="2" s="1"/>
  <c r="G274" i="2" a="1"/>
  <c r="G274" i="2" s="1"/>
  <c r="N273" i="2" a="1"/>
  <c r="N273" i="2" s="1"/>
  <c r="M273" i="2" a="1"/>
  <c r="M273" i="2" s="1"/>
  <c r="L273" i="2" a="1"/>
  <c r="L273" i="2"/>
  <c r="I273" i="2" a="1"/>
  <c r="I273" i="2" s="1"/>
  <c r="G273" i="2" a="1"/>
  <c r="G273" i="2" s="1"/>
  <c r="N265" i="2" a="1"/>
  <c r="N265" i="2" s="1"/>
  <c r="M265" i="2" a="1"/>
  <c r="M265" i="2" s="1"/>
  <c r="L265" i="2" a="1"/>
  <c r="L265" i="2" s="1"/>
  <c r="I265" i="2" a="1"/>
  <c r="I265" i="2"/>
  <c r="G265" i="2" a="1"/>
  <c r="G265" i="2" s="1"/>
  <c r="N262" i="2" a="1"/>
  <c r="N262" i="2" s="1"/>
  <c r="M262" i="2" a="1"/>
  <c r="M262" i="2" s="1"/>
  <c r="L262" i="2" a="1"/>
  <c r="L262" i="2" s="1"/>
  <c r="I262" i="2" a="1"/>
  <c r="I262" i="2" s="1"/>
  <c r="G262" i="2" a="1"/>
  <c r="G262" i="2"/>
  <c r="N255" i="2" a="1"/>
  <c r="N255" i="2" s="1"/>
  <c r="M255" i="2" a="1"/>
  <c r="M255" i="2" s="1"/>
  <c r="L255" i="2" a="1"/>
  <c r="L255" i="2" s="1"/>
  <c r="I255" i="2" a="1"/>
  <c r="I255" i="2" s="1"/>
  <c r="G255" i="2" a="1"/>
  <c r="G255" i="2" s="1"/>
  <c r="N254" i="2" a="1"/>
  <c r="N254" i="2"/>
  <c r="M254" i="2" a="1"/>
  <c r="M254" i="2" s="1"/>
  <c r="L254" i="2" a="1"/>
  <c r="L254" i="2" s="1"/>
  <c r="I254" i="2" a="1"/>
  <c r="I254" i="2" s="1"/>
  <c r="G254" i="2" a="1"/>
  <c r="G254" i="2" s="1"/>
  <c r="N252" i="2" a="1"/>
  <c r="N252" i="2" s="1"/>
  <c r="M252" i="2" a="1"/>
  <c r="M252" i="2"/>
  <c r="L252" i="2" a="1"/>
  <c r="L252" i="2" s="1"/>
  <c r="I252" i="2" a="1"/>
  <c r="I252" i="2" s="1"/>
  <c r="G252" i="2" a="1"/>
  <c r="G252" i="2" s="1"/>
  <c r="N251" i="2" a="1"/>
  <c r="N251" i="2" s="1"/>
  <c r="M251" i="2" a="1"/>
  <c r="M251" i="2" s="1"/>
  <c r="L251" i="2" a="1"/>
  <c r="L251" i="2"/>
  <c r="I251" i="2" a="1"/>
  <c r="I251" i="2" s="1"/>
  <c r="G251" i="2" a="1"/>
  <c r="G251" i="2" s="1"/>
  <c r="N250" i="2" a="1"/>
  <c r="N250" i="2" s="1"/>
  <c r="M250" i="2" a="1"/>
  <c r="M250" i="2" s="1"/>
  <c r="L250" i="2" a="1"/>
  <c r="L250" i="2" s="1"/>
  <c r="I250" i="2" a="1"/>
  <c r="I250" i="2"/>
  <c r="G250" i="2" a="1"/>
  <c r="G250" i="2" s="1"/>
  <c r="N249" i="2" a="1"/>
  <c r="N249" i="2" s="1"/>
  <c r="M249" i="2" a="1"/>
  <c r="M249" i="2" s="1"/>
  <c r="L249" i="2" a="1"/>
  <c r="L249" i="2" s="1"/>
  <c r="I249" i="2" a="1"/>
  <c r="I249" i="2" s="1"/>
  <c r="G249" i="2" a="1"/>
  <c r="G249" i="2"/>
  <c r="N248" i="2" a="1"/>
  <c r="N248" i="2" s="1"/>
  <c r="M248" i="2" a="1"/>
  <c r="M248" i="2" s="1"/>
  <c r="L248" i="2" a="1"/>
  <c r="L248" i="2" s="1"/>
  <c r="I248" i="2" a="1"/>
  <c r="I248" i="2" s="1"/>
  <c r="G248" i="2" a="1"/>
  <c r="G248" i="2" s="1"/>
  <c r="N247" i="2" a="1"/>
  <c r="N247" i="2"/>
  <c r="M247" i="2" a="1"/>
  <c r="M247" i="2" s="1"/>
  <c r="L247" i="2" a="1"/>
  <c r="L247" i="2" s="1"/>
  <c r="I247" i="2" a="1"/>
  <c r="I247" i="2" s="1"/>
  <c r="G247" i="2" a="1"/>
  <c r="G247" i="2" s="1"/>
  <c r="N213" i="2" a="1"/>
  <c r="N213" i="2" s="1"/>
  <c r="M213" i="2" a="1"/>
  <c r="M213" i="2"/>
  <c r="L213" i="2" a="1"/>
  <c r="L213" i="2" s="1"/>
  <c r="I213" i="2" a="1"/>
  <c r="I213" i="2" s="1"/>
  <c r="G213" i="2" a="1"/>
  <c r="G213" i="2" s="1"/>
  <c r="N193" i="2" a="1"/>
  <c r="N193" i="2" s="1"/>
  <c r="M193" i="2" a="1"/>
  <c r="M193" i="2" s="1"/>
  <c r="L193" i="2" a="1"/>
  <c r="L193" i="2"/>
  <c r="I193" i="2" a="1"/>
  <c r="I193" i="2" s="1"/>
  <c r="G193" i="2" a="1"/>
  <c r="G193" i="2" s="1"/>
  <c r="N94" i="2" a="1"/>
  <c r="N94" i="2" s="1"/>
  <c r="M94" i="2" a="1"/>
  <c r="M94" i="2" s="1"/>
  <c r="L94" i="2" a="1"/>
  <c r="L94" i="2" s="1"/>
  <c r="I94" i="2" a="1"/>
  <c r="I94" i="2"/>
  <c r="G94" i="2" a="1"/>
  <c r="G94" i="2" s="1"/>
  <c r="N93" i="2" a="1"/>
  <c r="N93" i="2" s="1"/>
  <c r="M93" i="2" a="1"/>
  <c r="M93" i="2" s="1"/>
  <c r="L93" i="2" a="1"/>
  <c r="L93" i="2" s="1"/>
  <c r="I93" i="2" a="1"/>
  <c r="I93" i="2" s="1"/>
  <c r="G93" i="2" a="1"/>
  <c r="G93" i="2"/>
  <c r="N92" i="2" a="1"/>
  <c r="N92" i="2" s="1"/>
  <c r="M92" i="2" a="1"/>
  <c r="M92" i="2" s="1"/>
  <c r="L92" i="2" a="1"/>
  <c r="L92" i="2" s="1"/>
  <c r="I92" i="2" a="1"/>
  <c r="I92" i="2" s="1"/>
  <c r="G92" i="2" a="1"/>
  <c r="G92" i="2" s="1"/>
  <c r="N61" i="2" a="1"/>
  <c r="N61" i="2"/>
  <c r="M61" i="2" a="1"/>
  <c r="M61" i="2" s="1"/>
  <c r="L61" i="2" a="1"/>
  <c r="L61" i="2" s="1"/>
  <c r="I61" i="2" a="1"/>
  <c r="I61" i="2" s="1"/>
  <c r="G61" i="2" a="1"/>
  <c r="G6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<sst xmlns="http://schemas.openxmlformats.org/spreadsheetml/2006/main" count="36327" uniqueCount="20554">
  <si>
    <t>V.1.3 May 28, 2025</t>
  </si>
  <si>
    <t>Species lists combined into one, with geographic flags added identify species region</t>
  </si>
  <si>
    <t>AT = Atlantic Coast of contiguous US; PC = Pacifc Coast of contiguous US; PI = US Pacific Islands; * = likely Puerto Rico only; ** likely Alaska only.</t>
  </si>
  <si>
    <t>Species sheet includes species known to occur in US EEZ, with count of specimens sampled</t>
  </si>
  <si>
    <t>Sample sheet includes catalog and GenBank information for samples included in library</t>
  </si>
  <si>
    <t>Family</t>
  </si>
  <si>
    <t>Species</t>
  </si>
  <si>
    <t>Common name in Names of Fishes 8th ed.</t>
  </si>
  <si>
    <t>Region</t>
  </si>
  <si>
    <t>Samples in Library</t>
  </si>
  <si>
    <t>Acanthuridae</t>
  </si>
  <si>
    <t>Acanthurus achilles</t>
  </si>
  <si>
    <t>Achilles Tang</t>
  </si>
  <si>
    <t>PI</t>
  </si>
  <si>
    <t>Acanthurus auranticavus</t>
  </si>
  <si>
    <t>Acanthurus bahianus</t>
  </si>
  <si>
    <t>AT</t>
  </si>
  <si>
    <t>Acanthurus blochii</t>
  </si>
  <si>
    <t>Ringtail Surgeonfish</t>
  </si>
  <si>
    <t>Acanthurus chirurgus</t>
  </si>
  <si>
    <t>Doctorfish</t>
  </si>
  <si>
    <t>Acanthurus coeruleus</t>
  </si>
  <si>
    <t>Blue Tang</t>
  </si>
  <si>
    <t>Acanthurus dussumieri</t>
  </si>
  <si>
    <t>Eyestripe Surgeonfish</t>
  </si>
  <si>
    <t>Acanthurus guttatus</t>
  </si>
  <si>
    <t>Whitespotted Surgeonfish</t>
  </si>
  <si>
    <t>Acanthurus leucopareius</t>
  </si>
  <si>
    <t>Whitebar Surgeonfish</t>
  </si>
  <si>
    <t>Acanthurus lineatus</t>
  </si>
  <si>
    <t>Lined Surgeonfish</t>
  </si>
  <si>
    <t>Acanthurus maculiceps</t>
  </si>
  <si>
    <t>Acanthurus mata</t>
  </si>
  <si>
    <t>Acanthurus nigricans</t>
  </si>
  <si>
    <t>Whitecheek Surgeonfish</t>
  </si>
  <si>
    <t>Acanthurus nigricauda</t>
  </si>
  <si>
    <t>Acanthurus nigrofuscus</t>
  </si>
  <si>
    <t>Brown Surgeonfish</t>
  </si>
  <si>
    <t>Acanthurus nigroris</t>
  </si>
  <si>
    <t>Bluelined Surgeonfish</t>
  </si>
  <si>
    <t>Acanthurus nubilus</t>
  </si>
  <si>
    <t>Acanthurus olivaceus</t>
  </si>
  <si>
    <t>Orangespot Surgeonfish</t>
  </si>
  <si>
    <t>Acanthurus pyroferus</t>
  </si>
  <si>
    <t>Acanthurus thompsoni</t>
  </si>
  <si>
    <t>Thompson's Surgeonfish</t>
  </si>
  <si>
    <t>Acanthurus tractus</t>
  </si>
  <si>
    <t>Northern Ocean Surgeonfish</t>
  </si>
  <si>
    <t>Acanthurus triostegus</t>
  </si>
  <si>
    <t>Convict Surgeonfish</t>
  </si>
  <si>
    <t>Acanthurus xanthopterus</t>
  </si>
  <si>
    <t>Yellowfin Surgeonfish</t>
  </si>
  <si>
    <t>Ctenochaetus binotatus</t>
  </si>
  <si>
    <t>Ctenochaetus cyanocheilus</t>
  </si>
  <si>
    <t>Ctenochaetus flavicauda</t>
  </si>
  <si>
    <t>Ctenochaetus hawaiiensis</t>
  </si>
  <si>
    <t>Chevron Tang</t>
  </si>
  <si>
    <t>Ctenochaetus marginatus</t>
  </si>
  <si>
    <t>Striped-Fin Surgeonfish</t>
  </si>
  <si>
    <t>Ctenochaetus striatus</t>
  </si>
  <si>
    <t>Ctenochaetus strigosus</t>
  </si>
  <si>
    <t>Spotted Surgeonfish</t>
  </si>
  <si>
    <t>Naso annulatus</t>
  </si>
  <si>
    <t>Whitemargin Unicornfish</t>
  </si>
  <si>
    <t>Naso brachycentron</t>
  </si>
  <si>
    <t>Naso brevirostris</t>
  </si>
  <si>
    <t>Spotted Unicornfish</t>
  </si>
  <si>
    <t>Naso caeruleacauda</t>
  </si>
  <si>
    <t>Naso caesius</t>
  </si>
  <si>
    <t>Gray Unicornfish</t>
  </si>
  <si>
    <t>Naso hexacanthus</t>
  </si>
  <si>
    <t>Sleek Unicornfish</t>
  </si>
  <si>
    <t>Naso lituratus</t>
  </si>
  <si>
    <t>Orangespine Unicornfish</t>
  </si>
  <si>
    <t>Naso lopezi</t>
  </si>
  <si>
    <t>Naso maculatus</t>
  </si>
  <si>
    <t>Naso minor</t>
  </si>
  <si>
    <t>Naso thynnoides</t>
  </si>
  <si>
    <t>Naso tonganus</t>
  </si>
  <si>
    <t>Naso tuberosus</t>
  </si>
  <si>
    <t>Naso unicornis</t>
  </si>
  <si>
    <t>Bluespine Unicornfish</t>
  </si>
  <si>
    <t>Naso vlamingii</t>
  </si>
  <si>
    <t>Paracanthurus hepatus</t>
  </si>
  <si>
    <t>Palette Surgeonfish</t>
  </si>
  <si>
    <t>Zebrasoma flavescens</t>
  </si>
  <si>
    <t>Yellow Tang</t>
  </si>
  <si>
    <t>Zebrasoma rostratum</t>
  </si>
  <si>
    <t>Longnose Surgeonfish</t>
  </si>
  <si>
    <t>Zebrasoma scopas</t>
  </si>
  <si>
    <t>Zebrasoma velifer</t>
  </si>
  <si>
    <t>Sailfin Tang</t>
  </si>
  <si>
    <t>Achiridae</t>
  </si>
  <si>
    <t>Achirus declivis*</t>
  </si>
  <si>
    <t>Achirus lineatus</t>
  </si>
  <si>
    <t>Lined Sole</t>
  </si>
  <si>
    <t>Gymnachirus melas</t>
  </si>
  <si>
    <t>Naked Sole</t>
  </si>
  <si>
    <t>Gymnachirus nudus</t>
  </si>
  <si>
    <t>Flabby Sole</t>
  </si>
  <si>
    <t>Gymnachirus texae</t>
  </si>
  <si>
    <t>Fringed Sole</t>
  </si>
  <si>
    <t>Trinectes inscriptus</t>
  </si>
  <si>
    <t>Scrawled Sole</t>
  </si>
  <si>
    <t>Trinectes maculatus</t>
  </si>
  <si>
    <t>Hogchoker</t>
  </si>
  <si>
    <t>Acipenseridae</t>
  </si>
  <si>
    <t>Acipenser brevirostrum</t>
  </si>
  <si>
    <t>Shortnose Sturgeon</t>
  </si>
  <si>
    <t>Acipenser desotoi</t>
  </si>
  <si>
    <t>Gulf Sturgeon</t>
  </si>
  <si>
    <t>Acipenser medirostris</t>
  </si>
  <si>
    <t>Green Sturgeon</t>
  </si>
  <si>
    <t>PC</t>
  </si>
  <si>
    <t>Acipenser oxyrinchus</t>
  </si>
  <si>
    <t>Atlantic Sturgeon</t>
  </si>
  <si>
    <t>Acipenser transmontanus</t>
  </si>
  <si>
    <t>White Sturgeon</t>
  </si>
  <si>
    <t>Adrianichthyidae</t>
  </si>
  <si>
    <t>Oryzias latipes</t>
  </si>
  <si>
    <t>Aetobatidae</t>
  </si>
  <si>
    <t>Aetobatus narinari</t>
  </si>
  <si>
    <t>Spotted Eagle Ray</t>
  </si>
  <si>
    <t>Aetobatus ocellatus</t>
  </si>
  <si>
    <t>Ocellated Eagle Ray</t>
  </si>
  <si>
    <t>Agonidae</t>
  </si>
  <si>
    <t>Agonomalus mozinoi</t>
  </si>
  <si>
    <t>Kelp Poacher</t>
  </si>
  <si>
    <t>Agonopsis sterletus</t>
  </si>
  <si>
    <t>Southern Spearnose Poacher</t>
  </si>
  <si>
    <t>Agonopsis vulsa</t>
  </si>
  <si>
    <t>Northern Spearnose Poacher</t>
  </si>
  <si>
    <t>Anoplagonus inermis</t>
  </si>
  <si>
    <t>Smooth Alligatorfish</t>
  </si>
  <si>
    <t>Aspidophoroides monopterygius</t>
  </si>
  <si>
    <t>Alligatorfish</t>
  </si>
  <si>
    <t>AT+PC</t>
  </si>
  <si>
    <t>Aspidophoroides olrikii</t>
  </si>
  <si>
    <t>Arctic Alligatorfish</t>
  </si>
  <si>
    <t>Bathyagonus alascanus</t>
  </si>
  <si>
    <t>Gray Starsnout</t>
  </si>
  <si>
    <t>Bathyagonus infraspinatus</t>
  </si>
  <si>
    <t>Spinycheek Starsnout</t>
  </si>
  <si>
    <t>Bathyagonus nigripinnis</t>
  </si>
  <si>
    <t>Blackfin Poacher</t>
  </si>
  <si>
    <t>Bathyagonus pentacanthus</t>
  </si>
  <si>
    <t>Bigeye Poacher</t>
  </si>
  <si>
    <t>Blepsias bilobus**</t>
  </si>
  <si>
    <t>Crested Sculpin</t>
  </si>
  <si>
    <t>Blepsias cirrhosus</t>
  </si>
  <si>
    <t>Silverspotted Sculpin</t>
  </si>
  <si>
    <t>Bothragonus swanii</t>
  </si>
  <si>
    <t>Rockhead</t>
  </si>
  <si>
    <t>Chesnonia verrucosa</t>
  </si>
  <si>
    <t>Warty Poacher</t>
  </si>
  <si>
    <t>Hemilepidotus gilberti**</t>
  </si>
  <si>
    <t>Banded Irish Lord</t>
  </si>
  <si>
    <t>Hemilepidotus hemilepidotus</t>
  </si>
  <si>
    <t>Red Irish Lord</t>
  </si>
  <si>
    <t>Hemilepidotus jordani**</t>
  </si>
  <si>
    <t>Yellow Irish Lord</t>
  </si>
  <si>
    <t>Hemilepidotus papilio**</t>
  </si>
  <si>
    <t>Butterfly Sculpin</t>
  </si>
  <si>
    <t>Hemilepidotus spinosus</t>
  </si>
  <si>
    <t>Brown Irish Lord</t>
  </si>
  <si>
    <t>Hemilepidotus zapus**</t>
  </si>
  <si>
    <t>Longfin Irish Lord</t>
  </si>
  <si>
    <t>Hemitripterus americanus</t>
  </si>
  <si>
    <t>Sea Raven</t>
  </si>
  <si>
    <t>Hemitripterus bolini</t>
  </si>
  <si>
    <t>Bigmouth Sculpin</t>
  </si>
  <si>
    <t>Hemitripterus villosus**</t>
  </si>
  <si>
    <t>Hypsagonus quadricornis</t>
  </si>
  <si>
    <t>Fourhorn Poacher</t>
  </si>
  <si>
    <t>Leptagonus decagonus</t>
  </si>
  <si>
    <t>Atlantic Poacher</t>
  </si>
  <si>
    <t>Nautichthys oculofasciatus</t>
  </si>
  <si>
    <t>Sailfin Sculpin</t>
  </si>
  <si>
    <t>Nautichthys pribilovius**</t>
  </si>
  <si>
    <t>Eyeshade Sculpin</t>
  </si>
  <si>
    <t>Nautichthys robustus</t>
  </si>
  <si>
    <t>Shortmast Sculpin</t>
  </si>
  <si>
    <t>Occella dodecaedron**</t>
  </si>
  <si>
    <t>Bering Poacher</t>
  </si>
  <si>
    <t>Odontopyxis trispinosa</t>
  </si>
  <si>
    <t>Pygmy Poacher</t>
  </si>
  <si>
    <t>Pallasina aix</t>
  </si>
  <si>
    <t>Southern Tubenose Poacher</t>
  </si>
  <si>
    <t>Pallasina barbata</t>
  </si>
  <si>
    <t>Tubenose Poacher</t>
  </si>
  <si>
    <t>Percis japonica**</t>
  </si>
  <si>
    <t>Dragon Poacher</t>
  </si>
  <si>
    <t>Podothecus accipenserinus</t>
  </si>
  <si>
    <t>Sturgeon Poacher</t>
  </si>
  <si>
    <t>Podothecus veternus</t>
  </si>
  <si>
    <t>Veteran Poacher</t>
  </si>
  <si>
    <t>Sarritor frenatus**</t>
  </si>
  <si>
    <t>Sawback Poacher</t>
  </si>
  <si>
    <t>Sarritor leptorhynchus**</t>
  </si>
  <si>
    <t>Longnose Poacher</t>
  </si>
  <si>
    <t>Stellerina xyosterna</t>
  </si>
  <si>
    <t>Pricklebreast Poacher</t>
  </si>
  <si>
    <t>Xeneretmus latifrons</t>
  </si>
  <si>
    <t>Blacktip Poacher</t>
  </si>
  <si>
    <t>Xeneretmus leiops</t>
  </si>
  <si>
    <t>Smootheye Poacher</t>
  </si>
  <si>
    <t>Xeneretmus ritteri</t>
  </si>
  <si>
    <t>Stripefin Poacher</t>
  </si>
  <si>
    <t>Xeneretmus triacanthus</t>
  </si>
  <si>
    <t>Bluespotted Poacher</t>
  </si>
  <si>
    <t>Albulidae</t>
  </si>
  <si>
    <t>Albula gilberti</t>
  </si>
  <si>
    <t>Cortez Bonefish</t>
  </si>
  <si>
    <t>Albula glossodonta</t>
  </si>
  <si>
    <t>Roundjaw Bonefish</t>
  </si>
  <si>
    <t>Albula nemoptera</t>
  </si>
  <si>
    <t>Albula virgata</t>
  </si>
  <si>
    <t>Albula vulpes</t>
  </si>
  <si>
    <t>Bonefish</t>
  </si>
  <si>
    <t>Alepisauridae</t>
  </si>
  <si>
    <t>Alepisaurus brevirostris</t>
  </si>
  <si>
    <t>Shortnose Lancetfish</t>
  </si>
  <si>
    <t>Alepisaurus ferox</t>
  </si>
  <si>
    <t>Longnose Lancetfish</t>
  </si>
  <si>
    <t>AT+PC+PI</t>
  </si>
  <si>
    <t>Alepocephalidae</t>
  </si>
  <si>
    <t>Alepocephalus agassizii</t>
  </si>
  <si>
    <t>North Atlantic Slickhead</t>
  </si>
  <si>
    <t>Alepocephalus australis</t>
  </si>
  <si>
    <t>Southern Atlantic Slickhead</t>
  </si>
  <si>
    <t>Alepocephalus bairdii</t>
  </si>
  <si>
    <t>Manyray Slickhead</t>
  </si>
  <si>
    <t>Alepocephalus blanfordii</t>
  </si>
  <si>
    <t>Alepocephalus productus</t>
  </si>
  <si>
    <t>Smalleye Slickhead</t>
  </si>
  <si>
    <t>Alepocephalus tenebrosus</t>
  </si>
  <si>
    <t>California Slickhead</t>
  </si>
  <si>
    <t>Asquamiceps caeruleus</t>
  </si>
  <si>
    <t>Blue Slickhead</t>
  </si>
  <si>
    <t>Bajacalifornia aequatoris</t>
  </si>
  <si>
    <t>Bajacalifornia burragei</t>
  </si>
  <si>
    <t>Sharpchin Slickhead</t>
  </si>
  <si>
    <t>Bajacalifornia megalops</t>
  </si>
  <si>
    <t>Bigeye Smoothhead</t>
  </si>
  <si>
    <t>Bathylaco nigricans</t>
  </si>
  <si>
    <t>Black Warrior</t>
  </si>
  <si>
    <t>Bathyprion danae</t>
  </si>
  <si>
    <t>Fangtooth Smoothhead</t>
  </si>
  <si>
    <t>Bathytroctes macrolepis</t>
  </si>
  <si>
    <t>Bigscale Smoothhead</t>
  </si>
  <si>
    <t>Bathytroctes michaelsarsi</t>
  </si>
  <si>
    <t>Expedition Slickhead</t>
  </si>
  <si>
    <t>Bathytroctes microlepis</t>
  </si>
  <si>
    <t>Smallscale Slickhead</t>
  </si>
  <si>
    <t>Bathytroctes squamosus</t>
  </si>
  <si>
    <t>Deepscale Slickhead</t>
  </si>
  <si>
    <t>Conocara macropterum</t>
  </si>
  <si>
    <t>Longfin Slickhead</t>
  </si>
  <si>
    <t>Conocara murrayi</t>
  </si>
  <si>
    <t>Atlantic Smoothhead</t>
  </si>
  <si>
    <t>Conocara salmoneum</t>
  </si>
  <si>
    <t>Deepsea Slickhead</t>
  </si>
  <si>
    <t>Einara edentula</t>
  </si>
  <si>
    <t>Toothless Slickhead</t>
  </si>
  <si>
    <t>Einara macrolepis</t>
  </si>
  <si>
    <t>Loosescale Slickhead</t>
  </si>
  <si>
    <t>Herwigia kreffti</t>
  </si>
  <si>
    <t>Herwig Slickhead</t>
  </si>
  <si>
    <t>AT+PI</t>
  </si>
  <si>
    <t>Leptochilichthys agassizii</t>
  </si>
  <si>
    <t>Paperjaw</t>
  </si>
  <si>
    <t>Leptoderma lubricum</t>
  </si>
  <si>
    <t>Wormlike Slickhead</t>
  </si>
  <si>
    <t>Leptoderma macrops</t>
  </si>
  <si>
    <t>Grenadier Slickhead</t>
  </si>
  <si>
    <t>Mirognathus normani</t>
  </si>
  <si>
    <t>Beaked Slickhead</t>
  </si>
  <si>
    <t>Narcetes erimelas</t>
  </si>
  <si>
    <t>Black Smoothhead</t>
  </si>
  <si>
    <t>Narcetes stomias</t>
  </si>
  <si>
    <t>Blackhead Salmon</t>
  </si>
  <si>
    <t>Photostylus pycnopterus</t>
  </si>
  <si>
    <t>Starry Smoothhead</t>
  </si>
  <si>
    <t>Rinoctes nasutus</t>
  </si>
  <si>
    <t>Abyssal Smoothhead</t>
  </si>
  <si>
    <t>Rouleina attrita</t>
  </si>
  <si>
    <t>Softskin Slickhead</t>
  </si>
  <si>
    <t>Rouleina maderensis</t>
  </si>
  <si>
    <t>Maderian Slickhead</t>
  </si>
  <si>
    <t>Talismania antillarum</t>
  </si>
  <si>
    <t>Antillean Slickhead</t>
  </si>
  <si>
    <t>Talismania bifurcata</t>
  </si>
  <si>
    <t>Threadfin Slickhead</t>
  </si>
  <si>
    <t>Talismania homoptera</t>
  </si>
  <si>
    <t>Hairfin Slickhead</t>
  </si>
  <si>
    <t>Xenodermichthys copei</t>
  </si>
  <si>
    <t>Bluntsnout Slickhead</t>
  </si>
  <si>
    <t>Alopiidae</t>
  </si>
  <si>
    <t>Alopias pelagicus</t>
  </si>
  <si>
    <t>Pelagic Thresher</t>
  </si>
  <si>
    <t>PC+PI</t>
  </si>
  <si>
    <t>Alopias superciliosus</t>
  </si>
  <si>
    <t>Bigeye Thresher</t>
  </si>
  <si>
    <t>Alopias vulpinus</t>
  </si>
  <si>
    <t>Common Thresher Shark</t>
  </si>
  <si>
    <t>Alosidae</t>
  </si>
  <si>
    <t>Alosa aestivalis</t>
  </si>
  <si>
    <t>Blueback Herring</t>
  </si>
  <si>
    <t>Alosa alabamae</t>
  </si>
  <si>
    <t>Alabama Shad</t>
  </si>
  <si>
    <t>Alosa chrysochloris</t>
  </si>
  <si>
    <t>Skipjack Herring</t>
  </si>
  <si>
    <t>Alosa mediocris</t>
  </si>
  <si>
    <t>Hickory Shad</t>
  </si>
  <si>
    <t>Alosa pseudoharengus</t>
  </si>
  <si>
    <t>Alewife</t>
  </si>
  <si>
    <t>Alosa sapidissima</t>
  </si>
  <si>
    <t>American Shad</t>
  </si>
  <si>
    <t>Brevoortia gunteri</t>
  </si>
  <si>
    <t>Finescale Menhaden</t>
  </si>
  <si>
    <t>Brevoortia patronus</t>
  </si>
  <si>
    <t>Gulf Menhaden</t>
  </si>
  <si>
    <t>Brevoortia smithi</t>
  </si>
  <si>
    <t>Yellowfin Menhaden</t>
  </si>
  <si>
    <t>Brevoortia tyrannus</t>
  </si>
  <si>
    <t>Atlantic Menhaden</t>
  </si>
  <si>
    <t>Sardinops sagax</t>
  </si>
  <si>
    <t>Pacific Sardine</t>
  </si>
  <si>
    <t>Amarsipidae</t>
  </si>
  <si>
    <t>Amarsipus carlsbergi</t>
  </si>
  <si>
    <t>Amarsipa</t>
  </si>
  <si>
    <t>Ambassidae</t>
  </si>
  <si>
    <t>Ambassis buruensis</t>
  </si>
  <si>
    <t>Ammodytidae</t>
  </si>
  <si>
    <t>Ammodytes americanus</t>
  </si>
  <si>
    <t>American Sand Lance</t>
  </si>
  <si>
    <t>Ammodytes dubius</t>
  </si>
  <si>
    <t>Northern Sand Lance</t>
  </si>
  <si>
    <t>Ammodytes hexapterus</t>
  </si>
  <si>
    <t>Pacific Sand Lance</t>
  </si>
  <si>
    <t>Ammodytes personatus</t>
  </si>
  <si>
    <t>Palefin Sand Lance</t>
  </si>
  <si>
    <t>Ammodytoides pylei</t>
  </si>
  <si>
    <t>Pyle's Sand Lance</t>
  </si>
  <si>
    <t>Lepidammodytes macrophthalmus</t>
  </si>
  <si>
    <t>Protammodytes brachistos</t>
  </si>
  <si>
    <t>Anacanthobatidae</t>
  </si>
  <si>
    <t>Springeria folirostris</t>
  </si>
  <si>
    <t>Leafnose Leg Skate</t>
  </si>
  <si>
    <t>Springeria longirostris</t>
  </si>
  <si>
    <t>Longnose Leg Skate</t>
  </si>
  <si>
    <t>Anarhichadidae</t>
  </si>
  <si>
    <t>Anarhichas denticulatus</t>
  </si>
  <si>
    <t>Northern Wolffish</t>
  </si>
  <si>
    <t>Anarhichas lupus</t>
  </si>
  <si>
    <t>Atlantic Wolffish</t>
  </si>
  <si>
    <t>Anarhichas minor</t>
  </si>
  <si>
    <t>Spotted Wolffish</t>
  </si>
  <si>
    <t>Anarhichas orientalis**</t>
  </si>
  <si>
    <t>Bering Wolffish</t>
  </si>
  <si>
    <t>Anarrhichthys ocellatus</t>
  </si>
  <si>
    <t>Wolf-Eel</t>
  </si>
  <si>
    <t>Anguillidae</t>
  </si>
  <si>
    <t>Anguilla australis</t>
  </si>
  <si>
    <t>Anguilla bicolor</t>
  </si>
  <si>
    <t>Anguilla celebesensis</t>
  </si>
  <si>
    <t>Anguilla japonica</t>
  </si>
  <si>
    <t>Anguilla marmorata</t>
  </si>
  <si>
    <t>Anguilla rostrata</t>
  </si>
  <si>
    <t>American Eel</t>
  </si>
  <si>
    <t>Anomalopidae</t>
  </si>
  <si>
    <t>Anomalops katoptron</t>
  </si>
  <si>
    <t>Kryptophanaron alfredi*</t>
  </si>
  <si>
    <t>Anoplogastridae</t>
  </si>
  <si>
    <t>Anoplogaster brachycera</t>
  </si>
  <si>
    <t>Shorthorn Fangtooth</t>
  </si>
  <si>
    <t>Anoplogaster cornuta</t>
  </si>
  <si>
    <t>Fangtooth</t>
  </si>
  <si>
    <t>Anoplopomatidae</t>
  </si>
  <si>
    <t>Anoplopoma fimbria</t>
  </si>
  <si>
    <t>Sablefish</t>
  </si>
  <si>
    <t>Erilepis zonifer</t>
  </si>
  <si>
    <t>Skilfish</t>
  </si>
  <si>
    <t>Anostomidae</t>
  </si>
  <si>
    <t>Leporinus fasciatus</t>
  </si>
  <si>
    <t>Anotopteridae</t>
  </si>
  <si>
    <t>Anotopterus nikparini</t>
  </si>
  <si>
    <t>North Pacific Daggertooth</t>
  </si>
  <si>
    <t>Anotopterus pharao</t>
  </si>
  <si>
    <t>Daggertooth</t>
  </si>
  <si>
    <t>Antennariidae</t>
  </si>
  <si>
    <t>Abantennarius analis</t>
  </si>
  <si>
    <t>Tailjet Frogfish</t>
  </si>
  <si>
    <t>Abantennarius bermudensis</t>
  </si>
  <si>
    <t>Island Frogfish</t>
  </si>
  <si>
    <t>Abantennarius coccineus</t>
  </si>
  <si>
    <t>Scarlet Frogish</t>
  </si>
  <si>
    <t>Abantennarius dorehensis</t>
  </si>
  <si>
    <t>Abantennarius drombus</t>
  </si>
  <si>
    <t>Abantennarius duescus</t>
  </si>
  <si>
    <t>Side-Jet Frogfish</t>
  </si>
  <si>
    <t>Abantennarius nummifer</t>
  </si>
  <si>
    <t>Spotfin Frogfish</t>
  </si>
  <si>
    <t>Abantennarius rosaceus</t>
  </si>
  <si>
    <t>Striated Frogfish</t>
  </si>
  <si>
    <t>Antennarius commerson</t>
  </si>
  <si>
    <t>Commerson's Frogfish</t>
  </si>
  <si>
    <t>Antennarius maculatus</t>
  </si>
  <si>
    <t>Warty Frogfish</t>
  </si>
  <si>
    <t>Antennarius multiocellatus</t>
  </si>
  <si>
    <t>Longlure Frogfish</t>
  </si>
  <si>
    <t>Antennarius pauciradiatus</t>
  </si>
  <si>
    <t>Dwarf Frogfish</t>
  </si>
  <si>
    <t>Antennarius pictus</t>
  </si>
  <si>
    <t>Painted Frogfish</t>
  </si>
  <si>
    <t>Antennarius randalli</t>
  </si>
  <si>
    <t>Randall's Frogfish</t>
  </si>
  <si>
    <t>Antennarius scaber</t>
  </si>
  <si>
    <t>Splitlure Frogfish</t>
  </si>
  <si>
    <t>Antennarius striatus</t>
  </si>
  <si>
    <t>Antennatus linearis</t>
  </si>
  <si>
    <t>Pygmy Anglerfish</t>
  </si>
  <si>
    <t>Antennatus tuberosus</t>
  </si>
  <si>
    <t>Tuberculated Frogfish</t>
  </si>
  <si>
    <t>Fowlerichthys avalonis</t>
  </si>
  <si>
    <t>Roughjaw Frogfish</t>
  </si>
  <si>
    <t>Fowlerichthys ocellatus</t>
  </si>
  <si>
    <t>Ocellated Frogfish</t>
  </si>
  <si>
    <t>Fowlerichthys radiosus</t>
  </si>
  <si>
    <t>Singlespot Frogfish</t>
  </si>
  <si>
    <t>Histrio histrio</t>
  </si>
  <si>
    <t>Sargassumfish</t>
  </si>
  <si>
    <t>Anthiadidae</t>
  </si>
  <si>
    <t>Anthias nicholsi</t>
  </si>
  <si>
    <t>Yellowfin Bass</t>
  </si>
  <si>
    <t>Anthias woodsi</t>
  </si>
  <si>
    <t>Swallowtail Bass</t>
  </si>
  <si>
    <t>Baldwinella aureorubens</t>
  </si>
  <si>
    <t>Streamer Bass</t>
  </si>
  <si>
    <t>Baldwinella vivanus</t>
  </si>
  <si>
    <t>Red Barbier</t>
  </si>
  <si>
    <t>Caprodon schlegelii</t>
  </si>
  <si>
    <t>Caprodon unicolor</t>
  </si>
  <si>
    <t>Elegant Anthias</t>
  </si>
  <si>
    <t>Choranthias tenuis</t>
  </si>
  <si>
    <t>Threadnose Bass</t>
  </si>
  <si>
    <t>Hemanthias leptus</t>
  </si>
  <si>
    <t>Longtail Bass</t>
  </si>
  <si>
    <t>Hemanthias signifer</t>
  </si>
  <si>
    <t>Hookthroat Bass</t>
  </si>
  <si>
    <t>Luzonichthys earlei</t>
  </si>
  <si>
    <t>Earle's Splitfin</t>
  </si>
  <si>
    <t>Mirolabrichthys pascalus</t>
  </si>
  <si>
    <t>Nemanthias bartlettorum</t>
  </si>
  <si>
    <t>Nemanthias bicolor</t>
  </si>
  <si>
    <t>Bicolor Anthias</t>
  </si>
  <si>
    <t>Nemanthias dispar</t>
  </si>
  <si>
    <t>Odontanthias borbonius</t>
  </si>
  <si>
    <t>Odontanthias elizabethae</t>
  </si>
  <si>
    <t>Odontanthias fuscipinnis</t>
  </si>
  <si>
    <t>Hawaiian Deep Anthias</t>
  </si>
  <si>
    <t>Odontanthias hensleyi*</t>
  </si>
  <si>
    <t>Odontanthias katayamai</t>
  </si>
  <si>
    <t>Odontanthias unimaculatus</t>
  </si>
  <si>
    <t>Odontanthias wassi</t>
  </si>
  <si>
    <t>Plectranthias fourmanoiri</t>
  </si>
  <si>
    <t>Plectranthias garrupellus</t>
  </si>
  <si>
    <t>Apricot Bass</t>
  </si>
  <si>
    <t>Plectranthias helenae</t>
  </si>
  <si>
    <t>Plectranthias kamii</t>
  </si>
  <si>
    <t>Plectranthias kelloggi</t>
  </si>
  <si>
    <t>Plectranthias longimanus</t>
  </si>
  <si>
    <t>Plectranthias nanus</t>
  </si>
  <si>
    <t>Bownband Perchlet</t>
  </si>
  <si>
    <t>Plectranthias rubrifasciatus</t>
  </si>
  <si>
    <t>Plectranthias wheeleri</t>
  </si>
  <si>
    <t>Plectranthias winniensis</t>
  </si>
  <si>
    <t>Redblotch Basslet</t>
  </si>
  <si>
    <t>Plectranthias xanthomaculatus</t>
  </si>
  <si>
    <t>Plectranthias yamakawai</t>
  </si>
  <si>
    <t>Pronotogrammus martinicensis</t>
  </si>
  <si>
    <t>Roughtongue Bass</t>
  </si>
  <si>
    <t>Pronotogrammus multifasciatus</t>
  </si>
  <si>
    <t>Threadfin Bass</t>
  </si>
  <si>
    <t>Pseudanthias cooperi</t>
  </si>
  <si>
    <t>Pseudanthias engelhardi</t>
  </si>
  <si>
    <t>Pseudanthias fucinus</t>
  </si>
  <si>
    <t>Pseudanthias hawaiiensis</t>
  </si>
  <si>
    <t>Pseudanthias pleurotaenia</t>
  </si>
  <si>
    <t>Pseudanthias randalli</t>
  </si>
  <si>
    <t>Randall's Fairy Basslet</t>
  </si>
  <si>
    <t>Pseudanthias tequila</t>
  </si>
  <si>
    <t>Pseudanthias thompsoni</t>
  </si>
  <si>
    <t>Hawaiian Anthias</t>
  </si>
  <si>
    <t>Pseudanthias ventralis</t>
  </si>
  <si>
    <t>Pyronotanthias lori</t>
  </si>
  <si>
    <t>Pyronotanthias smithvanizi</t>
  </si>
  <si>
    <t>Selenanthias myersi</t>
  </si>
  <si>
    <t>Tosanoides obama</t>
  </si>
  <si>
    <t>Antigoniidae</t>
  </si>
  <si>
    <t>Antigonia capros</t>
  </si>
  <si>
    <t>Deepbody Boarfish</t>
  </si>
  <si>
    <t>Antigonia combatia</t>
  </si>
  <si>
    <t>Shortspine Boarfish</t>
  </si>
  <si>
    <t>Antigonia eos</t>
  </si>
  <si>
    <t>Antigonia rubescens</t>
  </si>
  <si>
    <t>Indo-Pacific Boarfish</t>
  </si>
  <si>
    <t>Apogonidae</t>
  </si>
  <si>
    <t>Apogon atricaudus</t>
  </si>
  <si>
    <t>Plain Cardinalfish</t>
  </si>
  <si>
    <t>Apogon aurolineatus</t>
  </si>
  <si>
    <t>Bridle Cardinalfish</t>
  </si>
  <si>
    <t>Apogon binotatus</t>
  </si>
  <si>
    <t>Barred Cardinalfish</t>
  </si>
  <si>
    <t>Apogon coccineus</t>
  </si>
  <si>
    <t>Apogon crassiceps</t>
  </si>
  <si>
    <t>Apogon deetsie</t>
  </si>
  <si>
    <t>Deetsie's Cardinalfish</t>
  </si>
  <si>
    <t>Apogon doryssa</t>
  </si>
  <si>
    <t>Apogon erythrinus</t>
  </si>
  <si>
    <t>Hawaiian Ruby Cardinalfish</t>
  </si>
  <si>
    <t>Apogon guadalupensis</t>
  </si>
  <si>
    <t>Guadalupe Cardinalfish</t>
  </si>
  <si>
    <t>Apogon hypselonotus</t>
  </si>
  <si>
    <t>Apogon indicus</t>
  </si>
  <si>
    <t>Apogon lachneri</t>
  </si>
  <si>
    <t>Whitestar Cardinalfish</t>
  </si>
  <si>
    <t>Apogon leptocaulus</t>
  </si>
  <si>
    <t>Slendertail Cardinalfish</t>
  </si>
  <si>
    <t>Apogon maculatus</t>
  </si>
  <si>
    <t>Flamefish</t>
  </si>
  <si>
    <t>Apogon phenax</t>
  </si>
  <si>
    <t>Mimic Cardinalfish</t>
  </si>
  <si>
    <t>Apogon pillionatus</t>
  </si>
  <si>
    <t>Broadsaddle Cardinalfish</t>
  </si>
  <si>
    <t>Apogon planifrons</t>
  </si>
  <si>
    <t>Pale Cardinalfish</t>
  </si>
  <si>
    <t>Apogon pseudomaculatus</t>
  </si>
  <si>
    <t>Twospot Cardinalfish</t>
  </si>
  <si>
    <t>Apogon quadrisquamatus</t>
  </si>
  <si>
    <t>Sawcheek Cardinalfish</t>
  </si>
  <si>
    <t>Apogon retrosella</t>
  </si>
  <si>
    <t>Barspot Cardinalfish        </t>
  </si>
  <si>
    <t>Apogon susanae</t>
  </si>
  <si>
    <t>Apogon townsendi</t>
  </si>
  <si>
    <t>Belted Cardinal</t>
  </si>
  <si>
    <t>Apogonichthys ocellatus</t>
  </si>
  <si>
    <t>Apogonichthys perdix</t>
  </si>
  <si>
    <t>Perdix Cardinalfish</t>
  </si>
  <si>
    <t>Astrapogon alutus</t>
  </si>
  <si>
    <t>Bronze Cardinalfish</t>
  </si>
  <si>
    <t>Astrapogon puncticulatus</t>
  </si>
  <si>
    <t>Blackfin Cardinalfish</t>
  </si>
  <si>
    <t>Astrapogon stellatus</t>
  </si>
  <si>
    <t>Conchfish</t>
  </si>
  <si>
    <t>Cercamia eremia</t>
  </si>
  <si>
    <t>Cercamia melanogaster</t>
  </si>
  <si>
    <t>Cheilodipterus artus</t>
  </si>
  <si>
    <t>Cheilodipterus macrodon</t>
  </si>
  <si>
    <t>Cheilodipterus quinquelineatus</t>
  </si>
  <si>
    <t>Cheilodipterus singapurensis</t>
  </si>
  <si>
    <t>Fibramia lateralis</t>
  </si>
  <si>
    <t>Foa brachygramma</t>
  </si>
  <si>
    <t>Weed Cardinalfish</t>
  </si>
  <si>
    <t>Foa fo</t>
  </si>
  <si>
    <t>Fowleria marmorata</t>
  </si>
  <si>
    <t>Fowleria punctulata</t>
  </si>
  <si>
    <t>Fowleria vaiulae</t>
  </si>
  <si>
    <t>Fowleria variegata</t>
  </si>
  <si>
    <t>Gymnapogon urospilotus</t>
  </si>
  <si>
    <t>Lachneratus phasmaticus</t>
  </si>
  <si>
    <t>Phantom Cardinalfish</t>
  </si>
  <si>
    <t>Nectamia bandanensis</t>
  </si>
  <si>
    <t>Nectamia fusca</t>
  </si>
  <si>
    <t>Nectamia savayensis</t>
  </si>
  <si>
    <t>Ostorhinchus angustatus</t>
  </si>
  <si>
    <t>Ostorhinchus apogonoides</t>
  </si>
  <si>
    <t>Ostorhinchus cyanosoma</t>
  </si>
  <si>
    <t>Ostorhinchus dispar</t>
  </si>
  <si>
    <t>Ostorhinchus endekataenia</t>
  </si>
  <si>
    <t>Ostorhinchus leslie</t>
  </si>
  <si>
    <t>Ostorhinchus luteus</t>
  </si>
  <si>
    <t>Ostorhinchus maculiferus</t>
  </si>
  <si>
    <t>Spotted Cardinalfish</t>
  </si>
  <si>
    <t>Ostorhinchus nigrofasciatus</t>
  </si>
  <si>
    <t>Ostorhinchus novemfasciatus</t>
  </si>
  <si>
    <t>Ostorhinchus regula</t>
  </si>
  <si>
    <t>Ostorhinchus semilineatus</t>
  </si>
  <si>
    <t>Ostorhinchus taeniophorus</t>
  </si>
  <si>
    <t>Paroncheilus affinis</t>
  </si>
  <si>
    <t>Bigtooth Cardinalfish</t>
  </si>
  <si>
    <t>Phaeoptyx conklini</t>
  </si>
  <si>
    <t>Freckled Cardinalfish</t>
  </si>
  <si>
    <t>Phaeoptyx pigmentaria</t>
  </si>
  <si>
    <t>Dusky Cardinalfish</t>
  </si>
  <si>
    <t>Phaeoptyx xenus</t>
  </si>
  <si>
    <t>Sponge Cardinalfish</t>
  </si>
  <si>
    <t>Pristiapogon exostigma</t>
  </si>
  <si>
    <t>Pristiapogon fraenatus</t>
  </si>
  <si>
    <t>Pristiapogon kallopterus</t>
  </si>
  <si>
    <t>Iridescent Cardinalfish</t>
  </si>
  <si>
    <t>Pristiapogon taeniopterus</t>
  </si>
  <si>
    <t>Bandfin Cardinalfish</t>
  </si>
  <si>
    <t>Pristicon trimaculatus</t>
  </si>
  <si>
    <t>Pseudamia gelatinosa</t>
  </si>
  <si>
    <t>Pseudamia hayashii</t>
  </si>
  <si>
    <t>Pseudamia zonata</t>
  </si>
  <si>
    <t>Pseudamiops diaphanes</t>
  </si>
  <si>
    <t>Transparent Cardinalfish</t>
  </si>
  <si>
    <t>Pseudamiops gracilicauda</t>
  </si>
  <si>
    <t>Siphamia fistulosa</t>
  </si>
  <si>
    <t>Siphamia tubifer</t>
  </si>
  <si>
    <t>Sphaeramia orbicularis</t>
  </si>
  <si>
    <t>Taeniamia biguttata</t>
  </si>
  <si>
    <t>Taeniamia fucata</t>
  </si>
  <si>
    <t>Yarica hyalosoma</t>
  </si>
  <si>
    <t>Zapogon evermanni</t>
  </si>
  <si>
    <t>Oddscale Cardinalfish</t>
  </si>
  <si>
    <t>Zoramia fragilis</t>
  </si>
  <si>
    <t>Zoramia leptacanthus</t>
  </si>
  <si>
    <t>Aracanidae</t>
  </si>
  <si>
    <t>Kentrocapros spilonotus</t>
  </si>
  <si>
    <t>Rare Boxfish</t>
  </si>
  <si>
    <t>Argentinidae</t>
  </si>
  <si>
    <t>Argentina georgei</t>
  </si>
  <si>
    <t>Blackbelly Argentine</t>
  </si>
  <si>
    <t>Argentina sialis</t>
  </si>
  <si>
    <t>Pacific Argentine</t>
  </si>
  <si>
    <t>Argentina silus</t>
  </si>
  <si>
    <t>Atlantic Argentine</t>
  </si>
  <si>
    <t>Argentina stewarti*</t>
  </si>
  <si>
    <t>Argentina striata</t>
  </si>
  <si>
    <t>Striated Argentine</t>
  </si>
  <si>
    <t>Glossanodon pygmaeus</t>
  </si>
  <si>
    <t>Pygmy Argentine</t>
  </si>
  <si>
    <t>Glossanodon struhsakeri</t>
  </si>
  <si>
    <t>Struhsaker's Deep-Sea Smelt</t>
  </si>
  <si>
    <t>Arhynchobatidae</t>
  </si>
  <si>
    <t>Arctoraja parmifera</t>
  </si>
  <si>
    <t>Alaska Skate</t>
  </si>
  <si>
    <t>Bathyraja abyssicola</t>
  </si>
  <si>
    <t>Deepsea Skate</t>
  </si>
  <si>
    <t>Bathyraja aleutica</t>
  </si>
  <si>
    <t>Aleutian Skate</t>
  </si>
  <si>
    <t>Bathyraja interrupta</t>
  </si>
  <si>
    <t>Bering Skate</t>
  </si>
  <si>
    <t>Bathyraja kincaidii</t>
  </si>
  <si>
    <t>Sandpaper Skate</t>
  </si>
  <si>
    <t>Bathyraja lindbergi</t>
  </si>
  <si>
    <t>Commander Skate</t>
  </si>
  <si>
    <t>Bathyraja maculata</t>
  </si>
  <si>
    <t>Whiteblotched Skate</t>
  </si>
  <si>
    <t>Bathyraja mariposa**</t>
  </si>
  <si>
    <t>Butterfly Skate</t>
  </si>
  <si>
    <t>Bathyraja matsubarai</t>
  </si>
  <si>
    <t>Duskypurple Skate</t>
  </si>
  <si>
    <t>Bathyraja microtrachys</t>
  </si>
  <si>
    <t>Finespine Skate</t>
  </si>
  <si>
    <t>Bathyraja minispinosa</t>
  </si>
  <si>
    <t>Whitebrow Skate</t>
  </si>
  <si>
    <t>Bathyraja panthera**</t>
  </si>
  <si>
    <t>Leopard Skate</t>
  </si>
  <si>
    <t>Bathyraja richardsoni</t>
  </si>
  <si>
    <t>Wide-Eye Skate</t>
  </si>
  <si>
    <t>Bathyraja spinicauda</t>
  </si>
  <si>
    <t>Spinytail Skate</t>
  </si>
  <si>
    <t>Bathyraja spinosissima</t>
  </si>
  <si>
    <t>Pacific White Skate</t>
  </si>
  <si>
    <t>Bathyraja taranetzi</t>
  </si>
  <si>
    <t>Mud Skate</t>
  </si>
  <si>
    <t>Bathyraja trachura</t>
  </si>
  <si>
    <t>Roughtail Skate</t>
  </si>
  <si>
    <t>Bathyraja violacea**</t>
  </si>
  <si>
    <t>Okhotsk Skate</t>
  </si>
  <si>
    <t>Pseudoraja fischeri</t>
  </si>
  <si>
    <t>Fanfin Skate</t>
  </si>
  <si>
    <t>Ariidae</t>
  </si>
  <si>
    <t>Ariopsis felis</t>
  </si>
  <si>
    <t>Hardhead Catfish</t>
  </si>
  <si>
    <t>Bagre marinus</t>
  </si>
  <si>
    <t>Gafftopsail Catfish</t>
  </si>
  <si>
    <t>Bagre panamensis</t>
  </si>
  <si>
    <t>Chihuil</t>
  </si>
  <si>
    <t>Sciades proops*</t>
  </si>
  <si>
    <t>Ariommatidae</t>
  </si>
  <si>
    <t>Ariomma bondi</t>
  </si>
  <si>
    <t>Silver-Rag</t>
  </si>
  <si>
    <t>Ariomma brevimanus</t>
  </si>
  <si>
    <t>Ariomma lurida</t>
  </si>
  <si>
    <t>Ariomma melana</t>
  </si>
  <si>
    <t>Brown Driftfish</t>
  </si>
  <si>
    <t>Ariomma regulus</t>
  </si>
  <si>
    <t>Spotted Driftfish</t>
  </si>
  <si>
    <t>Ateleopodidae</t>
  </si>
  <si>
    <t>Guentherus altivela</t>
  </si>
  <si>
    <t>Highfin Jellynose</t>
  </si>
  <si>
    <t>Guentherus katoi</t>
  </si>
  <si>
    <t>Ijimaia antillarum</t>
  </si>
  <si>
    <t>Antillian Jellynose Fish</t>
  </si>
  <si>
    <t>Ijimaia loppei</t>
  </si>
  <si>
    <t>Smalltail Jellynose Fish</t>
  </si>
  <si>
    <t>Ijimaia plicatellus</t>
  </si>
  <si>
    <t>Deep Water Ateleopid Fish</t>
  </si>
  <si>
    <t>Atherinidae</t>
  </si>
  <si>
    <t>Atherina harringtonensis</t>
  </si>
  <si>
    <t>Reef Silverside</t>
  </si>
  <si>
    <t>Atherinomorus insularum</t>
  </si>
  <si>
    <t>Hawaiian Islands Silverside</t>
  </si>
  <si>
    <t>Atherinomorus lacunosus</t>
  </si>
  <si>
    <t>Atherinomorus stipes</t>
  </si>
  <si>
    <t>Hardhead Silverside</t>
  </si>
  <si>
    <t>Hypoatherina ovalaua</t>
  </si>
  <si>
    <t>Hypoatherina temminckii</t>
  </si>
  <si>
    <t>Atherinopsidae</t>
  </si>
  <si>
    <t>Atherinops affinis</t>
  </si>
  <si>
    <t>Topsmelt</t>
  </si>
  <si>
    <t>Atherinopsis californiensis</t>
  </si>
  <si>
    <t>Jacksmelt</t>
  </si>
  <si>
    <t>Leuresthes tenuis</t>
  </si>
  <si>
    <t>California Grunion</t>
  </si>
  <si>
    <t>Melanorhinus microps*</t>
  </si>
  <si>
    <t>Membras martinica</t>
  </si>
  <si>
    <t>Rough Silverside</t>
  </si>
  <si>
    <t>Menidia beryllina</t>
  </si>
  <si>
    <t>Inland Silverside</t>
  </si>
  <si>
    <t>Menidia clarkhubbsi</t>
  </si>
  <si>
    <t>Texas Silverside</t>
  </si>
  <si>
    <t>Menidia conchorum</t>
  </si>
  <si>
    <t>Key Silverside</t>
  </si>
  <si>
    <t>Menidia menidia</t>
  </si>
  <si>
    <t>Atlantic Silverside</t>
  </si>
  <si>
    <t>Menidia peninsulae</t>
  </si>
  <si>
    <t>Tidewater Silverside</t>
  </si>
  <si>
    <t>Atherionidae</t>
  </si>
  <si>
    <t>Atherion elymus</t>
  </si>
  <si>
    <t>Aulopidae</t>
  </si>
  <si>
    <t>Aulopus filamentosus</t>
  </si>
  <si>
    <t>Yellowfin Aulopus</t>
  </si>
  <si>
    <t>Hime surrubea</t>
  </si>
  <si>
    <t>Aulorhynchidae</t>
  </si>
  <si>
    <t>Aulorhynchus flavidus</t>
  </si>
  <si>
    <t>Tubesnout</t>
  </si>
  <si>
    <t>Aulostomidae</t>
  </si>
  <si>
    <t>Aulostomus chinensis</t>
  </si>
  <si>
    <t>Chinese Trumpetfish</t>
  </si>
  <si>
    <t>Aulostomus maculatus</t>
  </si>
  <si>
    <t>Atlantic Trumpetfish</t>
  </si>
  <si>
    <t>Balistidae</t>
  </si>
  <si>
    <t>Abalistes stellatus</t>
  </si>
  <si>
    <t>Balistapus undulatus</t>
  </si>
  <si>
    <t>Balistes capriscus</t>
  </si>
  <si>
    <t>Gray Triggerfish</t>
  </si>
  <si>
    <t>Balistes polylepis</t>
  </si>
  <si>
    <t>Finescale Triggerfish</t>
  </si>
  <si>
    <t>Balistes vetula</t>
  </si>
  <si>
    <t>Queen Triggerfish</t>
  </si>
  <si>
    <t>Balistoides conspicillum</t>
  </si>
  <si>
    <t>Balistoides viridescens</t>
  </si>
  <si>
    <t>Canthidermis maculata</t>
  </si>
  <si>
    <t>Rough Triggerfish</t>
  </si>
  <si>
    <t>Canthidermis sufflamen</t>
  </si>
  <si>
    <t>Ocean Triggerfish</t>
  </si>
  <si>
    <t>Melichthys niger</t>
  </si>
  <si>
    <t>Black Durgon</t>
  </si>
  <si>
    <t>Melichthys vidua</t>
  </si>
  <si>
    <t>Pinktail Triggerfish</t>
  </si>
  <si>
    <t>Odonus niger</t>
  </si>
  <si>
    <t>Pseudobalistes flavimarginatus</t>
  </si>
  <si>
    <t>Pseudobalistes fuscus</t>
  </si>
  <si>
    <t>Rhinecanthus aculeatus</t>
  </si>
  <si>
    <t>White-Banded Triggerfish</t>
  </si>
  <si>
    <t>Rhinecanthus rectangulus</t>
  </si>
  <si>
    <t>Wedge-Tail Triggerfish</t>
  </si>
  <si>
    <t>Rhinecanthus verrucosus</t>
  </si>
  <si>
    <t>Sufflamen bursa</t>
  </si>
  <si>
    <t>Boomerang Triggerfish</t>
  </si>
  <si>
    <t>Sufflamen chrysopterum</t>
  </si>
  <si>
    <t>Sufflamen fraenatum</t>
  </si>
  <si>
    <t>Masked Triggerfish</t>
  </si>
  <si>
    <t>Xanthichthys auromarginatus</t>
  </si>
  <si>
    <t>Gilded Triggerfish</t>
  </si>
  <si>
    <t>Xanthichthys caeruleolineatus</t>
  </si>
  <si>
    <t>Outrigger Triggerfish</t>
  </si>
  <si>
    <t>Xanthichthys mento</t>
  </si>
  <si>
    <t>Redtail Triggerfish</t>
  </si>
  <si>
    <t>Xanthichthys ringens</t>
  </si>
  <si>
    <t>Sargassum Triggerfish</t>
  </si>
  <si>
    <t>Xenobalistes tumidipectoris</t>
  </si>
  <si>
    <t>Barbourisiidae</t>
  </si>
  <si>
    <t>Barbourisia rufa</t>
  </si>
  <si>
    <t>Redvelvet Whalefish</t>
  </si>
  <si>
    <t>Bathyclupeidae</t>
  </si>
  <si>
    <t>Bathyclupea schroederi</t>
  </si>
  <si>
    <t>Longfin Deepsea Herring</t>
  </si>
  <si>
    <t>Neobathyclupea argentea</t>
  </si>
  <si>
    <t>Silver Deepsea Herring</t>
  </si>
  <si>
    <t>Bathygadidae</t>
  </si>
  <si>
    <t>Bathygadus bowersi</t>
  </si>
  <si>
    <t>Bathygadus favosus</t>
  </si>
  <si>
    <t>Smalleye Grenadier</t>
  </si>
  <si>
    <t>Bathygadus macrops</t>
  </si>
  <si>
    <t>Bullseye Grenadier</t>
  </si>
  <si>
    <t>Bathygadus melanobranchus</t>
  </si>
  <si>
    <t>Darkgill Grenadier</t>
  </si>
  <si>
    <t>Gadomus arcuatus</t>
  </si>
  <si>
    <t>Doublethread Grenadier</t>
  </si>
  <si>
    <t>Gadomus dispar</t>
  </si>
  <si>
    <t>Onelong Grenadier</t>
  </si>
  <si>
    <t>Gadomus longifilis</t>
  </si>
  <si>
    <t>Broadhead Grenadier</t>
  </si>
  <si>
    <t>Gadomus melanopterus</t>
  </si>
  <si>
    <t>Bathylagidae</t>
  </si>
  <si>
    <t>Bathylagichthys greyae</t>
  </si>
  <si>
    <t>Fewray Blacksmelt</t>
  </si>
  <si>
    <t>Bathylagoides nigrigenys</t>
  </si>
  <si>
    <t>Blackchin Deepsea Smelt</t>
  </si>
  <si>
    <t>Bathylagoides wesethi</t>
  </si>
  <si>
    <t>Snubnose Blacksmelt</t>
  </si>
  <si>
    <t>Bathylagus euryops</t>
  </si>
  <si>
    <t>Goiter Blacksmelt</t>
  </si>
  <si>
    <t>Bathylagus pacificus</t>
  </si>
  <si>
    <t>Pacific Blacksmelt</t>
  </si>
  <si>
    <t>Dolicholagus longirostris</t>
  </si>
  <si>
    <t>Longsnout Blacksmelt</t>
  </si>
  <si>
    <t>Leuroglossus schmidti</t>
  </si>
  <si>
    <t>Northern Smoothtongue</t>
  </si>
  <si>
    <t>Leuroglossus stilbius</t>
  </si>
  <si>
    <t>California Smoothtongue</t>
  </si>
  <si>
    <t>Lipolagus ochotensis</t>
  </si>
  <si>
    <t>Popeye Blacksmelt</t>
  </si>
  <si>
    <t>Melanolagus bericoides</t>
  </si>
  <si>
    <t>Bigscale Blacksmelt</t>
  </si>
  <si>
    <t>Pseudobathylagus milleri</t>
  </si>
  <si>
    <t>Robust Blacksmelt</t>
  </si>
  <si>
    <t>Bathymasteridae</t>
  </si>
  <si>
    <t>Bathymaster caeruleofasciatus**</t>
  </si>
  <si>
    <t>Alaskan Ronquil</t>
  </si>
  <si>
    <t>Bathymaster leurolepis**</t>
  </si>
  <si>
    <t>Smallmouth Ronquil</t>
  </si>
  <si>
    <t>Bathymaster signatus</t>
  </si>
  <si>
    <t>Searcher</t>
  </si>
  <si>
    <t>Rathbunella alleni</t>
  </si>
  <si>
    <t>Stripefin Ronquil</t>
  </si>
  <si>
    <t>Rathbunella hypoplecta</t>
  </si>
  <si>
    <t>Bluebanded Ronquil</t>
  </si>
  <si>
    <t>Ronquilus jordani</t>
  </si>
  <si>
    <t>Northern Ronquil</t>
  </si>
  <si>
    <t>Bathysauridae</t>
  </si>
  <si>
    <t>Bathysaurus ferox</t>
  </si>
  <si>
    <t>Lined Lizardfish</t>
  </si>
  <si>
    <t>Bathysaurus mollis</t>
  </si>
  <si>
    <t>Highfin Lizardfish</t>
  </si>
  <si>
    <t>Batrachoididae</t>
  </si>
  <si>
    <t>Opsanus beta</t>
  </si>
  <si>
    <t>Gulf Toadfish</t>
  </si>
  <si>
    <t>Opsanus pardus</t>
  </si>
  <si>
    <t>Leopard Toadfish</t>
  </si>
  <si>
    <t>Opsanus tau</t>
  </si>
  <si>
    <t>Oyster Toadfish</t>
  </si>
  <si>
    <t>Porichthys myriaster</t>
  </si>
  <si>
    <t>Specklefin Midshipman</t>
  </si>
  <si>
    <t>Porichthys notatus</t>
  </si>
  <si>
    <t>Plainfin Midshipman</t>
  </si>
  <si>
    <t>Porichthys plectrodon</t>
  </si>
  <si>
    <t>Atlantic Midshipman</t>
  </si>
  <si>
    <t>Belonidae</t>
  </si>
  <si>
    <t>Ablennes hians</t>
  </si>
  <si>
    <t>Flat Needlefish</t>
  </si>
  <si>
    <t>Platybelone argalus</t>
  </si>
  <si>
    <t>Keeltail Needlefish</t>
  </si>
  <si>
    <t>Platybelone platyura</t>
  </si>
  <si>
    <t>Keeled Needlefish</t>
  </si>
  <si>
    <t>Strongylura exilis</t>
  </si>
  <si>
    <t>California Needlefish</t>
  </si>
  <si>
    <t>Strongylura incisa</t>
  </si>
  <si>
    <t>Strongylura marina</t>
  </si>
  <si>
    <t>Atlantic Needlefish</t>
  </si>
  <si>
    <t>Strongylura notata</t>
  </si>
  <si>
    <t>Redfin Needlefish</t>
  </si>
  <si>
    <t>Strongylura timucu</t>
  </si>
  <si>
    <t>Timucú</t>
  </si>
  <si>
    <t>Tylosurus acus</t>
  </si>
  <si>
    <t>Atlantic Agujón</t>
  </si>
  <si>
    <t>Tylosurus crocodilus</t>
  </si>
  <si>
    <t>Houndfish</t>
  </si>
  <si>
    <t>Tylosurus melanotus</t>
  </si>
  <si>
    <t>Xenentodon cancila</t>
  </si>
  <si>
    <t>Bembridae</t>
  </si>
  <si>
    <t>Bembradium roseum</t>
  </si>
  <si>
    <t>Bembropidae</t>
  </si>
  <si>
    <t>Bembrops anatirostris</t>
  </si>
  <si>
    <t>Duckbill Flathead</t>
  </si>
  <si>
    <t>Bembrops filiferus</t>
  </si>
  <si>
    <t>Sharpnosed Duckbill</t>
  </si>
  <si>
    <t>Bembrops gobioides</t>
  </si>
  <si>
    <t>Goby Flathead</t>
  </si>
  <si>
    <t>Bembrops macromma*</t>
  </si>
  <si>
    <t>Bembrops ocellatus*</t>
  </si>
  <si>
    <t>Bembrops quadrisella*</t>
  </si>
  <si>
    <t>Chrionema chryseres</t>
  </si>
  <si>
    <t>Chrionema squamentum</t>
  </si>
  <si>
    <t>Scalychin Flathead</t>
  </si>
  <si>
    <t>Chrionema squamiceps</t>
  </si>
  <si>
    <t>Berycidae</t>
  </si>
  <si>
    <t>Beryx decadactylus</t>
  </si>
  <si>
    <t>Red Bream</t>
  </si>
  <si>
    <t>Beryx splendens</t>
  </si>
  <si>
    <t>Splendid Alfonsino</t>
  </si>
  <si>
    <t>Centroberyx druzhinini</t>
  </si>
  <si>
    <t>Blenniidae</t>
  </si>
  <si>
    <t>Alticus arnoldorum</t>
  </si>
  <si>
    <t>Alticus saliens</t>
  </si>
  <si>
    <t>Aspidontus dussumieri</t>
  </si>
  <si>
    <t>Aspidontus taeniatus</t>
  </si>
  <si>
    <t>Blenniella caudolineata</t>
  </si>
  <si>
    <t>Blenniella chrysospilos</t>
  </si>
  <si>
    <t>Blenniella gibbifrons</t>
  </si>
  <si>
    <t>Hump-Headed Blenny</t>
  </si>
  <si>
    <t>Blenniella paula</t>
  </si>
  <si>
    <t>Blenniella periophthalmus</t>
  </si>
  <si>
    <t>Chasmodes bosquianus</t>
  </si>
  <si>
    <t>Striped Blenny</t>
  </si>
  <si>
    <t>Chasmodes longimaxilla</t>
  </si>
  <si>
    <t>Stretchjaw Blenny</t>
  </si>
  <si>
    <t>Chasmodes saburrae</t>
  </si>
  <si>
    <t>Florida Blenny</t>
  </si>
  <si>
    <t>Cirripectes fuscoguttatus</t>
  </si>
  <si>
    <t>Cirripectes jenningsi</t>
  </si>
  <si>
    <t>Cirripectes obscurus</t>
  </si>
  <si>
    <t>Gargantuan Blenny</t>
  </si>
  <si>
    <t>Cirripectes perustus</t>
  </si>
  <si>
    <t>Cirripectes polyzona</t>
  </si>
  <si>
    <t>Cirripectes quagga</t>
  </si>
  <si>
    <t>Squiggly Blenny</t>
  </si>
  <si>
    <t>Cirripectes stigmaticus</t>
  </si>
  <si>
    <t>Cirripectes vanderbilti</t>
  </si>
  <si>
    <t>Scarface Blenny</t>
  </si>
  <si>
    <t>Cirripectes variolosus</t>
  </si>
  <si>
    <t>Red-Speckled Blenny</t>
  </si>
  <si>
    <t>Ecsenius bicolor</t>
  </si>
  <si>
    <t>Ecsenius midas</t>
  </si>
  <si>
    <t>Ecsenius opsifrontalis</t>
  </si>
  <si>
    <t>Ecsenius portenoyi</t>
  </si>
  <si>
    <t>Enchelyurus ater</t>
  </si>
  <si>
    <t>Enchelyurus brunneolus</t>
  </si>
  <si>
    <t>Enchelyurus kraussii</t>
  </si>
  <si>
    <t>Entomacrodus decussatus</t>
  </si>
  <si>
    <t>Entomacrodus epalzeocheilos</t>
  </si>
  <si>
    <t>Entomacrodus marmoratus</t>
  </si>
  <si>
    <t>Rockskipper</t>
  </si>
  <si>
    <t>Entomacrodus nigricans</t>
  </si>
  <si>
    <t>Pearl Blenny</t>
  </si>
  <si>
    <t>Entomacrodus niuafoouensis</t>
  </si>
  <si>
    <t>Entomacrodus sealei</t>
  </si>
  <si>
    <t>Entomacrodus stellifer</t>
  </si>
  <si>
    <t>Entomacrodus strasburgi</t>
  </si>
  <si>
    <t>Strasburg's Blenny</t>
  </si>
  <si>
    <t>Entomacrodus striatus</t>
  </si>
  <si>
    <t>Entomacrodus thalassinus</t>
  </si>
  <si>
    <t>Exallias brevis</t>
  </si>
  <si>
    <t>Leopard Blenny</t>
  </si>
  <si>
    <t>Glyptoparus delicatulus</t>
  </si>
  <si>
    <t>Hypleurochilus aequipinnis</t>
  </si>
  <si>
    <t>Hypleurochilus bermudensis</t>
  </si>
  <si>
    <t>Barred Blenny</t>
  </si>
  <si>
    <t>Hypleurochilus caudovittatus</t>
  </si>
  <si>
    <t>Zebratail Blenny</t>
  </si>
  <si>
    <t>Hypleurochilus geminatus</t>
  </si>
  <si>
    <t>Crested Blenny</t>
  </si>
  <si>
    <t>Hypleurochilus multifilis</t>
  </si>
  <si>
    <t>Featherduster Blenny</t>
  </si>
  <si>
    <t>Hypleurochilus pseudoaequipinnis</t>
  </si>
  <si>
    <t>Oyster Blenny</t>
  </si>
  <si>
    <t>Hypleurochilus springeri</t>
  </si>
  <si>
    <t>Orangespotted Blenny</t>
  </si>
  <si>
    <t>Hypsoblennius gentilis</t>
  </si>
  <si>
    <t>Bay Blenny</t>
  </si>
  <si>
    <t>Hypsoblennius gilberti</t>
  </si>
  <si>
    <t>Rockpool Blenny</t>
  </si>
  <si>
    <t>Hypsoblennius hentz</t>
  </si>
  <si>
    <t>Feather Blenny</t>
  </si>
  <si>
    <t>Hypsoblennius invemar</t>
  </si>
  <si>
    <t>Tessellated Blenny</t>
  </si>
  <si>
    <t>Hypsoblennius ionthas</t>
  </si>
  <si>
    <t>Freckled Blenny</t>
  </si>
  <si>
    <t>Hypsoblennius jenkinsi</t>
  </si>
  <si>
    <t>Mussel Blenny</t>
  </si>
  <si>
    <t>Istiblennius bellus</t>
  </si>
  <si>
    <t>Istiblennius edentulus</t>
  </si>
  <si>
    <t>Istiblennius lineatus</t>
  </si>
  <si>
    <t>Istiblennius zebra</t>
  </si>
  <si>
    <t>Zebra Blenny</t>
  </si>
  <si>
    <t>Lupinoblennius nicholsi</t>
  </si>
  <si>
    <t>Highfin Blenny</t>
  </si>
  <si>
    <t>Lupinoblennius vinctus</t>
  </si>
  <si>
    <t>Mangrove Blenny</t>
  </si>
  <si>
    <t>Meiacanthus atrodorsalis</t>
  </si>
  <si>
    <t>Meiacanthus ditrema</t>
  </si>
  <si>
    <t>Nanosalarias nativittatus</t>
  </si>
  <si>
    <t>Omobranchus elongatus</t>
  </si>
  <si>
    <t>Omobranchus ferox</t>
  </si>
  <si>
    <t>Gossamer Blenny</t>
  </si>
  <si>
    <t>Omobranchus obliquus</t>
  </si>
  <si>
    <t>Roundhead Blenny</t>
  </si>
  <si>
    <t>Ophioblennius macclurei</t>
  </si>
  <si>
    <t>Redlip Blenny</t>
  </si>
  <si>
    <t>Ophioblennius steindachneri</t>
  </si>
  <si>
    <t>Panamic Fanged Blenny</t>
  </si>
  <si>
    <t>Parablennius marmoreus</t>
  </si>
  <si>
    <t>Seaweed Blenny</t>
  </si>
  <si>
    <t>Parablennius thysanius</t>
  </si>
  <si>
    <t>Tasseled Blenny</t>
  </si>
  <si>
    <t>Parenchelyurus hepburni</t>
  </si>
  <si>
    <t>Petroscirtes mitratus</t>
  </si>
  <si>
    <t>Petroscirtes xestus</t>
  </si>
  <si>
    <t>Plagiotremus azaleus</t>
  </si>
  <si>
    <t>Sabertooth Blenny</t>
  </si>
  <si>
    <t>Plagiotremus ewaensis</t>
  </si>
  <si>
    <t>Ewa Blenny</t>
  </si>
  <si>
    <t>Plagiotremus goslinei</t>
  </si>
  <si>
    <t>Biting Blenny</t>
  </si>
  <si>
    <t>Plagiotremus laudandus</t>
  </si>
  <si>
    <t>Plagiotremus rhinorhynchos</t>
  </si>
  <si>
    <t>Plagiotremus tapeinosoma</t>
  </si>
  <si>
    <t>Praealticus labrovittatus</t>
  </si>
  <si>
    <t>Praealticus margaritatus</t>
  </si>
  <si>
    <t>Praealticus natalis</t>
  </si>
  <si>
    <t>Praealticus poptae</t>
  </si>
  <si>
    <t>Praealticus tanegasimae</t>
  </si>
  <si>
    <t>Rhabdoblennius rhabdotrachelus</t>
  </si>
  <si>
    <t>Rhabdoblennius snowi</t>
  </si>
  <si>
    <t>Salarias fasciatus</t>
  </si>
  <si>
    <t>Salarias guttatus</t>
  </si>
  <si>
    <t>Scartella cristata</t>
  </si>
  <si>
    <t>Molly Miller</t>
  </si>
  <si>
    <t>Stanulus seychellensis</t>
  </si>
  <si>
    <t>Xiphasia matsubarai</t>
  </si>
  <si>
    <t>Bothidae</t>
  </si>
  <si>
    <t>Arnoglossus debilis</t>
  </si>
  <si>
    <t>Weak Lefteye Flounder</t>
  </si>
  <si>
    <t>Asterorhombus filifer</t>
  </si>
  <si>
    <t>Longlure Flounder</t>
  </si>
  <si>
    <t>Bothus lunatus</t>
  </si>
  <si>
    <t>Peacock Flounder</t>
  </si>
  <si>
    <t>Bothus maculiferus</t>
  </si>
  <si>
    <t>Mottled Flounder</t>
  </si>
  <si>
    <t>Bothus mancus</t>
  </si>
  <si>
    <t>Flowery Flounder</t>
  </si>
  <si>
    <t>Bothus myriaster</t>
  </si>
  <si>
    <t>Indo-Pacific Oval Flounder</t>
  </si>
  <si>
    <t>Bothus ocellatus</t>
  </si>
  <si>
    <t>Eyed Flounder</t>
  </si>
  <si>
    <t>Bothus pantherinus</t>
  </si>
  <si>
    <t>Leopard Flounder</t>
  </si>
  <si>
    <t>Bothus robinsi</t>
  </si>
  <si>
    <t>Twospot Flounder</t>
  </si>
  <si>
    <t>Chascanopsetta crumenalis</t>
  </si>
  <si>
    <t>Chascanopsetta danae</t>
  </si>
  <si>
    <t>Angry Pelican Flounder</t>
  </si>
  <si>
    <t>Chascanopsetta lugubris</t>
  </si>
  <si>
    <t>Pelican Flounder</t>
  </si>
  <si>
    <t>Chascanopsetta prorigera</t>
  </si>
  <si>
    <t>Engyophrys sanctilaurentii</t>
  </si>
  <si>
    <t>Speckledtail Flounder</t>
  </si>
  <si>
    <t>Engyophrys senta</t>
  </si>
  <si>
    <t>Spiny Flounder</t>
  </si>
  <si>
    <t>Engyprosopon arenicola</t>
  </si>
  <si>
    <t>Fringelip Dwarf Flounder</t>
  </si>
  <si>
    <t>Engyprosopon hawaiiense</t>
  </si>
  <si>
    <t>Engyprosopon xenandrus</t>
  </si>
  <si>
    <t>Kamoharaia megastoma</t>
  </si>
  <si>
    <t>Monolene antillarum</t>
  </si>
  <si>
    <t>Slim Flounder</t>
  </si>
  <si>
    <t>Monolene atrimana</t>
  </si>
  <si>
    <t>Longfin Flounder</t>
  </si>
  <si>
    <t>Monolene megalepis*</t>
  </si>
  <si>
    <t>Monolene sessilicauda</t>
  </si>
  <si>
    <t>Deepwater Flounder</t>
  </si>
  <si>
    <t>Parabothus chlorospilus</t>
  </si>
  <si>
    <t>Parabothus coarctatus</t>
  </si>
  <si>
    <t>Taeniopsetta radula</t>
  </si>
  <si>
    <t>Trichopsetta ventralis</t>
  </si>
  <si>
    <t>Sash Flounder</t>
  </si>
  <si>
    <t>Bramidae</t>
  </si>
  <si>
    <t>Brama brama</t>
  </si>
  <si>
    <t>Atlantic Pomfret</t>
  </si>
  <si>
    <t>Brama caribbea</t>
  </si>
  <si>
    <t>Caribbean Pomfret</t>
  </si>
  <si>
    <t>Brama dussumieri</t>
  </si>
  <si>
    <t>Lowfin Pomfret</t>
  </si>
  <si>
    <t>Brama japonica</t>
  </si>
  <si>
    <t>Pacific Pomfret</t>
  </si>
  <si>
    <t>Brama myersi</t>
  </si>
  <si>
    <t>Myers' Pomfret</t>
  </si>
  <si>
    <t>Brama orcini</t>
  </si>
  <si>
    <t>Bigtooth Pomfret</t>
  </si>
  <si>
    <t>Eumegistus brevorti</t>
  </si>
  <si>
    <t>Tropical Pomfret</t>
  </si>
  <si>
    <t>Eumegistus illustris</t>
  </si>
  <si>
    <t>Brilliant Pomfret</t>
  </si>
  <si>
    <t>Pteraclis aesticola</t>
  </si>
  <si>
    <t>Pacific Fanfish</t>
  </si>
  <si>
    <t>Pteraclis carolinus</t>
  </si>
  <si>
    <t>Reyedsnout Fanfish</t>
  </si>
  <si>
    <t>Pterycombus brama</t>
  </si>
  <si>
    <t>Atlantic Fanfish</t>
  </si>
  <si>
    <t>Pterycombus petersii</t>
  </si>
  <si>
    <t>Prickly Pomfret</t>
  </si>
  <si>
    <t>Taractes asper</t>
  </si>
  <si>
    <t>Rough Pomfret</t>
  </si>
  <si>
    <t>Taractes rubescens</t>
  </si>
  <si>
    <t>Keeltail Pomfret</t>
  </si>
  <si>
    <t>Taractichthys longipinnis</t>
  </si>
  <si>
    <t>Bigscale Pomfret</t>
  </si>
  <si>
    <t>Taractichthys steindachneri</t>
  </si>
  <si>
    <t>Sickle Pomfret</t>
  </si>
  <si>
    <t>Bregmacerotidae</t>
  </si>
  <si>
    <t>Bregmaceros atlanticus</t>
  </si>
  <si>
    <t>Antenna Codlet</t>
  </si>
  <si>
    <t>Bregmaceros cantori</t>
  </si>
  <si>
    <t>Striped Codlet</t>
  </si>
  <si>
    <t>Bregmaceros houdei</t>
  </si>
  <si>
    <t>Stellate Codlet</t>
  </si>
  <si>
    <t>Bregmaceros japonicus</t>
  </si>
  <si>
    <t>Japanese Codlet</t>
  </si>
  <si>
    <t>Bregmaceros mcclellandi</t>
  </si>
  <si>
    <t>Unicorn Codlet</t>
  </si>
  <si>
    <t>Bregmaceros moseri</t>
  </si>
  <si>
    <t>Gyre Codlet</t>
  </si>
  <si>
    <t>Butidae</t>
  </si>
  <si>
    <t>Bostrychus sinensis</t>
  </si>
  <si>
    <t>Bythitidae</t>
  </si>
  <si>
    <t>Aphyonus gelatinosus</t>
  </si>
  <si>
    <t>Gelatinous Brotula</t>
  </si>
  <si>
    <t>Barathronus bicolor</t>
  </si>
  <si>
    <t>Bicolored Aphionid</t>
  </si>
  <si>
    <t>Barathronus pacificus</t>
  </si>
  <si>
    <t>Unicolored Aphionid</t>
  </si>
  <si>
    <t>Bellottia cryptica</t>
  </si>
  <si>
    <t>Cryptic Brotula</t>
  </si>
  <si>
    <t>Bellottia robusta</t>
  </si>
  <si>
    <t>Stout Brotula</t>
  </si>
  <si>
    <t>Brosmophyciops pautzkei</t>
  </si>
  <si>
    <t>Brosmophycis marginata</t>
  </si>
  <si>
    <t>Red Brotula</t>
  </si>
  <si>
    <t>Bythites fuscus</t>
  </si>
  <si>
    <t>Arctic Brotula</t>
  </si>
  <si>
    <t>Bythites gerdae</t>
  </si>
  <si>
    <t>Fivepore Brotula</t>
  </si>
  <si>
    <t>Calamopteryx goslinei</t>
  </si>
  <si>
    <t>Longarm Brotula</t>
  </si>
  <si>
    <t>Calamopteryx robinsorum</t>
  </si>
  <si>
    <t>Teacher Brotula</t>
  </si>
  <si>
    <t>Cataetyx hawaiiensis</t>
  </si>
  <si>
    <t>Cataetyx laticeps</t>
  </si>
  <si>
    <t>Lookup Brotula</t>
  </si>
  <si>
    <t>Cataetyx rubrirostris</t>
  </si>
  <si>
    <t>Rubynose Brotula</t>
  </si>
  <si>
    <t>Cataetyx simus</t>
  </si>
  <si>
    <t>Smalltooth Brotula</t>
  </si>
  <si>
    <t>Diplacanthopoma brachysoma</t>
  </si>
  <si>
    <t>Twospine Brotula</t>
  </si>
  <si>
    <t>Diplacanthopoma riversandersoni</t>
  </si>
  <si>
    <t>Grammonus claudei</t>
  </si>
  <si>
    <t>Reef-Cave Brotula</t>
  </si>
  <si>
    <t>Grammonus diagrammus</t>
  </si>
  <si>
    <t>Purple Brotula</t>
  </si>
  <si>
    <t>Grammonus nagaredai</t>
  </si>
  <si>
    <t>Grammonus waikiki</t>
  </si>
  <si>
    <t>Microbrotula rubra</t>
  </si>
  <si>
    <t>Parabrotula plagiophthalma</t>
  </si>
  <si>
    <t>Atlantic False-Cusk</t>
  </si>
  <si>
    <t>Parasaccogaster rhamphidognatha</t>
  </si>
  <si>
    <t>Forwardhook Brotula</t>
  </si>
  <si>
    <t>Petrotyx sanguineus</t>
  </si>
  <si>
    <t>Redfin Brotula</t>
  </si>
  <si>
    <t>Saccogaster hawaii</t>
  </si>
  <si>
    <t>Saccogaster staigeri</t>
  </si>
  <si>
    <t>Hiddenspine Brotula</t>
  </si>
  <si>
    <t>Saccogaster tuberculata</t>
  </si>
  <si>
    <t>Bagbelly Cusk</t>
  </si>
  <si>
    <t>Sciadonus pedicellaris</t>
  </si>
  <si>
    <t>Bigjaw Smalleye</t>
  </si>
  <si>
    <t>Stygnobrotula latebricola</t>
  </si>
  <si>
    <t>Black Brotula</t>
  </si>
  <si>
    <t>Thalassobathia pelagica</t>
  </si>
  <si>
    <t>Pelagic Brotula</t>
  </si>
  <si>
    <t>Caesionidae</t>
  </si>
  <si>
    <t>Pterocaesio chrysozona</t>
  </si>
  <si>
    <t>Pterocaesio marri</t>
  </si>
  <si>
    <t>Pterocaesio tile</t>
  </si>
  <si>
    <t>Pterocaesio trilineata</t>
  </si>
  <si>
    <t>Callanthiidae</t>
  </si>
  <si>
    <t>Grammatonotus ambiortus</t>
  </si>
  <si>
    <t>Grammatonotus laysanus</t>
  </si>
  <si>
    <t>Grammatonotus macrophthalmus</t>
  </si>
  <si>
    <t>Grammatonotus xanthostigma</t>
  </si>
  <si>
    <t>Callichthyidae</t>
  </si>
  <si>
    <t>Corydoras aeneus</t>
  </si>
  <si>
    <t>Callionymidae</t>
  </si>
  <si>
    <t>Anaora tentaculata</t>
  </si>
  <si>
    <t>Callionymus bairdi</t>
  </si>
  <si>
    <t>Lancer Dragonet</t>
  </si>
  <si>
    <t>Callionymus caeruleonotatus</t>
  </si>
  <si>
    <t>Bluespotted Dragonet</t>
  </si>
  <si>
    <t>Callionymus comptus</t>
  </si>
  <si>
    <t>Ornamented Dragonet</t>
  </si>
  <si>
    <t>Callionymus decoratus</t>
  </si>
  <si>
    <t>Decorated Dragonet</t>
  </si>
  <si>
    <t>Callionymus simplicicornis</t>
  </si>
  <si>
    <t>Dactylopus dactylopus</t>
  </si>
  <si>
    <t>Diplogrammus goramensis</t>
  </si>
  <si>
    <t>Diplogrammus pauciradiatus</t>
  </si>
  <si>
    <t>Spotted Dragonet</t>
  </si>
  <si>
    <t>Draculo pogognathus</t>
  </si>
  <si>
    <t>Hawaiian Wonder Dragonet</t>
  </si>
  <si>
    <t>Foetorepus agassizii</t>
  </si>
  <si>
    <t>Spotfin Dragonet</t>
  </si>
  <si>
    <t>Foetorepus goodenbeani</t>
  </si>
  <si>
    <t>Palefin Dragonet</t>
  </si>
  <si>
    <t>Synchiropus atrilabiatus</t>
  </si>
  <si>
    <t>Blacklip Dragonet</t>
  </si>
  <si>
    <t>Synchiropus circularis</t>
  </si>
  <si>
    <t>Synchiropus corallinus</t>
  </si>
  <si>
    <t>Exclamation Point Dragonet</t>
  </si>
  <si>
    <t>Synchiropus hawaiiensis</t>
  </si>
  <si>
    <t>Hawaiian Bigeye Dragonet</t>
  </si>
  <si>
    <t>Synchiropus kinmeiensis</t>
  </si>
  <si>
    <t>Kinmei Dragonet</t>
  </si>
  <si>
    <t>Synchiropus kiyoae</t>
  </si>
  <si>
    <t>Synchiropus morrisoni</t>
  </si>
  <si>
    <t>Synchiropus moyeri</t>
  </si>
  <si>
    <t>Synchiropus ocellatus</t>
  </si>
  <si>
    <t>Synchiropus orstom</t>
  </si>
  <si>
    <t>Synchiropus rosulentus</t>
  </si>
  <si>
    <t>Rosy Dragonet</t>
  </si>
  <si>
    <t>Synchiropus rubrovinctus</t>
  </si>
  <si>
    <t>Tiny Hawaiian Dragonet</t>
  </si>
  <si>
    <t>Carangidae</t>
  </si>
  <si>
    <t>Alectis ciliaris</t>
  </si>
  <si>
    <t>African Pompano</t>
  </si>
  <si>
    <t>Alepes djedaba</t>
  </si>
  <si>
    <t>Atropus hedlandensis</t>
  </si>
  <si>
    <t>Atule mate</t>
  </si>
  <si>
    <t>Yellowtail Scad</t>
  </si>
  <si>
    <t>Carangichthys oblongus</t>
  </si>
  <si>
    <t>Caranx bartholomaei</t>
  </si>
  <si>
    <t>Yellow Jack</t>
  </si>
  <si>
    <t>Caranx caballus</t>
  </si>
  <si>
    <t>Green Jack</t>
  </si>
  <si>
    <t>Caranx caninus</t>
  </si>
  <si>
    <t>Pacific Crevalle Jack</t>
  </si>
  <si>
    <t>Caranx crysos</t>
  </si>
  <si>
    <t>Blue Runner</t>
  </si>
  <si>
    <t>Caranx hippos</t>
  </si>
  <si>
    <t>Crevalle Jack</t>
  </si>
  <si>
    <t>Caranx ignobilis</t>
  </si>
  <si>
    <t>Giant Trevally</t>
  </si>
  <si>
    <t>Caranx latus</t>
  </si>
  <si>
    <t>Horse-Eye Jack</t>
  </si>
  <si>
    <t>Caranx lugubris</t>
  </si>
  <si>
    <t>Black Jack</t>
  </si>
  <si>
    <t>Caranx melampygus</t>
  </si>
  <si>
    <t>Bluefin Trevally</t>
  </si>
  <si>
    <t>Caranx papuensis</t>
  </si>
  <si>
    <t>Caranx ruber</t>
  </si>
  <si>
    <t>Bar Jack</t>
  </si>
  <si>
    <t>Caranx sexfasciatus</t>
  </si>
  <si>
    <t>Bigeye Trevally</t>
  </si>
  <si>
    <t>Caranx tille</t>
  </si>
  <si>
    <t>Caranx vinctus</t>
  </si>
  <si>
    <t>Cocinero</t>
  </si>
  <si>
    <t>Chloroscombrus chrysurus</t>
  </si>
  <si>
    <t>Atlantic Bumper</t>
  </si>
  <si>
    <t>Chloroscombrus orqueta</t>
  </si>
  <si>
    <t>Pacific Bumper</t>
  </si>
  <si>
    <t>Craterognathus plagiotaenia</t>
  </si>
  <si>
    <t>Decapterus macarellus</t>
  </si>
  <si>
    <t>Mackerel Scad</t>
  </si>
  <si>
    <t>Decapterus macrosoma</t>
  </si>
  <si>
    <t>Shortfin Scad</t>
  </si>
  <si>
    <t>Decapterus maruadsi</t>
  </si>
  <si>
    <t>Decapterus muroadsi</t>
  </si>
  <si>
    <t>Amberstripe Scad</t>
  </si>
  <si>
    <t>Decapterus punctatus</t>
  </si>
  <si>
    <t>Round Scad</t>
  </si>
  <si>
    <t>Decapterus tabl</t>
  </si>
  <si>
    <t>Redtail Scad</t>
  </si>
  <si>
    <t>Elagatis bipinnulata</t>
  </si>
  <si>
    <t>Rainbow Runner</t>
  </si>
  <si>
    <t>Ferdauia ferdau</t>
  </si>
  <si>
    <t>Blue Trevally</t>
  </si>
  <si>
    <t>Ferdauia orthogrammus</t>
  </si>
  <si>
    <t>Island Trevally</t>
  </si>
  <si>
    <t>Gnathanodon speciosus</t>
  </si>
  <si>
    <t>Golden Trevally</t>
  </si>
  <si>
    <t>Hemicaranx amblyrhynchus</t>
  </si>
  <si>
    <t>Bluntnose Jack</t>
  </si>
  <si>
    <t>Kaiwarinus equula</t>
  </si>
  <si>
    <t>Whitefin Trevally</t>
  </si>
  <si>
    <t>Megalaspis cordyla</t>
  </si>
  <si>
    <t>Naucrates ductor</t>
  </si>
  <si>
    <t>Pilotfish</t>
  </si>
  <si>
    <t>Oligoplites saurus</t>
  </si>
  <si>
    <t>Leatherjack</t>
  </si>
  <si>
    <t>Platycaranx chrysophrys</t>
  </si>
  <si>
    <t>Platycaranx malabaricus</t>
  </si>
  <si>
    <t>Platycaranx talamparoides</t>
  </si>
  <si>
    <t>Pseudocaranx dentex</t>
  </si>
  <si>
    <t>White Trevally</t>
  </si>
  <si>
    <t>Scomberoides lysan</t>
  </si>
  <si>
    <t>Doublespotted Queenfish</t>
  </si>
  <si>
    <t>Scyris indica</t>
  </si>
  <si>
    <t>Selar boops</t>
  </si>
  <si>
    <t>Selar crumenophthalmus</t>
  </si>
  <si>
    <t>Bigeye Scad</t>
  </si>
  <si>
    <t>Selaroides leptolepis</t>
  </si>
  <si>
    <t>Selene brevoortii</t>
  </si>
  <si>
    <t>Mexican Lookdown</t>
  </si>
  <si>
    <t>Selene brownii</t>
  </si>
  <si>
    <t>Caribbean Moonfish</t>
  </si>
  <si>
    <t>Selene peruviana</t>
  </si>
  <si>
    <t>Pacific Moonfish</t>
  </si>
  <si>
    <t>Selene setapinnis</t>
  </si>
  <si>
    <t>Atlantic Moonfish</t>
  </si>
  <si>
    <t>Selene vomer</t>
  </si>
  <si>
    <t>Lookdown</t>
  </si>
  <si>
    <t>Seriola dorsalis</t>
  </si>
  <si>
    <t>California Yellowtail</t>
  </si>
  <si>
    <t>Seriola dumerili</t>
  </si>
  <si>
    <t>Greater Amberjack</t>
  </si>
  <si>
    <t>Seriola fasciata</t>
  </si>
  <si>
    <t>Lesser Amberjack</t>
  </si>
  <si>
    <t>Seriola lalandi</t>
  </si>
  <si>
    <t>Yellowtail Amberjack</t>
  </si>
  <si>
    <t>Seriola quinqueradiata</t>
  </si>
  <si>
    <t>Seriola rivoliana</t>
  </si>
  <si>
    <t>Almaco Jack</t>
  </si>
  <si>
    <t>Seriola zonata</t>
  </si>
  <si>
    <t>Banded Rudderfish</t>
  </si>
  <si>
    <t>Seriolina nigrofasciata</t>
  </si>
  <si>
    <t>Trachinotus baillonii</t>
  </si>
  <si>
    <t>Trachinotus blochii</t>
  </si>
  <si>
    <t>Trachinotus carolinus</t>
  </si>
  <si>
    <t>Florida Pompano</t>
  </si>
  <si>
    <t>Trachinotus falcatus</t>
  </si>
  <si>
    <t>Permit</t>
  </si>
  <si>
    <t>Trachinotus goodei</t>
  </si>
  <si>
    <t>Palometa</t>
  </si>
  <si>
    <t>Trachinotus paitensis</t>
  </si>
  <si>
    <t>Paloma Pompano</t>
  </si>
  <si>
    <t>Trachinotus rhodopus</t>
  </si>
  <si>
    <t>Gafftopsail Pompano</t>
  </si>
  <si>
    <t>Trachurus lathami</t>
  </si>
  <si>
    <t>Rough Scad</t>
  </si>
  <si>
    <t>Trachurus symmetricus</t>
  </si>
  <si>
    <t>Jack Mackerel</t>
  </si>
  <si>
    <t>Turrum coeruleopinnatum</t>
  </si>
  <si>
    <t>Turrum gymnostethus</t>
  </si>
  <si>
    <t>Uraspis helvola</t>
  </si>
  <si>
    <t>Whitetongue Jack</t>
  </si>
  <si>
    <t>Uraspis secunda</t>
  </si>
  <si>
    <t>Cottonmouth Jack</t>
  </si>
  <si>
    <t>Uraspis uraspis</t>
  </si>
  <si>
    <t>Whitemouth Jack</t>
  </si>
  <si>
    <t>Carapidae</t>
  </si>
  <si>
    <t>Carapus bermudensis</t>
  </si>
  <si>
    <t>Pearlfish</t>
  </si>
  <si>
    <t>Carapus dubius</t>
  </si>
  <si>
    <t>Pacific Pearlfish</t>
  </si>
  <si>
    <t>Carapus mourlani</t>
  </si>
  <si>
    <t>Star Pearlfish</t>
  </si>
  <si>
    <t>Echiodon dawsoni</t>
  </si>
  <si>
    <t>Chain Pearlfish</t>
  </si>
  <si>
    <t>Encheliophis boraborensis</t>
  </si>
  <si>
    <t>Encheliophis gracilis</t>
  </si>
  <si>
    <t>Graceful Pearlfish</t>
  </si>
  <si>
    <t>Encheliophis homei</t>
  </si>
  <si>
    <t>Encheliophis vermicularis</t>
  </si>
  <si>
    <t>Finless Pearlfish</t>
  </si>
  <si>
    <t>Onuxodon fowleri</t>
  </si>
  <si>
    <t>Fowler's Pearlfish</t>
  </si>
  <si>
    <t>Onuxodon parvibrachium</t>
  </si>
  <si>
    <t>Oyster Pearlfish</t>
  </si>
  <si>
    <t>Pyramodon ventralis</t>
  </si>
  <si>
    <t>Pallid Pearlfish</t>
  </si>
  <si>
    <t>Snyderidia canina</t>
  </si>
  <si>
    <t>Non-Commensal Pearlfish</t>
  </si>
  <si>
    <t>Carcharhinidae</t>
  </si>
  <si>
    <t>Carcharhinus acronotus</t>
  </si>
  <si>
    <t>Blacknose Shark</t>
  </si>
  <si>
    <t>Carcharhinus albimarginatus</t>
  </si>
  <si>
    <t>Silvertip Shark</t>
  </si>
  <si>
    <t>Carcharhinus altimus</t>
  </si>
  <si>
    <t>Bignose Shark</t>
  </si>
  <si>
    <t>Carcharhinus amblyrhynchos</t>
  </si>
  <si>
    <t>Blacktail Reef Shark</t>
  </si>
  <si>
    <t>Carcharhinus brachyurus</t>
  </si>
  <si>
    <t>Narrowtooth Shark</t>
  </si>
  <si>
    <t>Carcharhinus brevipinna</t>
  </si>
  <si>
    <t>Spinner Shark</t>
  </si>
  <si>
    <t>Carcharhinus falciformis</t>
  </si>
  <si>
    <t>Silky Shark</t>
  </si>
  <si>
    <t>Carcharhinus galapagensis</t>
  </si>
  <si>
    <t>Galapagos Shark</t>
  </si>
  <si>
    <t>Carcharhinus isodon</t>
  </si>
  <si>
    <t>Finetooth Shark</t>
  </si>
  <si>
    <t>Carcharhinus leucas</t>
  </si>
  <si>
    <t>Bull Shark</t>
  </si>
  <si>
    <t>Carcharhinus limbatus</t>
  </si>
  <si>
    <t>Blacktip Shark</t>
  </si>
  <si>
    <t>Carcharhinus longimanus</t>
  </si>
  <si>
    <t>Oceanic Whitetip Shark</t>
  </si>
  <si>
    <t>Carcharhinus melanopterus</t>
  </si>
  <si>
    <t>Blacktip Reef Shark</t>
  </si>
  <si>
    <t>Carcharhinus obscurus</t>
  </si>
  <si>
    <t>Dusky Shark</t>
  </si>
  <si>
    <t>Carcharhinus perezii</t>
  </si>
  <si>
    <t>Reef Shark</t>
  </si>
  <si>
    <t>Carcharhinus plumbeus</t>
  </si>
  <si>
    <t>Sandbar Shark</t>
  </si>
  <si>
    <t>Carcharhinus porosus</t>
  </si>
  <si>
    <t>Smalltail Shark</t>
  </si>
  <si>
    <t>Carcharhinus signatus</t>
  </si>
  <si>
    <t>Night Shark</t>
  </si>
  <si>
    <t>Nasolamia velox</t>
  </si>
  <si>
    <t>Whitenose Shark                    </t>
  </si>
  <si>
    <t>Negaprion acutidens</t>
  </si>
  <si>
    <t>Negaprion brevirostris</t>
  </si>
  <si>
    <t>Lemon Shark</t>
  </si>
  <si>
    <t>Negaprion fronto</t>
  </si>
  <si>
    <t>Pacific Lemon Shark</t>
  </si>
  <si>
    <t>Prionace glauca</t>
  </si>
  <si>
    <t>Blue Shark</t>
  </si>
  <si>
    <t>Rhizoprionodon longurio</t>
  </si>
  <si>
    <t>Pacific Sharpnose Shark</t>
  </si>
  <si>
    <t>Rhizoprionodon porosus</t>
  </si>
  <si>
    <t>Caribbean Sharpnose Shark</t>
  </si>
  <si>
    <t>Rhizoprionodon terraenovae</t>
  </si>
  <si>
    <t>Atlantic Sharpnose Shark</t>
  </si>
  <si>
    <t>Triaenodon obesus</t>
  </si>
  <si>
    <t>Whitetip Reef Shark</t>
  </si>
  <si>
    <t>Carchariidae</t>
  </si>
  <si>
    <t>Carcharias taurus</t>
  </si>
  <si>
    <t>Sand Tiger</t>
  </si>
  <si>
    <t>Caristiidae</t>
  </si>
  <si>
    <t>Caristius fasciatus</t>
  </si>
  <si>
    <t>Greenland Manefish</t>
  </si>
  <si>
    <t>Caristius macropus</t>
  </si>
  <si>
    <t>Bigmouth Manefish Veilfin</t>
  </si>
  <si>
    <t>Paracaristius maderensis</t>
  </si>
  <si>
    <t>Madeiran Manefish Veilfin</t>
  </si>
  <si>
    <t>Paracaristius nudarcus</t>
  </si>
  <si>
    <t>Papillaeless Manefish</t>
  </si>
  <si>
    <t>Platyberyx andriashevi</t>
  </si>
  <si>
    <t>Caudalhook Manefish</t>
  </si>
  <si>
    <t>Platyberyx opalescens</t>
  </si>
  <si>
    <t>Opal Mainfish</t>
  </si>
  <si>
    <t>Platyberyx paucus</t>
  </si>
  <si>
    <t>Caulophrynidae</t>
  </si>
  <si>
    <t>Caulophryne jordani</t>
  </si>
  <si>
    <t>Fanfin</t>
  </si>
  <si>
    <t>Caulophryne polynema</t>
  </si>
  <si>
    <t>Madeira Fanfin</t>
  </si>
  <si>
    <t>Cebidichthyidae</t>
  </si>
  <si>
    <t>Cebidichthys violaceus</t>
  </si>
  <si>
    <t>Monkeyface Prickleback</t>
  </si>
  <si>
    <t>Centrarchidae</t>
  </si>
  <si>
    <t>Lepomis cyanellus</t>
  </si>
  <si>
    <t>Green Sunfish</t>
  </si>
  <si>
    <t>Lepomis macrochirus</t>
  </si>
  <si>
    <t>Bluegill</t>
  </si>
  <si>
    <t>Micropterus dolomieu</t>
  </si>
  <si>
    <t>Smallmouth Bass</t>
  </si>
  <si>
    <t>Micropterus salmoides</t>
  </si>
  <si>
    <t>Florida Bass</t>
  </si>
  <si>
    <t>Centriscidae</t>
  </si>
  <si>
    <t>Macroramphosus gracilis</t>
  </si>
  <si>
    <t>Slender Snipefish</t>
  </si>
  <si>
    <t>Macroramphosus scolopax</t>
  </si>
  <si>
    <t>Longspine Snipefish</t>
  </si>
  <si>
    <t>Centrolophidae</t>
  </si>
  <si>
    <t>Centrolophus niger</t>
  </si>
  <si>
    <t>Black Ruff</t>
  </si>
  <si>
    <t>Hyperoglyphe bythites</t>
  </si>
  <si>
    <t>Black Driftfish</t>
  </si>
  <si>
    <t>Hyperoglyphe japonica</t>
  </si>
  <si>
    <t>Pacific Barrelfish</t>
  </si>
  <si>
    <t>Hyperoglyphe perciformis</t>
  </si>
  <si>
    <t>Barrelfish</t>
  </si>
  <si>
    <t>Icichthys lockingtoni</t>
  </si>
  <si>
    <t>Medusafish</t>
  </si>
  <si>
    <t>Schedophilus medusophagus</t>
  </si>
  <si>
    <t>Brown Ruff</t>
  </si>
  <si>
    <t>Schedophilus pemarco</t>
  </si>
  <si>
    <t>Pemarco Blackfish</t>
  </si>
  <si>
    <t>Centrophoridae</t>
  </si>
  <si>
    <t>Centrophorus granulosus</t>
  </si>
  <si>
    <t>Large Gulper Shark</t>
  </si>
  <si>
    <t>Centrophorus isodon</t>
  </si>
  <si>
    <t>Blackfin Gulper Shark</t>
  </si>
  <si>
    <t>Centrophorus squamosus</t>
  </si>
  <si>
    <t>Leafscale Gulper Shark</t>
  </si>
  <si>
    <t>Centrophorus tessellatus</t>
  </si>
  <si>
    <t>Mosaic Gulper Shark</t>
  </si>
  <si>
    <t>Centrophorus uyato</t>
  </si>
  <si>
    <t>Little Gulper Shark</t>
  </si>
  <si>
    <t>Deania calceus</t>
  </si>
  <si>
    <t>Birdbeak Dogfish</t>
  </si>
  <si>
    <t>Deania profundorum</t>
  </si>
  <si>
    <t>Arrowhead Dogfish</t>
  </si>
  <si>
    <t>Centrophrynidae</t>
  </si>
  <si>
    <t>Centrophryne spinulosa</t>
  </si>
  <si>
    <t>Prickly Seadevil</t>
  </si>
  <si>
    <t>Centropomidae</t>
  </si>
  <si>
    <t>Centropomus ensiferus</t>
  </si>
  <si>
    <t>Swordspine Snook</t>
  </si>
  <si>
    <t>Centropomus mexicanus</t>
  </si>
  <si>
    <t>Largescale Fat Snook</t>
  </si>
  <si>
    <t>Centropomus parallelus</t>
  </si>
  <si>
    <t>Smallscale Fat Snook</t>
  </si>
  <si>
    <t>Centropomus pectinatus</t>
  </si>
  <si>
    <t>Tarpon Snook</t>
  </si>
  <si>
    <t>Centropomus undecimalis</t>
  </si>
  <si>
    <t>Common Snook</t>
  </si>
  <si>
    <t>Cepolidae</t>
  </si>
  <si>
    <t>Owstonia hawaiiensis</t>
  </si>
  <si>
    <t>Owstonia ignota</t>
  </si>
  <si>
    <t>Ceratiidae</t>
  </si>
  <si>
    <t>Ceratias holboelli</t>
  </si>
  <si>
    <t>Northern Giant Seadevil</t>
  </si>
  <si>
    <t>Ceratias uranoscopus</t>
  </si>
  <si>
    <t>Stargazing Seadevil</t>
  </si>
  <si>
    <t>Cryptopsaras couesii</t>
  </si>
  <si>
    <t>Triplewart Seadevil</t>
  </si>
  <si>
    <t>Cetomimidae</t>
  </si>
  <si>
    <t>Ataxolepis apus</t>
  </si>
  <si>
    <t>Bignose Whalefish</t>
  </si>
  <si>
    <t>Cetichthys parini</t>
  </si>
  <si>
    <t>Monster Whalefish</t>
  </si>
  <si>
    <t>Cetomimus craneae</t>
  </si>
  <si>
    <t>Shortsnout Whalefish</t>
  </si>
  <si>
    <t>Cetomimus gillii</t>
  </si>
  <si>
    <t>Threegill Whalefish</t>
  </si>
  <si>
    <t>Cetomimus hempeli</t>
  </si>
  <si>
    <t>Whalefish</t>
  </si>
  <si>
    <t>Cetostoma regani</t>
  </si>
  <si>
    <t>Pink Flabby Whalefish</t>
  </si>
  <si>
    <t>Ditropichthys storeri</t>
  </si>
  <si>
    <t>Clubraker Whalefish</t>
  </si>
  <si>
    <t>Eutaeniophorus festivus</t>
  </si>
  <si>
    <t>Festive Ribbontail</t>
  </si>
  <si>
    <t>Gyrinomimus bruuni</t>
  </si>
  <si>
    <t>Backlit Whalefish</t>
  </si>
  <si>
    <t>Gyrinomimus myersi</t>
  </si>
  <si>
    <t>Flabby Whalefish</t>
  </si>
  <si>
    <t>Parataeniophorus brevis</t>
  </si>
  <si>
    <t>Short Tapetail</t>
  </si>
  <si>
    <t>Rhamphocetichthys savagei</t>
  </si>
  <si>
    <t>Birdsnout Whalefish</t>
  </si>
  <si>
    <t>Cetorhinidae</t>
  </si>
  <si>
    <t>Cetorhinus maximus</t>
  </si>
  <si>
    <t>Basking Shark</t>
  </si>
  <si>
    <t>Chaenopsidae</t>
  </si>
  <si>
    <t>Acanthemblemaria aspera</t>
  </si>
  <si>
    <t>Roughhead Blenny</t>
  </si>
  <si>
    <t>Acanthemblemaria chaplini</t>
  </si>
  <si>
    <t>Papillose Blenny</t>
  </si>
  <si>
    <t>Acanthemblemaria maria*</t>
  </si>
  <si>
    <t>Maria Barnacle Blenny</t>
  </si>
  <si>
    <t>Acanthemblemaria spinosa</t>
  </si>
  <si>
    <t>Spinyhead Blenny</t>
  </si>
  <si>
    <t>Chaenopsis alepidota</t>
  </si>
  <si>
    <t>Orangethroat Pikeblenny</t>
  </si>
  <si>
    <t>Chaenopsis limbaughi</t>
  </si>
  <si>
    <t>Yellowface Pikeblenny</t>
  </si>
  <si>
    <t>Chaenopsis ocellata</t>
  </si>
  <si>
    <t>Bluethroat Pikeblenny</t>
  </si>
  <si>
    <t>Chaenopsis roseola</t>
  </si>
  <si>
    <t>Flecked Pikeblenny</t>
  </si>
  <si>
    <t>Coralliozetus cardonae*</t>
  </si>
  <si>
    <t>Emblemaria atlantica</t>
  </si>
  <si>
    <t>Banner Blenny</t>
  </si>
  <si>
    <t>Emblemaria pandionis</t>
  </si>
  <si>
    <t>Sailfin Blenny</t>
  </si>
  <si>
    <t>Emblemaria piratula</t>
  </si>
  <si>
    <t>Pirate Blenny</t>
  </si>
  <si>
    <t>Emblemariopsis bottomei</t>
  </si>
  <si>
    <t>Emblemariopsis carib*</t>
  </si>
  <si>
    <t>Emblemariopsis diaphana</t>
  </si>
  <si>
    <t>Glass Blenny</t>
  </si>
  <si>
    <t>Emblemariopsis leptocirris*</t>
  </si>
  <si>
    <t>Fine-Cirrus Blenny</t>
  </si>
  <si>
    <t>Emblemariopsis ruetzleri*</t>
  </si>
  <si>
    <t>Bluegold Glass Blenny</t>
  </si>
  <si>
    <t>Hemiemblemaria simula</t>
  </si>
  <si>
    <t>Wrasse Blenny</t>
  </si>
  <si>
    <t>Lucayablennius zingaro</t>
  </si>
  <si>
    <t>Neoclinus blanchardi</t>
  </si>
  <si>
    <t>Sarcastic Fringehead</t>
  </si>
  <si>
    <t>Neoclinus stephensae</t>
  </si>
  <si>
    <t>Yellowfin Fringehead</t>
  </si>
  <si>
    <t>Neoclinus uninotatus</t>
  </si>
  <si>
    <t>Onespot Fringehead</t>
  </si>
  <si>
    <t>Protemblemaria punctata</t>
  </si>
  <si>
    <t>Chameleon Blenny</t>
  </si>
  <si>
    <t>Stathmonotus gymnodermis</t>
  </si>
  <si>
    <t>Naked Blenny</t>
  </si>
  <si>
    <t>Stathmonotus hemphillii</t>
  </si>
  <si>
    <t>Blackbelly Blenny</t>
  </si>
  <si>
    <t>Stathmonotus stahli</t>
  </si>
  <si>
    <t>Stathmonotus tekla</t>
  </si>
  <si>
    <t>Eelgrass Blenny</t>
  </si>
  <si>
    <t>Chaetodontidae</t>
  </si>
  <si>
    <t>Chaetodon auriga</t>
  </si>
  <si>
    <t>Threadfin Butterflyfish</t>
  </si>
  <si>
    <t>Chaetodon bennetti</t>
  </si>
  <si>
    <t>Chaetodon burgessi</t>
  </si>
  <si>
    <t>Chaetodon capistratus</t>
  </si>
  <si>
    <t>Foureye Butterflyfish</t>
  </si>
  <si>
    <t>Chaetodon citrinellus</t>
  </si>
  <si>
    <t>Speckled Butterflyfish</t>
  </si>
  <si>
    <t>Chaetodon ephippium</t>
  </si>
  <si>
    <t>Saddle Butterflyfish</t>
  </si>
  <si>
    <t>Chaetodon flavirostris</t>
  </si>
  <si>
    <t>Chaetodon flavocoronatus</t>
  </si>
  <si>
    <t>Chaetodon fremblii</t>
  </si>
  <si>
    <t>Bluestriped Butterflyfish</t>
  </si>
  <si>
    <t>Chaetodon humeralis</t>
  </si>
  <si>
    <t>Threebanded Butterflyfish</t>
  </si>
  <si>
    <t>Chaetodon kleinii</t>
  </si>
  <si>
    <t>Sunburst Butterflyfish</t>
  </si>
  <si>
    <t>Chaetodon lineolatus</t>
  </si>
  <si>
    <t>Lined Butterflyfish</t>
  </si>
  <si>
    <t>Chaetodon lunula</t>
  </si>
  <si>
    <t>Raccoon Butterflyfish</t>
  </si>
  <si>
    <t>Chaetodon lunulatus</t>
  </si>
  <si>
    <t>Oval Butterflyfish</t>
  </si>
  <si>
    <t>Chaetodon melannotus</t>
  </si>
  <si>
    <t>Chaetodon mertensii</t>
  </si>
  <si>
    <t>Chaetodon meyeri</t>
  </si>
  <si>
    <t>Scrawled Butterflyfish</t>
  </si>
  <si>
    <t>Chaetodon miliaris</t>
  </si>
  <si>
    <t>Millet Butterflyfish</t>
  </si>
  <si>
    <t>Chaetodon multicinctus</t>
  </si>
  <si>
    <t>Pebbled Butterflyfish</t>
  </si>
  <si>
    <t>Chaetodon ocellatus</t>
  </si>
  <si>
    <t>Spotfin Butterflyfish</t>
  </si>
  <si>
    <t>Chaetodon ornatissimus</t>
  </si>
  <si>
    <t>Ornate Butterflyfish</t>
  </si>
  <si>
    <t>Chaetodon punctatofasciatus</t>
  </si>
  <si>
    <t>Chaetodon quadrimaculatus</t>
  </si>
  <si>
    <t>Fourspot Butterflyfish</t>
  </si>
  <si>
    <t>Chaetodon rafflesii</t>
  </si>
  <si>
    <t>Chaetodon reticulatus</t>
  </si>
  <si>
    <t>Mailed Butterflyfish</t>
  </si>
  <si>
    <t>Chaetodon sedentarius</t>
  </si>
  <si>
    <t>Reef Butterflyfish</t>
  </si>
  <si>
    <t>Chaetodon semeion</t>
  </si>
  <si>
    <t>Chaetodon striatus</t>
  </si>
  <si>
    <t>Banded Butterflyfish</t>
  </si>
  <si>
    <t>Chaetodon tinkeri</t>
  </si>
  <si>
    <t>Hawaiian Butterflyfish</t>
  </si>
  <si>
    <t>Chaetodon trifascialis</t>
  </si>
  <si>
    <t>Chevron Butterflyfish</t>
  </si>
  <si>
    <t>Chaetodon trifasciatus</t>
  </si>
  <si>
    <t>Chaetodon ulietensis</t>
  </si>
  <si>
    <t>Pacific Double-Saddle Butterflyfish</t>
  </si>
  <si>
    <t>Chaetodon unimaculatus</t>
  </si>
  <si>
    <t>Teardrop Butterflyfish</t>
  </si>
  <si>
    <t>Chaetodon vagabundus</t>
  </si>
  <si>
    <t>Forcipiger flavissimus</t>
  </si>
  <si>
    <t>Longnose Butterfly Fish</t>
  </si>
  <si>
    <t>Forcipiger longirostris</t>
  </si>
  <si>
    <t>Longnose Butterflyfish</t>
  </si>
  <si>
    <t>Hemitaurichthys polylepis</t>
  </si>
  <si>
    <t>Pyramid Butterflyfish</t>
  </si>
  <si>
    <t>Hemitaurichthys thompsoni</t>
  </si>
  <si>
    <t>Thompson's Butterflyfish</t>
  </si>
  <si>
    <t>Heniochus acuminatus</t>
  </si>
  <si>
    <t>Heniochus chrysostomus</t>
  </si>
  <si>
    <t>Heniochus diphreutes</t>
  </si>
  <si>
    <t>False Moorish Idol</t>
  </si>
  <si>
    <t>Heniochus monoceros</t>
  </si>
  <si>
    <t>Heniochus singularius</t>
  </si>
  <si>
    <t>Heniochus varius</t>
  </si>
  <si>
    <t>Prognathodes aculeatus</t>
  </si>
  <si>
    <t>Longsnout Butterflyfish</t>
  </si>
  <si>
    <t>Prognathodes aya</t>
  </si>
  <si>
    <t>Bank Butterflyfish</t>
  </si>
  <si>
    <t>Prognathodes basabei</t>
  </si>
  <si>
    <t>Basabe's Butterflyfish</t>
  </si>
  <si>
    <t>Prognathodes falcifer</t>
  </si>
  <si>
    <t>Scythe Butterflyfish</t>
  </si>
  <si>
    <t>Prognathodes guyanensis*</t>
  </si>
  <si>
    <t>Giyana Butterflyfish</t>
  </si>
  <si>
    <t>Prognathodes guyotensis</t>
  </si>
  <si>
    <t>Roa excelsa</t>
  </si>
  <si>
    <t>Hawaiian Gold-Barred Butterflyfish</t>
  </si>
  <si>
    <t>Roa uejoi</t>
  </si>
  <si>
    <t>Champsodontidae</t>
  </si>
  <si>
    <t>Champsodon fimbriatus</t>
  </si>
  <si>
    <t>Champsodon vorax</t>
  </si>
  <si>
    <t>Chanidae</t>
  </si>
  <si>
    <t>Chanos chanos</t>
  </si>
  <si>
    <t>Milkfish</t>
  </si>
  <si>
    <t>Channidae</t>
  </si>
  <si>
    <t>Channa maculata</t>
  </si>
  <si>
    <t>Channa striata</t>
  </si>
  <si>
    <t>Chaunacidae</t>
  </si>
  <si>
    <t>Chaunacops coloratus</t>
  </si>
  <si>
    <t>Colorful Gaper</t>
  </si>
  <si>
    <t>Chaunacops roseus</t>
  </si>
  <si>
    <t>Northwest Gaper</t>
  </si>
  <si>
    <t>Chaunax pictus</t>
  </si>
  <si>
    <t>Uniform Gaper</t>
  </si>
  <si>
    <t>Chaunax reticulatus</t>
  </si>
  <si>
    <t>Chaunax stigmaeus</t>
  </si>
  <si>
    <t>Redeye Gaper</t>
  </si>
  <si>
    <t>Chaunax suttkusi</t>
  </si>
  <si>
    <t>Pale-Cavity Gaper</t>
  </si>
  <si>
    <t>Chaunax umbrinus</t>
  </si>
  <si>
    <t>Chiasmodontidae</t>
  </si>
  <si>
    <t>Chiasmodon asper</t>
  </si>
  <si>
    <t>Chiasmodon braueri</t>
  </si>
  <si>
    <t>Chiasmodon harteli</t>
  </si>
  <si>
    <t>North Atlantic Swallower</t>
  </si>
  <si>
    <t>Chiasmodon niger</t>
  </si>
  <si>
    <t>Black Swallower</t>
  </si>
  <si>
    <t>Chiasmodon subniger</t>
  </si>
  <si>
    <t>Pacific Swallower</t>
  </si>
  <si>
    <t>Dysalotus alcocki</t>
  </si>
  <si>
    <t>Prickled Swallower</t>
  </si>
  <si>
    <t>Dysalotus oligoscolus</t>
  </si>
  <si>
    <t>Biserial Swallower</t>
  </si>
  <si>
    <t>Kali colubrina</t>
  </si>
  <si>
    <t>Kali falx</t>
  </si>
  <si>
    <t>Sickletooth Swallower</t>
  </si>
  <si>
    <t>Kali indica</t>
  </si>
  <si>
    <t>Shortnose Swallower</t>
  </si>
  <si>
    <t>Kali kerberti</t>
  </si>
  <si>
    <t>Curvejaw Swallower</t>
  </si>
  <si>
    <t>Kali macrodon</t>
  </si>
  <si>
    <t>Largetooth Swallower</t>
  </si>
  <si>
    <t>Kali macrura</t>
  </si>
  <si>
    <t>Longtail Swallower</t>
  </si>
  <si>
    <t>Kali parri</t>
  </si>
  <si>
    <t>Darkmouth Swallower</t>
  </si>
  <si>
    <t>Pseudoscopelus altipinnis</t>
  </si>
  <si>
    <t>Highfin Swallower</t>
  </si>
  <si>
    <t>Pseudoscopelus aphos</t>
  </si>
  <si>
    <t>Lightless Swallower</t>
  </si>
  <si>
    <t>Pseudoscopelus astronesthidens</t>
  </si>
  <si>
    <t>Stareater Swallower</t>
  </si>
  <si>
    <t>Pseudoscopelus lavenbergi</t>
  </si>
  <si>
    <t>Darkjaw Swallower</t>
  </si>
  <si>
    <t>Pseudoscopelus obtusifrons</t>
  </si>
  <si>
    <t>Blunthead Swallower</t>
  </si>
  <si>
    <t>Pseudoscopelus odontoglossus</t>
  </si>
  <si>
    <t>Pseudoscopelus parini</t>
  </si>
  <si>
    <t>Pseudoscopelus sagamianus</t>
  </si>
  <si>
    <t>Pseudoscopelus scriptus</t>
  </si>
  <si>
    <t>Scrawled Swallower</t>
  </si>
  <si>
    <t>Pseudoscopelus scutatus</t>
  </si>
  <si>
    <t>Topplate Swallower</t>
  </si>
  <si>
    <t>Chimaeridae</t>
  </si>
  <si>
    <t>Hydrolagus affinis</t>
  </si>
  <si>
    <t>Deepwater Chimaera</t>
  </si>
  <si>
    <t>Hydrolagus alberti</t>
  </si>
  <si>
    <t>Gulf Chimaera</t>
  </si>
  <si>
    <t>Hydrolagus colliei</t>
  </si>
  <si>
    <t>Spotted Ratfish</t>
  </si>
  <si>
    <t>Hydrolagus melanophasma</t>
  </si>
  <si>
    <t>Eastern Pacific Black Ghostshark</t>
  </si>
  <si>
    <t>Hydrolagus mirabilis</t>
  </si>
  <si>
    <t>Large-Eyed Chimaera</t>
  </si>
  <si>
    <t>Hydrolagus pallidus</t>
  </si>
  <si>
    <t>Pallid Chimaera</t>
  </si>
  <si>
    <t>Hydrolagus purpurescens</t>
  </si>
  <si>
    <t>Purple Chimaera</t>
  </si>
  <si>
    <t>Hydrolagus trolli</t>
  </si>
  <si>
    <t>Pointednose Blue Chimaera</t>
  </si>
  <si>
    <t>Chlamydoselachidae</t>
  </si>
  <si>
    <t>Chlamydoselachus anguineus</t>
  </si>
  <si>
    <t>Frill Shark</t>
  </si>
  <si>
    <t>Chlopsidae</t>
  </si>
  <si>
    <t>Chilorhinus platyrhynchus</t>
  </si>
  <si>
    <t>Flatnose Xenocongrid Eel</t>
  </si>
  <si>
    <t>Chilorhinus suensonii</t>
  </si>
  <si>
    <t>Seagrass Eel</t>
  </si>
  <si>
    <t>Chlopsis bicolor</t>
  </si>
  <si>
    <t>Bicolor Eel</t>
  </si>
  <si>
    <t>Kaupichthys atronasus</t>
  </si>
  <si>
    <t>Kaupichthys brachychirus</t>
  </si>
  <si>
    <t>Kaupichthys diodontus</t>
  </si>
  <si>
    <t>Common False Moray</t>
  </si>
  <si>
    <t>Kaupichthys hyoproroides</t>
  </si>
  <si>
    <t>False Moray</t>
  </si>
  <si>
    <t>Kaupichthys nuchalis</t>
  </si>
  <si>
    <t>Collared Eel</t>
  </si>
  <si>
    <t>Xenoconger fryeri</t>
  </si>
  <si>
    <t>Fryer's False Moray</t>
  </si>
  <si>
    <t>Chlorophthalmidae</t>
  </si>
  <si>
    <t>Chlorophthalmus agassizi</t>
  </si>
  <si>
    <t>Shortnose Greeneye</t>
  </si>
  <si>
    <t>Chlorophthalmus proridens</t>
  </si>
  <si>
    <t>Parasudis truculenta</t>
  </si>
  <si>
    <t>Longnose Greeneye</t>
  </si>
  <si>
    <t>Cichlidae</t>
  </si>
  <si>
    <t>Cichla ocellaris</t>
  </si>
  <si>
    <t>Butterfly Peacock Bass</t>
  </si>
  <si>
    <t>Coptodon rendalli</t>
  </si>
  <si>
    <t>Redbreast Tilapia</t>
  </si>
  <si>
    <t>Coptodon zillii</t>
  </si>
  <si>
    <t>Redbelly Tilapia</t>
  </si>
  <si>
    <t>Cryptoheros spilurus</t>
  </si>
  <si>
    <t>Hemichromis elongatus</t>
  </si>
  <si>
    <t>Hemichromis fasciatus</t>
  </si>
  <si>
    <t>Mayaheros urophthalmus</t>
  </si>
  <si>
    <t>Mayan Cichlid</t>
  </si>
  <si>
    <t>Oreochromis macrochir</t>
  </si>
  <si>
    <t>Oreochromis mossambicus</t>
  </si>
  <si>
    <t>Mozambique Tilapia</t>
  </si>
  <si>
    <t>Parachromis managuensis</t>
  </si>
  <si>
    <t>Jaguar Guapote</t>
  </si>
  <si>
    <t>Pelvicachromis pulcher</t>
  </si>
  <si>
    <t>Pseudotropheus johannii</t>
  </si>
  <si>
    <t>Rubricatochromis bimaculatus</t>
  </si>
  <si>
    <t>Sarotherodon melanotheron</t>
  </si>
  <si>
    <t>Blackchin Tilapia</t>
  </si>
  <si>
    <t>Thorichthys meeki</t>
  </si>
  <si>
    <t>Firemouth Cichlid</t>
  </si>
  <si>
    <t>Cirrhitidae</t>
  </si>
  <si>
    <t>Amblycirrhitus bimacula</t>
  </si>
  <si>
    <t>Twospot Hawkfish</t>
  </si>
  <si>
    <t>Amblycirrhitus pinos</t>
  </si>
  <si>
    <t>Redspotted Hawkfish</t>
  </si>
  <si>
    <t>Amblycirrhitus unimacula</t>
  </si>
  <si>
    <t>Cirrhitichthys aprinus</t>
  </si>
  <si>
    <t>Cirrhitichthys falco</t>
  </si>
  <si>
    <t>Cirrhitichthys oxycephalus</t>
  </si>
  <si>
    <t>Coral Hawkfish</t>
  </si>
  <si>
    <t>Cirrhitops fasciatus</t>
  </si>
  <si>
    <t>Redbarred Hawkfish</t>
  </si>
  <si>
    <t>Cirrhitops hubbardi</t>
  </si>
  <si>
    <t>Cirrhitus pinnulatus</t>
  </si>
  <si>
    <t>Stocky Hawkfish</t>
  </si>
  <si>
    <t>Neocirrhites armatus</t>
  </si>
  <si>
    <t>Oxycirrhites typus</t>
  </si>
  <si>
    <t>Longnose Hawkfish</t>
  </si>
  <si>
    <t>Paracirrhites arcatus</t>
  </si>
  <si>
    <t>Arc-Eye Hawkfish</t>
  </si>
  <si>
    <t>Paracirrhites forsteri</t>
  </si>
  <si>
    <t>Blackside Hawkfish</t>
  </si>
  <si>
    <t>Paracirrhites hemistictus</t>
  </si>
  <si>
    <t>Clariidae</t>
  </si>
  <si>
    <t>Clarias batrachus</t>
  </si>
  <si>
    <t>Walking Catfish</t>
  </si>
  <si>
    <t>Clarias fuscus</t>
  </si>
  <si>
    <t>Clarias macrocephalus</t>
  </si>
  <si>
    <t>Clinidae</t>
  </si>
  <si>
    <t>Gibbonsia elegans</t>
  </si>
  <si>
    <t>Spotted Kelpfish</t>
  </si>
  <si>
    <t>Gibbonsia metzi</t>
  </si>
  <si>
    <t>Striped Kelpfish</t>
  </si>
  <si>
    <t>Gibbonsia montereyensis</t>
  </si>
  <si>
    <t>Crevice Kelpfish</t>
  </si>
  <si>
    <t>Heterostichus rostratus</t>
  </si>
  <si>
    <t>Giant Kelpfish</t>
  </si>
  <si>
    <t>Clupeidae</t>
  </si>
  <si>
    <t>Clupea harengus</t>
  </si>
  <si>
    <t>Atlantic Herring</t>
  </si>
  <si>
    <t>Clupea pallasii</t>
  </si>
  <si>
    <t>Pacific Herring</t>
  </si>
  <si>
    <t>Cobitidae</t>
  </si>
  <si>
    <t>Misgurnus anguillicaudatus</t>
  </si>
  <si>
    <t>Pond Loach</t>
  </si>
  <si>
    <t>Colocongridae</t>
  </si>
  <si>
    <t>Coloconger meadi</t>
  </si>
  <si>
    <t>Atlantic Shorttail Eel</t>
  </si>
  <si>
    <t>Congridae</t>
  </si>
  <si>
    <t>Acromycter alcocki</t>
  </si>
  <si>
    <t>Acromycter atlanticus</t>
  </si>
  <si>
    <t>Atlantic Blackmouth Conger</t>
  </si>
  <si>
    <t>Acromycter perturbator</t>
  </si>
  <si>
    <t>Confusing Blackmouth Conger</t>
  </si>
  <si>
    <t>Ariosoma anale</t>
  </si>
  <si>
    <t>Longtrunk Conger</t>
  </si>
  <si>
    <t>Ariosoma balearicum</t>
  </si>
  <si>
    <t>Bandtooth Conger</t>
  </si>
  <si>
    <t>Ariosoma fasciatum</t>
  </si>
  <si>
    <t>Barred Sand Conger</t>
  </si>
  <si>
    <t>Ariosoma marginatum</t>
  </si>
  <si>
    <t>Large-Eye Conger</t>
  </si>
  <si>
    <t>Ariosoma scheelei</t>
  </si>
  <si>
    <t>Ariosoma selenops</t>
  </si>
  <si>
    <t>Mooneye Conger</t>
  </si>
  <si>
    <t>Bathycongrus aequoreus</t>
  </si>
  <si>
    <t>Bathycongrus bullisi</t>
  </si>
  <si>
    <t>Bullish Conger</t>
  </si>
  <si>
    <t>Bathycongrus dubius</t>
  </si>
  <si>
    <t>Dubious Conger</t>
  </si>
  <si>
    <t>Bathycongrus guttulatus</t>
  </si>
  <si>
    <t>Lined Conger</t>
  </si>
  <si>
    <t>Bathycongrus thysanochilus</t>
  </si>
  <si>
    <t>Bathycongrus vicinalis</t>
  </si>
  <si>
    <t>Neighbor Conger</t>
  </si>
  <si>
    <t>Bathyuroconger hawaiiensis</t>
  </si>
  <si>
    <t>Bathyuroconger vicinus</t>
  </si>
  <si>
    <t>Large-Toothed Conger</t>
  </si>
  <si>
    <t>Conger cinereus</t>
  </si>
  <si>
    <t>Conger esculentus</t>
  </si>
  <si>
    <t>Conger marginatus</t>
  </si>
  <si>
    <t>Hawaiian Mustache Conger</t>
  </si>
  <si>
    <t>Conger oceanicus</t>
  </si>
  <si>
    <t>Conger Eel</t>
  </si>
  <si>
    <t>Conger oligoporus</t>
  </si>
  <si>
    <t>Conger triporiceps</t>
  </si>
  <si>
    <t>Manytooth Conger</t>
  </si>
  <si>
    <t>Congriscus megastoma</t>
  </si>
  <si>
    <t>Largemouth Conger</t>
  </si>
  <si>
    <t>Gnathophis bathytopos</t>
  </si>
  <si>
    <t>Blackgut Conger</t>
  </si>
  <si>
    <t>Gnathophis bracheatopos</t>
  </si>
  <si>
    <t>Longeye Conger</t>
  </si>
  <si>
    <t>Gnathophis cinctus</t>
  </si>
  <si>
    <t>Hardtail Conger</t>
  </si>
  <si>
    <t>Gnathophis nystromi</t>
  </si>
  <si>
    <t>Gorgasia galzini</t>
  </si>
  <si>
    <t>Gorgasia hawaiiensis</t>
  </si>
  <si>
    <t>Hawaiian Garden Eel</t>
  </si>
  <si>
    <t>Gorgasia preclara</t>
  </si>
  <si>
    <t>Gorgasia taiwanensis</t>
  </si>
  <si>
    <t>Heteroconger hassi</t>
  </si>
  <si>
    <t>Heteroconger longissimus</t>
  </si>
  <si>
    <t>Brown Garden Eel</t>
  </si>
  <si>
    <t>Heteroconger luteolus</t>
  </si>
  <si>
    <t>Yellow Garden Eel</t>
  </si>
  <si>
    <t>Japonoconger proriger</t>
  </si>
  <si>
    <t>Slope Conger</t>
  </si>
  <si>
    <t>Parabathymyrus oregoni</t>
  </si>
  <si>
    <t>Flapnose Conger</t>
  </si>
  <si>
    <t>Paraconger caudilimbatus</t>
  </si>
  <si>
    <t>Margintail Conger</t>
  </si>
  <si>
    <t>Pseudophichthys splendens</t>
  </si>
  <si>
    <t>Purplemouth Conger</t>
  </si>
  <si>
    <t>Rhynchoconger flavus</t>
  </si>
  <si>
    <t>Yellow Conger</t>
  </si>
  <si>
    <t>Rhynchoconger gracilior</t>
  </si>
  <si>
    <t>Whiptail Conger</t>
  </si>
  <si>
    <t>Rhynchoconger guppyi</t>
  </si>
  <si>
    <t>Guppy Conger</t>
  </si>
  <si>
    <t>Uroconger lepturus</t>
  </si>
  <si>
    <t>Slender Conger</t>
  </si>
  <si>
    <t>Uroconger syringinus</t>
  </si>
  <si>
    <t>Threadtail Conger</t>
  </si>
  <si>
    <t>Xenomystax atrarius</t>
  </si>
  <si>
    <t>Twinpored Conger</t>
  </si>
  <si>
    <t>Xenomystax bidentatus</t>
  </si>
  <si>
    <t>Twopatched-Teeth Conger</t>
  </si>
  <si>
    <t>Xenomystax congroides</t>
  </si>
  <si>
    <t>Bristletooth Conger</t>
  </si>
  <si>
    <t>Coryphaenidae</t>
  </si>
  <si>
    <t>Coryphaena equiselis</t>
  </si>
  <si>
    <t>Pompano Dolphinfish</t>
  </si>
  <si>
    <t>Coryphaena hippurus</t>
  </si>
  <si>
    <t>Dolphinfish</t>
  </si>
  <si>
    <t>Cottidae</t>
  </si>
  <si>
    <t>Artediellus atlanticus</t>
  </si>
  <si>
    <t>Atlantic Hookear Sculpin</t>
  </si>
  <si>
    <t>Artediellus uncinatus</t>
  </si>
  <si>
    <t>Arctic Hookear Sculpin</t>
  </si>
  <si>
    <t>Cottus aleuticus</t>
  </si>
  <si>
    <t>Coastrange Sculpin</t>
  </si>
  <si>
    <t>Cottus asper</t>
  </si>
  <si>
    <t>Prickly Sculpin</t>
  </si>
  <si>
    <t>Gymnocanthus tricuspis</t>
  </si>
  <si>
    <t>Arctic Staghorn Sculpin</t>
  </si>
  <si>
    <t>Icelus bicornis</t>
  </si>
  <si>
    <t>Twohorn Sculpin</t>
  </si>
  <si>
    <t>Icelus spatula</t>
  </si>
  <si>
    <t>Spatulate Sculpin</t>
  </si>
  <si>
    <t>Leptocottus armatus</t>
  </si>
  <si>
    <t>Pacific Staghorn Sculpin</t>
  </si>
  <si>
    <t>Myoxocephalus aenaeus</t>
  </si>
  <si>
    <t>Grubby</t>
  </si>
  <si>
    <t>Myoxocephalus octodecemspinosus</t>
  </si>
  <si>
    <t>Longhorn Sculpin</t>
  </si>
  <si>
    <t>Myoxocephalus quadricornis</t>
  </si>
  <si>
    <t>Fourhorn Sculpin</t>
  </si>
  <si>
    <t>Myoxocephalus scorpioides</t>
  </si>
  <si>
    <t>Arctic Sculpin</t>
  </si>
  <si>
    <t>Myoxocephalus scorpius</t>
  </si>
  <si>
    <t>Shorthorn Sculpin</t>
  </si>
  <si>
    <t>Porocottus quadrifilis**</t>
  </si>
  <si>
    <t>Triglops murrayi</t>
  </si>
  <si>
    <t>Moustache Sculpin</t>
  </si>
  <si>
    <t>Triglops nybelini</t>
  </si>
  <si>
    <t>Bigeye Sculpin</t>
  </si>
  <si>
    <t>Triglops pingelii</t>
  </si>
  <si>
    <t>Ribbed Sculpin</t>
  </si>
  <si>
    <t>Creediidae</t>
  </si>
  <si>
    <t>Chalixodytes tauensis</t>
  </si>
  <si>
    <t>Crystallodytes cookei</t>
  </si>
  <si>
    <t>Cooke's Sandburrower</t>
  </si>
  <si>
    <t>Limnichthys nitidus</t>
  </si>
  <si>
    <t>Sand Submarine</t>
  </si>
  <si>
    <t>Cryptacanthodidae</t>
  </si>
  <si>
    <t>Cryptacanthodes aleutensis</t>
  </si>
  <si>
    <t>Dwarf Wrymouth</t>
  </si>
  <si>
    <t>Cryptacanthodes giganteus</t>
  </si>
  <si>
    <t>Giant Wrymouth</t>
  </si>
  <si>
    <t>Cryptacanthodes maculatus</t>
  </si>
  <si>
    <t>Wrymouth</t>
  </si>
  <si>
    <t>Cyclopsettidae</t>
  </si>
  <si>
    <t>Citharichthys arctifrons</t>
  </si>
  <si>
    <t>Gulf Stream Flounder</t>
  </si>
  <si>
    <t>Citharichthys arenaceus</t>
  </si>
  <si>
    <t>Sand Whiff</t>
  </si>
  <si>
    <t>Citharichthys cornutus</t>
  </si>
  <si>
    <t>Horned Whiff</t>
  </si>
  <si>
    <t>Citharichthys dinoceros</t>
  </si>
  <si>
    <t>Spined Whiff</t>
  </si>
  <si>
    <t>Citharichthys fragilis</t>
  </si>
  <si>
    <t>Gulf Sanddab</t>
  </si>
  <si>
    <t>Citharichthys gymnorhinus</t>
  </si>
  <si>
    <t>Anglefin Whiff</t>
  </si>
  <si>
    <t>Citharichthys macrops</t>
  </si>
  <si>
    <t>Spotted Whiff</t>
  </si>
  <si>
    <t>Citharichthys sordidus</t>
  </si>
  <si>
    <t>Pacific Sanddab</t>
  </si>
  <si>
    <t>Citharichthys spilopterus</t>
  </si>
  <si>
    <t>Bay Whiff</t>
  </si>
  <si>
    <t>Citharichthys stigmaeus</t>
  </si>
  <si>
    <t>Speckled Sanddab</t>
  </si>
  <si>
    <t>Citharichthys xanthostigma</t>
  </si>
  <si>
    <t>Longfin Sanddab</t>
  </si>
  <si>
    <t>Cyclopsetta chittendeni</t>
  </si>
  <si>
    <t>Mexican Flounder</t>
  </si>
  <si>
    <t>Cyclopsetta fimbriata</t>
  </si>
  <si>
    <t>Spotfin Flounder</t>
  </si>
  <si>
    <t>Etropus crossotus</t>
  </si>
  <si>
    <t>Fringed Flounder</t>
  </si>
  <si>
    <t>Etropus cyclosquamus</t>
  </si>
  <si>
    <t>Shelf Flounder</t>
  </si>
  <si>
    <t>Etropus microstomus</t>
  </si>
  <si>
    <t>Smallmouth Flounder</t>
  </si>
  <si>
    <t>Etropus rimosus</t>
  </si>
  <si>
    <t>Gray Flounder</t>
  </si>
  <si>
    <t>Syacium gunteri</t>
  </si>
  <si>
    <t>Shoal Flounder</t>
  </si>
  <si>
    <t>Syacium micrurum</t>
  </si>
  <si>
    <t>Channel Flounder</t>
  </si>
  <si>
    <t>Syacium papillosum</t>
  </si>
  <si>
    <t>Dusky Flounder</t>
  </si>
  <si>
    <t>Cyclopteridae</t>
  </si>
  <si>
    <t>Aptocyclus ventricosus**</t>
  </si>
  <si>
    <t>Smooth Lumpsucker</t>
  </si>
  <si>
    <t>Cyclopterus lumpus</t>
  </si>
  <si>
    <t>Lumpfish</t>
  </si>
  <si>
    <t>Eumicrotremus andriashevi**</t>
  </si>
  <si>
    <t>Pimpled Lumpsucker</t>
  </si>
  <si>
    <t>Eumicrotremus barbatus**</t>
  </si>
  <si>
    <t>Papillose Lumpsucker</t>
  </si>
  <si>
    <t>Eumicrotremus derjugini</t>
  </si>
  <si>
    <t>Leatherfin Lumpsucker</t>
  </si>
  <si>
    <t>Eumicrotremus gyrinops**</t>
  </si>
  <si>
    <t>Alaskan Lumpsucker</t>
  </si>
  <si>
    <t>Eumicrotremus multituberculatus</t>
  </si>
  <si>
    <t>Tuberculate Lumpsucker</t>
  </si>
  <si>
    <t>Eumicrotremus orbis</t>
  </si>
  <si>
    <t>Pacific Spiny Lumpsucker</t>
  </si>
  <si>
    <t>Eumicrotremus spinosus</t>
  </si>
  <si>
    <t>Atlantic Spiny Lumpsucker</t>
  </si>
  <si>
    <t>Proeumicrotremus soldatovi</t>
  </si>
  <si>
    <t>Okhotsk Lumpsucker</t>
  </si>
  <si>
    <t>Cyematidae</t>
  </si>
  <si>
    <t>Cyema atrum</t>
  </si>
  <si>
    <t>Black Bobtail Eel</t>
  </si>
  <si>
    <t>Cynoglossidae</t>
  </si>
  <si>
    <t>Symphurus arawak</t>
  </si>
  <si>
    <t>Caribbean Tonguefish</t>
  </si>
  <si>
    <t>Symphurus atricauda</t>
  </si>
  <si>
    <t>California Tonguefish</t>
  </si>
  <si>
    <t>Symphurus billykrietei</t>
  </si>
  <si>
    <t>Chocolatebanded Tonguefish</t>
  </si>
  <si>
    <t>Symphurus caribbeanus*</t>
  </si>
  <si>
    <t>Symphurus civitatum</t>
  </si>
  <si>
    <t>Offshore Tonguefish</t>
  </si>
  <si>
    <t>Symphurus diomedeanus</t>
  </si>
  <si>
    <t>Spottedfin Tonguefish</t>
  </si>
  <si>
    <t>Symphurus marginatus</t>
  </si>
  <si>
    <t>Margined Tonguefish</t>
  </si>
  <si>
    <t>Symphurus marmoratus</t>
  </si>
  <si>
    <t>Symphurus minor</t>
  </si>
  <si>
    <t>Largescale Tonguefish</t>
  </si>
  <si>
    <t>Symphurus nebulosus</t>
  </si>
  <si>
    <t>Freckled Tonguefish</t>
  </si>
  <si>
    <t>Symphurus oligomerus</t>
  </si>
  <si>
    <t>Whitetail Tonguefish</t>
  </si>
  <si>
    <t>Symphurus ommaspilus*</t>
  </si>
  <si>
    <t>Symphurus parvus</t>
  </si>
  <si>
    <t>Pygmy Tonguefish</t>
  </si>
  <si>
    <t>Symphurus pelicanus</t>
  </si>
  <si>
    <t>Longtail Tonguefish</t>
  </si>
  <si>
    <t>Symphurus piger</t>
  </si>
  <si>
    <t>Deepwater Tonguefish</t>
  </si>
  <si>
    <t>Symphurus plagiusa</t>
  </si>
  <si>
    <t>Blackcheek Tonguefish</t>
  </si>
  <si>
    <t>Symphurus pusillus</t>
  </si>
  <si>
    <t>Northern Tonguefish</t>
  </si>
  <si>
    <t>Symphurus stigmosus</t>
  </si>
  <si>
    <t>Blotchfin Tonguefish</t>
  </si>
  <si>
    <t>Symphurus strictus</t>
  </si>
  <si>
    <t>Blackbelly Tonguesole</t>
  </si>
  <si>
    <t>Symphurus tessellatus*</t>
  </si>
  <si>
    <t>Symphurus undatus</t>
  </si>
  <si>
    <t>Symphurus urospilus</t>
  </si>
  <si>
    <t>Spottail Tonguefish</t>
  </si>
  <si>
    <t>Cyprinidae</t>
  </si>
  <si>
    <t>Cyprinus carpio</t>
  </si>
  <si>
    <t>Common Carp</t>
  </si>
  <si>
    <t>Dawkinsia filamentosa</t>
  </si>
  <si>
    <t>Cyprinodontidae</t>
  </si>
  <si>
    <t>Cyprinodon variegatus</t>
  </si>
  <si>
    <t>Sheepshead Minnow</t>
  </si>
  <si>
    <t>Floridichthys carpio</t>
  </si>
  <si>
    <t>Goldspotted Killifish</t>
  </si>
  <si>
    <t>Dactylopteridae</t>
  </si>
  <si>
    <t>Dactyloptena orientalis</t>
  </si>
  <si>
    <t>Oriental Flying Gurnard</t>
  </si>
  <si>
    <t>Dactyloptena peterseni</t>
  </si>
  <si>
    <t>Dactylopterus volitans</t>
  </si>
  <si>
    <t>Flying Gurnard</t>
  </si>
  <si>
    <t>Dactyloscopidae</t>
  </si>
  <si>
    <t>Dactyloscopus comptus*</t>
  </si>
  <si>
    <t>Dactyloscopus crossotus</t>
  </si>
  <si>
    <t>Bigeye Stargazer</t>
  </si>
  <si>
    <t>Dactyloscopus foraminosus</t>
  </si>
  <si>
    <t>Reticulate Stargazer</t>
  </si>
  <si>
    <t>Dactyloscopus moorei</t>
  </si>
  <si>
    <t>Speckled Stargazer</t>
  </si>
  <si>
    <t>Dactyloscopus poeyi</t>
  </si>
  <si>
    <t>Shortchin Stargazer</t>
  </si>
  <si>
    <t>Dactyloscopus tridigitatus</t>
  </si>
  <si>
    <t>Sand Stargazer</t>
  </si>
  <si>
    <t>Gillellus greyae</t>
  </si>
  <si>
    <t>Arrow Stargazer</t>
  </si>
  <si>
    <t>Gillellus healae</t>
  </si>
  <si>
    <t>Masked Stargazer</t>
  </si>
  <si>
    <t>Gillellus uranidea</t>
  </si>
  <si>
    <t>Warteye Stargazer</t>
  </si>
  <si>
    <t>Leurochilus acon*</t>
  </si>
  <si>
    <t>Myxodagnus belone*</t>
  </si>
  <si>
    <t>Platygillellus rubrocinctus</t>
  </si>
  <si>
    <t>Saddle Stargazer</t>
  </si>
  <si>
    <t>Dalatiidae</t>
  </si>
  <si>
    <t>Dalatias licha</t>
  </si>
  <si>
    <t>Kitefin Shark</t>
  </si>
  <si>
    <t>Euprotomicrus bispinatus</t>
  </si>
  <si>
    <t>Pygmy Shark</t>
  </si>
  <si>
    <t>Isistius brasiliensis</t>
  </si>
  <si>
    <t>Cookiecutter Shark</t>
  </si>
  <si>
    <t>Isistius plutodus</t>
  </si>
  <si>
    <t>Largetooth Cookiecutter Shark</t>
  </si>
  <si>
    <t>Squaliolus laticaudus</t>
  </si>
  <si>
    <t>Spined Pigmy Shark</t>
  </si>
  <si>
    <t>Dasyatidae</t>
  </si>
  <si>
    <t>Bathytoshia centroura</t>
  </si>
  <si>
    <t>Roughtail Stingray</t>
  </si>
  <si>
    <t>Bathytoshia lata</t>
  </si>
  <si>
    <t>Brown Stingray</t>
  </si>
  <si>
    <t>Dasyatis brevis</t>
  </si>
  <si>
    <t>Dasyatis hastata</t>
  </si>
  <si>
    <t>Himantura leoparda</t>
  </si>
  <si>
    <t>Hypanus americanus</t>
  </si>
  <si>
    <t>Southern Stingray</t>
  </si>
  <si>
    <t>Hypanus dipterurus</t>
  </si>
  <si>
    <t>Diamond Stingray</t>
  </si>
  <si>
    <t>Hypanus sabinus</t>
  </si>
  <si>
    <t>Atlantic Stingray</t>
  </si>
  <si>
    <t>Hypanus say</t>
  </si>
  <si>
    <t>Bluntnose Stingray</t>
  </si>
  <si>
    <t>Pateobatis fai</t>
  </si>
  <si>
    <t>Pteroplatytrygon violacea</t>
  </si>
  <si>
    <t>Pelagic Stingray</t>
  </si>
  <si>
    <t>Taeniurops meyeni</t>
  </si>
  <si>
    <t>Urogymnus asperrimus</t>
  </si>
  <si>
    <t>Urogymnus granulatus</t>
  </si>
  <si>
    <t>Derichthyidae</t>
  </si>
  <si>
    <t>Derichthys serpentinus</t>
  </si>
  <si>
    <t>Narrowneck Eel</t>
  </si>
  <si>
    <t>Nessorhamphus ingolfianus</t>
  </si>
  <si>
    <t>Spoonbill Eel</t>
  </si>
  <si>
    <t>Diceratiidae</t>
  </si>
  <si>
    <t>Bufoceratias wedli</t>
  </si>
  <si>
    <t>Toady Seadevil</t>
  </si>
  <si>
    <t>Diceratias pileatus</t>
  </si>
  <si>
    <t>Dinematichthyidae</t>
  </si>
  <si>
    <t>Alionematichthys minyomma*</t>
  </si>
  <si>
    <t>Alionematichthys piger</t>
  </si>
  <si>
    <t>Alionematichthys samoaensis</t>
  </si>
  <si>
    <t>Diancistrus alleni</t>
  </si>
  <si>
    <t>Diancistrus beateae</t>
  </si>
  <si>
    <t>Diancistrus tongaensis</t>
  </si>
  <si>
    <t>Dinematichthys iluocoeteoides</t>
  </si>
  <si>
    <t>Gunterichthys longipenis</t>
  </si>
  <si>
    <t>Gold Brotula</t>
  </si>
  <si>
    <t>Ogilbia boehlkei*</t>
  </si>
  <si>
    <t>Ogilbia cayorum</t>
  </si>
  <si>
    <t>Key Brotula</t>
  </si>
  <si>
    <t>Ogilbia jeffwilliamsi*</t>
  </si>
  <si>
    <t>Ogilbia sabaji</t>
  </si>
  <si>
    <t>Curator Brotula</t>
  </si>
  <si>
    <t>Ogilbia suarezae</t>
  </si>
  <si>
    <t>Shy Brotula</t>
  </si>
  <si>
    <t>Diodontidae</t>
  </si>
  <si>
    <t>Chilomycterus antennatus</t>
  </si>
  <si>
    <t>Bridled Burrfish</t>
  </si>
  <si>
    <t>Chilomycterus antillarum</t>
  </si>
  <si>
    <t>Web Burrfish</t>
  </si>
  <si>
    <t>Chilomycterus reticulatus</t>
  </si>
  <si>
    <t>Spotfin Burrfish</t>
  </si>
  <si>
    <t>Chilomycterus schoepfii</t>
  </si>
  <si>
    <t>Striped Burrfish</t>
  </si>
  <si>
    <t>Cyclichthys orbicularis</t>
  </si>
  <si>
    <t>Diodon eydouxii</t>
  </si>
  <si>
    <t>Pelagic Porcupinefish</t>
  </si>
  <si>
    <t>Diodon holocanthus</t>
  </si>
  <si>
    <t>Balloonfish</t>
  </si>
  <si>
    <t>Diodon hystrix</t>
  </si>
  <si>
    <t>Porcupinefish</t>
  </si>
  <si>
    <t>Diodon liturosus</t>
  </si>
  <si>
    <t>Diretmidae</t>
  </si>
  <si>
    <t>Diretmichthys parini</t>
  </si>
  <si>
    <t>Oval Spinyfish</t>
  </si>
  <si>
    <t>Diretmoides pauciradiatus</t>
  </si>
  <si>
    <t>Longwing Spinyfish</t>
  </si>
  <si>
    <t>Diretmus argenteus</t>
  </si>
  <si>
    <t>Silver Spinyfish</t>
  </si>
  <si>
    <t>Dorosomatidae</t>
  </si>
  <si>
    <t>Amblygaster sirm</t>
  </si>
  <si>
    <t>Dorosoma cepedianum</t>
  </si>
  <si>
    <t>Gizzard Shad</t>
  </si>
  <si>
    <t>Dorosoma petenense</t>
  </si>
  <si>
    <t>Threadfin Shad</t>
  </si>
  <si>
    <t>Harengula clupeola</t>
  </si>
  <si>
    <t>False Pilchard</t>
  </si>
  <si>
    <t>Harengula humeralis</t>
  </si>
  <si>
    <t>Redear Sardine</t>
  </si>
  <si>
    <t>Harengula jaguana</t>
  </si>
  <si>
    <t>Scaled Sardine</t>
  </si>
  <si>
    <t>Harengula thrissina</t>
  </si>
  <si>
    <t>Flatiron Herring</t>
  </si>
  <si>
    <t>Herklotsichthys quadrimaculatus</t>
  </si>
  <si>
    <t>Bluestripe Herring</t>
  </si>
  <si>
    <t>Opisthonema libertate</t>
  </si>
  <si>
    <t>Deepbody Thread Herring</t>
  </si>
  <si>
    <t>Opisthonema medirastre</t>
  </si>
  <si>
    <t>Middling Thread Herring</t>
  </si>
  <si>
    <t>Opisthonema oglinum</t>
  </si>
  <si>
    <t>Atlantic Thread Herring</t>
  </si>
  <si>
    <t>Sardinella aurita</t>
  </si>
  <si>
    <t>Spanish Sardine</t>
  </si>
  <si>
    <t>Sardinella marquesensis</t>
  </si>
  <si>
    <t>Marquesan Sardinella</t>
  </si>
  <si>
    <t>Sardinella melanura</t>
  </si>
  <si>
    <t>Draconettidae</t>
  </si>
  <si>
    <t>Centrodraco acanthopoma</t>
  </si>
  <si>
    <t>North Atlantic Slope Dragonet</t>
  </si>
  <si>
    <t>Centrodraco rubellus</t>
  </si>
  <si>
    <t>Draconetta xenica</t>
  </si>
  <si>
    <t>Highfin Slope Dragonet</t>
  </si>
  <si>
    <t>Drepaneidae</t>
  </si>
  <si>
    <t>Drepane punctata</t>
  </si>
  <si>
    <t>Dussumieriidae</t>
  </si>
  <si>
    <t>Etrumeus acuminatus</t>
  </si>
  <si>
    <t>California Round Herring </t>
  </si>
  <si>
    <t>Etrumeus makiawa</t>
  </si>
  <si>
    <t>Etrumeus sadina</t>
  </si>
  <si>
    <t>Round Herring</t>
  </si>
  <si>
    <t>Echeneidae</t>
  </si>
  <si>
    <t>Echeneis naucrates</t>
  </si>
  <si>
    <t>Sharksucker</t>
  </si>
  <si>
    <t>Echeneis neucratoides</t>
  </si>
  <si>
    <t>Whitefin Sharksucker</t>
  </si>
  <si>
    <t>Phtheirichthys lineatus</t>
  </si>
  <si>
    <t>Slender Suckerfish</t>
  </si>
  <si>
    <t>Remora albescens</t>
  </si>
  <si>
    <t>White Suckerfish</t>
  </si>
  <si>
    <t>Remora australis</t>
  </si>
  <si>
    <t>Whalesucker</t>
  </si>
  <si>
    <t>Remora brachyptera</t>
  </si>
  <si>
    <t>Spearfish Remora</t>
  </si>
  <si>
    <t>Remora osteochir</t>
  </si>
  <si>
    <t>Marlinsucker</t>
  </si>
  <si>
    <t>Remora remora</t>
  </si>
  <si>
    <t>Remora</t>
  </si>
  <si>
    <t>Echinorhinidae</t>
  </si>
  <si>
    <t>Echinorhinus brucus</t>
  </si>
  <si>
    <t>Bramble Shark</t>
  </si>
  <si>
    <t>Echinorhinus cookei</t>
  </si>
  <si>
    <t>Prickly Shark</t>
  </si>
  <si>
    <t>Eleotridae</t>
  </si>
  <si>
    <t>Calumia godeffroyi</t>
  </si>
  <si>
    <t>Dormitator latifrons</t>
  </si>
  <si>
    <t>Pacific Fat Sleeper</t>
  </si>
  <si>
    <t>Dormitator maculatus</t>
  </si>
  <si>
    <t>Fat Sleeper</t>
  </si>
  <si>
    <t>Eleotris acanthopomus</t>
  </si>
  <si>
    <t>Eleotris amblyopsis</t>
  </si>
  <si>
    <t>Largescaled Spinycheek Sleeper</t>
  </si>
  <si>
    <t>Eleotris fusca</t>
  </si>
  <si>
    <t>Eleotris melanosoma</t>
  </si>
  <si>
    <t>Eleotris perniger</t>
  </si>
  <si>
    <t>Smallscaled Spinycheek Sleeper</t>
  </si>
  <si>
    <t>Eleotris picta</t>
  </si>
  <si>
    <t>Spotted Sleeper</t>
  </si>
  <si>
    <t>Eleotris pisonis</t>
  </si>
  <si>
    <t>Eleotris sandwicensis</t>
  </si>
  <si>
    <t>Erotelis smaragdus</t>
  </si>
  <si>
    <t>Emerald Sleeper</t>
  </si>
  <si>
    <t>Gobiomorus dormitor</t>
  </si>
  <si>
    <t>Bigmouth Sleeper</t>
  </si>
  <si>
    <t>Guavina guavina</t>
  </si>
  <si>
    <t>Guavina</t>
  </si>
  <si>
    <t>Elopidae</t>
  </si>
  <si>
    <t>Elops affinis</t>
  </si>
  <si>
    <t>Machete</t>
  </si>
  <si>
    <t>Elops hawaiensis</t>
  </si>
  <si>
    <t>Hawaiian Ladyfish</t>
  </si>
  <si>
    <t>Elops machnata</t>
  </si>
  <si>
    <t>Tenpounder</t>
  </si>
  <si>
    <t>Elops saurus</t>
  </si>
  <si>
    <t>Ladyfish</t>
  </si>
  <si>
    <t>Elops smithi</t>
  </si>
  <si>
    <t>Malacho</t>
  </si>
  <si>
    <t>Embiotocidae</t>
  </si>
  <si>
    <t>Amphistichus argenteus</t>
  </si>
  <si>
    <t>Barred Surfperch</t>
  </si>
  <si>
    <t>Amphistichus koelzi</t>
  </si>
  <si>
    <t>Calico Surfperch</t>
  </si>
  <si>
    <t>Amphistichus rhodoterus</t>
  </si>
  <si>
    <t>Redtail Surfperch</t>
  </si>
  <si>
    <t>Brachyistius frenatus</t>
  </si>
  <si>
    <t>Kelp Perch</t>
  </si>
  <si>
    <t>Cymatogaster aggregata</t>
  </si>
  <si>
    <t>Shiner Perch</t>
  </si>
  <si>
    <t>Embiotoca caryi</t>
  </si>
  <si>
    <t>Rainbow Surfperch</t>
  </si>
  <si>
    <t>Embiotoca jacksoni</t>
  </si>
  <si>
    <t>Black Perch</t>
  </si>
  <si>
    <t>Embiotoca lateralis</t>
  </si>
  <si>
    <t>Striped Seaperch</t>
  </si>
  <si>
    <t>Hyperprosopon argenteum</t>
  </si>
  <si>
    <t>Walleye Surfperch</t>
  </si>
  <si>
    <t>Hyperprosopon ellipticum</t>
  </si>
  <si>
    <t>Silver Surfperch</t>
  </si>
  <si>
    <t>Hypocritichthys analis</t>
  </si>
  <si>
    <t>Spotfish Surfperch</t>
  </si>
  <si>
    <t>Micrometrus aurora</t>
  </si>
  <si>
    <t>Reef Perch</t>
  </si>
  <si>
    <t>Micrometrus minimus</t>
  </si>
  <si>
    <t>Dwarf Perch</t>
  </si>
  <si>
    <t>Phanerodon atripes</t>
  </si>
  <si>
    <t>Sharpnose Seaperch</t>
  </si>
  <si>
    <t>Phanerodon furcatus</t>
  </si>
  <si>
    <t>White Seaperch</t>
  </si>
  <si>
    <t>Phanerodon vacca</t>
  </si>
  <si>
    <t>Pile Perch</t>
  </si>
  <si>
    <t>Rhacochilus toxotes</t>
  </si>
  <si>
    <t>Rubberlip Seaperch</t>
  </si>
  <si>
    <t>Zalembius rosaceus</t>
  </si>
  <si>
    <t>Pink Seaperch</t>
  </si>
  <si>
    <t>Emmelichthyidae</t>
  </si>
  <si>
    <t>Emmelichthys karnellai</t>
  </si>
  <si>
    <t>Karnella's Rover</t>
  </si>
  <si>
    <t>Emmelichthys ruber</t>
  </si>
  <si>
    <t>Red Rover</t>
  </si>
  <si>
    <t>Emmelichthys struhsakeri</t>
  </si>
  <si>
    <t>Golden Redbait</t>
  </si>
  <si>
    <t>Erythrocles monodi</t>
  </si>
  <si>
    <t>Crimson Rover</t>
  </si>
  <si>
    <t>Erythrocles scintillans</t>
  </si>
  <si>
    <t>Golden Kali Kali</t>
  </si>
  <si>
    <t>Engraulidae</t>
  </si>
  <si>
    <t>Anchoa cayorum</t>
  </si>
  <si>
    <t>Key Anchovy</t>
  </si>
  <si>
    <t>Anchoa colonensis</t>
  </si>
  <si>
    <t>Narrowstriped Anchovy</t>
  </si>
  <si>
    <t>Anchoa compressa</t>
  </si>
  <si>
    <t>Deepbody Anchovy</t>
  </si>
  <si>
    <t>Anchoa cubana</t>
  </si>
  <si>
    <t>Cuban Anchovy</t>
  </si>
  <si>
    <t>Anchoa delicatissima</t>
  </si>
  <si>
    <t>Slough Anchovy</t>
  </si>
  <si>
    <t>Anchoa filifera*</t>
  </si>
  <si>
    <t>Anchoa hepsetus</t>
  </si>
  <si>
    <t>Striped Anchovy</t>
  </si>
  <si>
    <t>Anchoa lamprotaenia</t>
  </si>
  <si>
    <t>Bigeye Anchovy</t>
  </si>
  <si>
    <t>Anchoa lyolepis</t>
  </si>
  <si>
    <t>Dusky Anchovy</t>
  </si>
  <si>
    <t>Anchoa mitchilli</t>
  </si>
  <si>
    <t>Bay Anchovy</t>
  </si>
  <si>
    <t>Anchoa parva</t>
  </si>
  <si>
    <t>Little Anchovy</t>
  </si>
  <si>
    <t>Anchovia clupeoides</t>
  </si>
  <si>
    <t>Zebaleta Anchovy</t>
  </si>
  <si>
    <t>Anchoviella perfasciata</t>
  </si>
  <si>
    <t>Flat Anchovy</t>
  </si>
  <si>
    <t>Cetengraulis edentulus</t>
  </si>
  <si>
    <t>Atlantic Anchoveta</t>
  </si>
  <si>
    <t>Cetengraulis mysticetus</t>
  </si>
  <si>
    <t>Anchoveta</t>
  </si>
  <si>
    <t>Encrasicholina devisi</t>
  </si>
  <si>
    <t>Encrasicholina heteroloba</t>
  </si>
  <si>
    <t>Encrasicholina punctifer</t>
  </si>
  <si>
    <t>Buccaneer Anchovy</t>
  </si>
  <si>
    <t>Encrasicholina purpurea</t>
  </si>
  <si>
    <t>Nehu</t>
  </si>
  <si>
    <t>Engraulis eurystole</t>
  </si>
  <si>
    <t>Silver Anchovy</t>
  </si>
  <si>
    <t>Engraulis japonicus**</t>
  </si>
  <si>
    <t>Japanese Anchovy</t>
  </si>
  <si>
    <t>Engraulis mordax</t>
  </si>
  <si>
    <t>Northern Anchovy</t>
  </si>
  <si>
    <t>Stolephorus indicus</t>
  </si>
  <si>
    <t>Stolephorus pacificus</t>
  </si>
  <si>
    <t>Stolephorus scitulus</t>
  </si>
  <si>
    <t>Thrissina baelama</t>
  </si>
  <si>
    <t>Ephippidae</t>
  </si>
  <si>
    <t>Chaetodipterus faber</t>
  </si>
  <si>
    <t>Atlantic Spadefish</t>
  </si>
  <si>
    <t>Chaetodipterus zonatus</t>
  </si>
  <si>
    <t>Pacific Spadefish</t>
  </si>
  <si>
    <t>Platax boersii</t>
  </si>
  <si>
    <t>Golden Spadefish</t>
  </si>
  <si>
    <t>Platax orbicularis</t>
  </si>
  <si>
    <t>Platax pinnatus</t>
  </si>
  <si>
    <t>Platax teira</t>
  </si>
  <si>
    <t>Longfin Batfish</t>
  </si>
  <si>
    <t>Epigonidae</t>
  </si>
  <si>
    <t>Brephostoma carpenteri</t>
  </si>
  <si>
    <t>Elongate Deepwater Cardinalfish</t>
  </si>
  <si>
    <t>Brinkmannella elongata</t>
  </si>
  <si>
    <t>Epigonus atherinoides</t>
  </si>
  <si>
    <t>Epigonus denticulatus</t>
  </si>
  <si>
    <t>Pencil Deepwater Cardinalfish</t>
  </si>
  <si>
    <t>Epigonus devaneyi</t>
  </si>
  <si>
    <t>Epigonus fragilis</t>
  </si>
  <si>
    <t>Epigonus glossodontus</t>
  </si>
  <si>
    <t>Epigonus macrops</t>
  </si>
  <si>
    <t>Bigeye Deepwater Cardinalfish</t>
  </si>
  <si>
    <t>Epigonus occidentalis</t>
  </si>
  <si>
    <t>Western Deepwater Cardinalfish</t>
  </si>
  <si>
    <t>Epigonus oligolepis</t>
  </si>
  <si>
    <t>Fewscale Deepwater Cardinalfish</t>
  </si>
  <si>
    <t>Epigonus pandionis</t>
  </si>
  <si>
    <t>Caudal-Ring Deepwater Cardinalfish</t>
  </si>
  <si>
    <t>Epigonus pectinifer</t>
  </si>
  <si>
    <t>Combgill Deepwater Cardinalfish</t>
  </si>
  <si>
    <t>Sphyraenops bairdianus</t>
  </si>
  <si>
    <t>Triplespine Deepwater Cardinalfish</t>
  </si>
  <si>
    <t>Epinephelidae</t>
  </si>
  <si>
    <t>Aethaloperca rogaa</t>
  </si>
  <si>
    <t>Alphestes afer</t>
  </si>
  <si>
    <t>Mutton Hamlet</t>
  </si>
  <si>
    <t>Anyperodon leucogrammicus</t>
  </si>
  <si>
    <t>Cephalopholis argus</t>
  </si>
  <si>
    <t>Peacock Hind</t>
  </si>
  <si>
    <t>Cephalopholis aurantia</t>
  </si>
  <si>
    <t>Cephalopholis colonus</t>
  </si>
  <si>
    <t>Pacific Creolefish</t>
  </si>
  <si>
    <t>Cephalopholis cruentata</t>
  </si>
  <si>
    <t>Graysby</t>
  </si>
  <si>
    <t>Cephalopholis fulva</t>
  </si>
  <si>
    <t>Coney</t>
  </si>
  <si>
    <t>Cephalopholis igarashiensis</t>
  </si>
  <si>
    <t>Cephalopholis leopardus</t>
  </si>
  <si>
    <t>Cephalopholis miniata</t>
  </si>
  <si>
    <t>Cephalopholis polleni</t>
  </si>
  <si>
    <t>Cephalopholis sexmaculata</t>
  </si>
  <si>
    <t>Cephalopholis sonnerati</t>
  </si>
  <si>
    <t>Cephalopholis spiloparaea</t>
  </si>
  <si>
    <t>Cephalopholis urodeta</t>
  </si>
  <si>
    <t>Chromileptes altivelis</t>
  </si>
  <si>
    <t>Dermatolepis dermatolepis</t>
  </si>
  <si>
    <t>Leather Bass</t>
  </si>
  <si>
    <t>Dermatolepis inermis</t>
  </si>
  <si>
    <t>Marbled Grouper</t>
  </si>
  <si>
    <t>Epinephelus adscensionis</t>
  </si>
  <si>
    <t>Rock Hind</t>
  </si>
  <si>
    <t>Epinephelus analogus</t>
  </si>
  <si>
    <t>Spotted Cabrilla</t>
  </si>
  <si>
    <t>Epinephelus coeruleopunctatus</t>
  </si>
  <si>
    <t>Epinephelus corallicola</t>
  </si>
  <si>
    <t>Epinephelus drummondhayi</t>
  </si>
  <si>
    <t>Speckled Hind</t>
  </si>
  <si>
    <t>Epinephelus fasciatus</t>
  </si>
  <si>
    <t>Epinephelus fuscoguttatus</t>
  </si>
  <si>
    <t>Epinephelus guttatus</t>
  </si>
  <si>
    <t>Red Hind</t>
  </si>
  <si>
    <t>Epinephelus hexagonatus</t>
  </si>
  <si>
    <t>Epinephelus howlandi</t>
  </si>
  <si>
    <t>Epinephelus itajara</t>
  </si>
  <si>
    <t>Atlantic Goliath Grouper</t>
  </si>
  <si>
    <t>Epinephelus labriformis</t>
  </si>
  <si>
    <t>Flag Cabrilla</t>
  </si>
  <si>
    <t>Epinephelus lanceolatus</t>
  </si>
  <si>
    <t>Giant Grouper</t>
  </si>
  <si>
    <t>Epinephelus macrospilos</t>
  </si>
  <si>
    <t>Epinephelus maculatus</t>
  </si>
  <si>
    <t>Epinephelus melanostigma</t>
  </si>
  <si>
    <t>Epinephelus merra</t>
  </si>
  <si>
    <t>Epinephelus miliaris</t>
  </si>
  <si>
    <t>Epinephelus morio</t>
  </si>
  <si>
    <t>Red Grouper</t>
  </si>
  <si>
    <t>Epinephelus morrhua</t>
  </si>
  <si>
    <t>Epinephelus polyphekadion</t>
  </si>
  <si>
    <t>Epinephelus retouti</t>
  </si>
  <si>
    <t>Epinephelus socialis</t>
  </si>
  <si>
    <t>Epinephelus spilotoceps</t>
  </si>
  <si>
    <t>Epinephelus striatus</t>
  </si>
  <si>
    <t>Nassau Grouper</t>
  </si>
  <si>
    <t>Epinephelus tauvina</t>
  </si>
  <si>
    <t>Epinephelus timorensis</t>
  </si>
  <si>
    <t>Gonioplectrus hispanus</t>
  </si>
  <si>
    <t>Spanish Flag</t>
  </si>
  <si>
    <t>Gracila albomarginata</t>
  </si>
  <si>
    <t>Hyporthodus acanthistius</t>
  </si>
  <si>
    <t>Gulf Coney</t>
  </si>
  <si>
    <t>Hyporthodus flavolimbatus</t>
  </si>
  <si>
    <t>Yellowedge Grouper</t>
  </si>
  <si>
    <t>Hyporthodus mystacinus</t>
  </si>
  <si>
    <t>Misty Grouper</t>
  </si>
  <si>
    <t>Hyporthodus nigritus</t>
  </si>
  <si>
    <t>Warsaw Grouper</t>
  </si>
  <si>
    <t>Hyporthodus niphobles</t>
  </si>
  <si>
    <t>Star-Studded Grouper</t>
  </si>
  <si>
    <t>Hyporthodus niveatus</t>
  </si>
  <si>
    <t>Snowy Grouper</t>
  </si>
  <si>
    <t>Hyporthodus octofasciatus</t>
  </si>
  <si>
    <t>Hyporthodus quernus</t>
  </si>
  <si>
    <t>Hawaiian Grouper</t>
  </si>
  <si>
    <t>Mycteroperca acutirostris</t>
  </si>
  <si>
    <t>Western Comb Grouper</t>
  </si>
  <si>
    <t>Mycteroperca bonaci</t>
  </si>
  <si>
    <t>Black Grouper</t>
  </si>
  <si>
    <t>Mycteroperca interstitialis</t>
  </si>
  <si>
    <t>Yellowmouth Grouper</t>
  </si>
  <si>
    <t>Mycteroperca jordani</t>
  </si>
  <si>
    <t>Gulf Grouper</t>
  </si>
  <si>
    <t>Mycteroperca microlepis</t>
  </si>
  <si>
    <t>Gag</t>
  </si>
  <si>
    <t>Mycteroperca phenax</t>
  </si>
  <si>
    <t>Scamp</t>
  </si>
  <si>
    <t>Mycteroperca tigris</t>
  </si>
  <si>
    <t>Tiger Grouper</t>
  </si>
  <si>
    <t>Mycteroperca venenosa</t>
  </si>
  <si>
    <t>Yellowfin Grouper</t>
  </si>
  <si>
    <t>Mycteroperca xenarcha</t>
  </si>
  <si>
    <t>Broomtail Grouper</t>
  </si>
  <si>
    <t>Paranthias furcifer</t>
  </si>
  <si>
    <t>Atlantic Creolefish</t>
  </si>
  <si>
    <t>Plectropomus areolatus</t>
  </si>
  <si>
    <t>Plectropomus laevis</t>
  </si>
  <si>
    <t>Plectropomus leopardus</t>
  </si>
  <si>
    <t>Plectropomus oligacanthus</t>
  </si>
  <si>
    <t>Saloptia powelli</t>
  </si>
  <si>
    <t>Variola albimarginata</t>
  </si>
  <si>
    <t>Variola louti</t>
  </si>
  <si>
    <t>Etmopteridae</t>
  </si>
  <si>
    <t>Centroscyllium fabricii</t>
  </si>
  <si>
    <t>Black Dogfish</t>
  </si>
  <si>
    <t>Centroscyllium nigrum</t>
  </si>
  <si>
    <t>Pacific Black Dogfish</t>
  </si>
  <si>
    <t>Etmopterus bigelowi</t>
  </si>
  <si>
    <t>Blurred Lantern Shark</t>
  </si>
  <si>
    <t>Etmopterus bullisi</t>
  </si>
  <si>
    <t>Lined Lantern Shark</t>
  </si>
  <si>
    <t>Etmopterus gracilispinis</t>
  </si>
  <si>
    <t>Broadband Lantern Shark</t>
  </si>
  <si>
    <t>Etmopterus hillianus</t>
  </si>
  <si>
    <t>Caribbean Lantern Shark</t>
  </si>
  <si>
    <t>Etmopterus lailae</t>
  </si>
  <si>
    <t>Etmopterus princeps</t>
  </si>
  <si>
    <t>Great Lantern Shark</t>
  </si>
  <si>
    <t>Etmopterus pusillus</t>
  </si>
  <si>
    <t>Smooth Lantern Shark</t>
  </si>
  <si>
    <t>Etmopterus robinsi</t>
  </si>
  <si>
    <t>West Indian Lantern Shark</t>
  </si>
  <si>
    <t>Etmopterus schultzi</t>
  </si>
  <si>
    <t>Fringefin Lantern Shark</t>
  </si>
  <si>
    <t>Etmopterus villosus</t>
  </si>
  <si>
    <t>Hawaiian Lanternshark</t>
  </si>
  <si>
    <t>Etmopterus virens</t>
  </si>
  <si>
    <t>Green Lantern Shark</t>
  </si>
  <si>
    <t>Trigonognathus kabeyai</t>
  </si>
  <si>
    <t>Viper Dogfish</t>
  </si>
  <si>
    <t>Eurypharyngidae</t>
  </si>
  <si>
    <t>Eurypharynx pelecanoides</t>
  </si>
  <si>
    <t>Pelican Eel</t>
  </si>
  <si>
    <t>Evermannellidae</t>
  </si>
  <si>
    <t>Coccorella atlantica</t>
  </si>
  <si>
    <t>Atlantic Sabertooth </t>
  </si>
  <si>
    <t>Evermannella ahlstromi</t>
  </si>
  <si>
    <t>Evermannella balbo</t>
  </si>
  <si>
    <t>Atlantic Sabertooth</t>
  </si>
  <si>
    <t>Evermannella indica</t>
  </si>
  <si>
    <t>Tropical Sabertooth</t>
  </si>
  <si>
    <t>Odontostomops normalops</t>
  </si>
  <si>
    <t>Undistinguished Sabertooth</t>
  </si>
  <si>
    <t>Exocoetidae</t>
  </si>
  <si>
    <t>Cheilopogon atrisignis</t>
  </si>
  <si>
    <t>Glider Flyingfish</t>
  </si>
  <si>
    <t>Cheilopogon cyanopterus</t>
  </si>
  <si>
    <t>Margined Flyingfish</t>
  </si>
  <si>
    <t>Cheilopogon dorsomacula</t>
  </si>
  <si>
    <t>Backspot Flyingfish</t>
  </si>
  <si>
    <t>Cheilopogon exsiliens</t>
  </si>
  <si>
    <t>Bandwing Flyingfish</t>
  </si>
  <si>
    <t>Cheilopogon furcatus</t>
  </si>
  <si>
    <t>Spotfin Flyingfish</t>
  </si>
  <si>
    <t>Cheilopogon hubbsi</t>
  </si>
  <si>
    <t>Blotchwing Flyingfish </t>
  </si>
  <si>
    <t>Cheilopogon melanurus</t>
  </si>
  <si>
    <t>Atlantic Flyingfish</t>
  </si>
  <si>
    <t>Cheilopogon pinnatibarbatus</t>
  </si>
  <si>
    <t>Smallhead Flyingfish</t>
  </si>
  <si>
    <t>Cheilopogon spilonotopterus</t>
  </si>
  <si>
    <t>Stained Flyingfish</t>
  </si>
  <si>
    <t>Cheilopogon spilopterus</t>
  </si>
  <si>
    <t>Cheilopogon suttoni</t>
  </si>
  <si>
    <t>Sutton's Flyingfish</t>
  </si>
  <si>
    <t>Cheilopogon unicolor</t>
  </si>
  <si>
    <t>Limpid-Wing Flyingfish</t>
  </si>
  <si>
    <t>Cypselurus angusticeps</t>
  </si>
  <si>
    <t>Narrowhead Flyingfish</t>
  </si>
  <si>
    <t>Cypselurus comatus</t>
  </si>
  <si>
    <t>Clearwing Flyingfish</t>
  </si>
  <si>
    <t>Cypselurus poecilopterus</t>
  </si>
  <si>
    <t>Yellowing Flyingfish</t>
  </si>
  <si>
    <t>Cypselurus simus</t>
  </si>
  <si>
    <t>Short-Nosed Flyingfish</t>
  </si>
  <si>
    <t>Exocoetus monocirrhus</t>
  </si>
  <si>
    <t>Barbel Flyingfish</t>
  </si>
  <si>
    <t>Exocoetus obtusirostris</t>
  </si>
  <si>
    <t>Oceanic Two-Wing Flyingfish</t>
  </si>
  <si>
    <t>Exocoetus volitans</t>
  </si>
  <si>
    <t>Tropical Two-Wing Flyingfish</t>
  </si>
  <si>
    <t>Fodiator rostratus</t>
  </si>
  <si>
    <t>Sharpchin Flyingfish</t>
  </si>
  <si>
    <t>Hirundichthys affinis</t>
  </si>
  <si>
    <t>Fourwing Flyingfish</t>
  </si>
  <si>
    <t>Hirundichthys albimaculatus</t>
  </si>
  <si>
    <t>Whitespot Flyingfish</t>
  </si>
  <si>
    <t>Hirundichthys speculiger</t>
  </si>
  <si>
    <t>Mirrorwing Flyingfish</t>
  </si>
  <si>
    <t>Hirundichthys volador</t>
  </si>
  <si>
    <t>Atlantic Blackwing Flyingfish</t>
  </si>
  <si>
    <t>Parexocoetus brachypterus</t>
  </si>
  <si>
    <t>Sailfin Flyingfish</t>
  </si>
  <si>
    <t>Parexocoetus hillianus</t>
  </si>
  <si>
    <t>Atlantic Sailfin Flyingfish</t>
  </si>
  <si>
    <t>Parexocoetus mento</t>
  </si>
  <si>
    <t>Prognichthys occidentalis</t>
  </si>
  <si>
    <t>Bluntnose Flyingfish</t>
  </si>
  <si>
    <t>Prognichthys sealei</t>
  </si>
  <si>
    <t>Sailor Flyingfish</t>
  </si>
  <si>
    <t>Fistulariidae</t>
  </si>
  <si>
    <t>Fistularia commersonii</t>
  </si>
  <si>
    <t>Reef Cornetfish</t>
  </si>
  <si>
    <t>Fistularia corneta</t>
  </si>
  <si>
    <t>Deepwater Cornetfish</t>
  </si>
  <si>
    <t>Fistularia petimba</t>
  </si>
  <si>
    <t>Red Cornetfish</t>
  </si>
  <si>
    <t>Fistularia tabacaria</t>
  </si>
  <si>
    <t>Bluespotted Cornetfish</t>
  </si>
  <si>
    <t>Fundulidae</t>
  </si>
  <si>
    <t>Fundulus confluentus</t>
  </si>
  <si>
    <t>Marsh Killifish</t>
  </si>
  <si>
    <t>Fundulus grandis</t>
  </si>
  <si>
    <t>Gulf Killifish</t>
  </si>
  <si>
    <t>Fundulus heteroclitus</t>
  </si>
  <si>
    <t>Mummichog</t>
  </si>
  <si>
    <t>Fundulus jenkinsi</t>
  </si>
  <si>
    <t>Saltmarsh Topminnow</t>
  </si>
  <si>
    <t>Fundulus luciae</t>
  </si>
  <si>
    <t>Spotfin Killifish</t>
  </si>
  <si>
    <t>Fundulus majalis</t>
  </si>
  <si>
    <t>Striped Killifish</t>
  </si>
  <si>
    <t>Fundulus parvipinnis</t>
  </si>
  <si>
    <t>California Killifish</t>
  </si>
  <si>
    <t>Fundulus pulvereus</t>
  </si>
  <si>
    <t>Bayou Killifish</t>
  </si>
  <si>
    <t>Fundulus saguanus</t>
  </si>
  <si>
    <t>Fundulus seminolis</t>
  </si>
  <si>
    <t>Seminole Killifish</t>
  </si>
  <si>
    <t>Fundulus similis</t>
  </si>
  <si>
    <t>Longnose Killifish</t>
  </si>
  <si>
    <t>Fundulus xenicus</t>
  </si>
  <si>
    <t>Diamond Killifish</t>
  </si>
  <si>
    <t>Lucania parva</t>
  </si>
  <si>
    <t>Rainwater Killifish</t>
  </si>
  <si>
    <t>Gadidae</t>
  </si>
  <si>
    <t>Arctogadus glacialis</t>
  </si>
  <si>
    <t>Polar Cod</t>
  </si>
  <si>
    <t>Boreogadus saida**</t>
  </si>
  <si>
    <t>Arctic Cod</t>
  </si>
  <si>
    <t>Eleginus gracilis**</t>
  </si>
  <si>
    <t>Saffron Cod</t>
  </si>
  <si>
    <t>Gadus chalcogrammus</t>
  </si>
  <si>
    <t>Walleye Pollock</t>
  </si>
  <si>
    <t>Gadus macrocephalus</t>
  </si>
  <si>
    <t>Pacific Cod</t>
  </si>
  <si>
    <t>Gadus morhua</t>
  </si>
  <si>
    <t>Atlantic Cod</t>
  </si>
  <si>
    <t>Melanogrammus aeglefinus</t>
  </si>
  <si>
    <t>Haddock</t>
  </si>
  <si>
    <t>Microgadus proximus</t>
  </si>
  <si>
    <t>Pacific Tomcod</t>
  </si>
  <si>
    <t>Microgadus tomcod</t>
  </si>
  <si>
    <t>Atlantic Tomcod</t>
  </si>
  <si>
    <t>Micromesistius poutassou</t>
  </si>
  <si>
    <t>Blue Whiting</t>
  </si>
  <si>
    <t>Pollachius virens</t>
  </si>
  <si>
    <t>Pollock</t>
  </si>
  <si>
    <t>Gaidropsaridae</t>
  </si>
  <si>
    <t>Enchelyopus cimbrius</t>
  </si>
  <si>
    <t>Fourbeard Rockling</t>
  </si>
  <si>
    <t>Gaidropsarus argentatus</t>
  </si>
  <si>
    <t>Silver Rockling</t>
  </si>
  <si>
    <t>Gaidropsarus ensis</t>
  </si>
  <si>
    <t>Threebeard Rockling</t>
  </si>
  <si>
    <t>Galeocerdonidae</t>
  </si>
  <si>
    <t>Galeocerdo cuvier</t>
  </si>
  <si>
    <t>Tiger Shark</t>
  </si>
  <si>
    <t>Gasterosteidae</t>
  </si>
  <si>
    <t>Apeltes quadracus</t>
  </si>
  <si>
    <t>Fourspine Stickleback</t>
  </si>
  <si>
    <t>Gasterosteus aculeatus</t>
  </si>
  <si>
    <t>Threespine Stickleback</t>
  </si>
  <si>
    <t>Gasterosteus wheatlandi</t>
  </si>
  <si>
    <t>Blackspotted Stickleback</t>
  </si>
  <si>
    <t>Pungitius pungitius</t>
  </si>
  <si>
    <t>Ninespine Stickleback</t>
  </si>
  <si>
    <t>Gempylidae</t>
  </si>
  <si>
    <t>Diplospinus multistriatus</t>
  </si>
  <si>
    <t>Striped Escolar</t>
  </si>
  <si>
    <t>Epinnula magistralis</t>
  </si>
  <si>
    <t>Domine</t>
  </si>
  <si>
    <t>Epinnula rex</t>
  </si>
  <si>
    <t>Gempylus serpens</t>
  </si>
  <si>
    <t>Snake Mackerel</t>
  </si>
  <si>
    <t>Lepidocybium flavobrunneum</t>
  </si>
  <si>
    <t>Escolar</t>
  </si>
  <si>
    <t>Nealotus tripes</t>
  </si>
  <si>
    <t>Black Snake Mackerel</t>
  </si>
  <si>
    <t>Neoepinnula americana</t>
  </si>
  <si>
    <t>American Sackfish</t>
  </si>
  <si>
    <t>Nesiarchus nasutus</t>
  </si>
  <si>
    <t>Black Gemfish</t>
  </si>
  <si>
    <t>Promethichthys prometheus</t>
  </si>
  <si>
    <t>Roudi Escolar</t>
  </si>
  <si>
    <t>Rexea nakamurai</t>
  </si>
  <si>
    <t>Nakamura's Escolar</t>
  </si>
  <si>
    <t>Ruvettus pretiosus</t>
  </si>
  <si>
    <t>Oilfish</t>
  </si>
  <si>
    <t>Thyrsitoides marleyi</t>
  </si>
  <si>
    <t>Black Snoek</t>
  </si>
  <si>
    <t>Gerreidae</t>
  </si>
  <si>
    <t>Diapterus auratus</t>
  </si>
  <si>
    <t>Irish Pompano</t>
  </si>
  <si>
    <t>Diapterus rhombeus</t>
  </si>
  <si>
    <t>Rhombic Mojarra</t>
  </si>
  <si>
    <t>Eucinostomus argenteus</t>
  </si>
  <si>
    <t>Spotfin Mojarra</t>
  </si>
  <si>
    <t>Eucinostomus dowii</t>
  </si>
  <si>
    <t>Pacific Spotfin Mojarra</t>
  </si>
  <si>
    <t>Eucinostomus gula</t>
  </si>
  <si>
    <t>Silver Jenny</t>
  </si>
  <si>
    <t>Eucinostomus harengulus</t>
  </si>
  <si>
    <t>Tidewater Mojarra</t>
  </si>
  <si>
    <t>Eucinostomus havana</t>
  </si>
  <si>
    <t>Bigeye Mojarra</t>
  </si>
  <si>
    <t>Eucinostomus jonesii</t>
  </si>
  <si>
    <t>Slender Mojarra</t>
  </si>
  <si>
    <t>Eucinostomus lefroyi</t>
  </si>
  <si>
    <t>Mottled Mojarra</t>
  </si>
  <si>
    <t>Eucinostomus melanopterus</t>
  </si>
  <si>
    <t>Flagfin Mojarra</t>
  </si>
  <si>
    <t>Eugerres brasilianus</t>
  </si>
  <si>
    <t>Brazilian Mojarra</t>
  </si>
  <si>
    <t>Eugerres plumieri</t>
  </si>
  <si>
    <t>Striped Mojarra</t>
  </si>
  <si>
    <t>Gerres cinereus</t>
  </si>
  <si>
    <t>Yellowfin Mojarra</t>
  </si>
  <si>
    <t>Gerres longirostris</t>
  </si>
  <si>
    <t>Gerres oblongus</t>
  </si>
  <si>
    <t>Gerres oyena</t>
  </si>
  <si>
    <t>Gibberichthyidae</t>
  </si>
  <si>
    <t>Gibberichthys pumilus</t>
  </si>
  <si>
    <t>Gibberfish</t>
  </si>
  <si>
    <t>Gigantactinidae</t>
  </si>
  <si>
    <t>Gigantactis gargantua</t>
  </si>
  <si>
    <t>Colossal Whipnose</t>
  </si>
  <si>
    <t>Gigantactis gibbsi</t>
  </si>
  <si>
    <t>Spinybulb Whipnose</t>
  </si>
  <si>
    <t>Gigantactis golovani</t>
  </si>
  <si>
    <t>Gigantactis gracilicauda</t>
  </si>
  <si>
    <t>Slendertail Whipnose</t>
  </si>
  <si>
    <t>Gigantactis ios</t>
  </si>
  <si>
    <t>Ios Whipnose</t>
  </si>
  <si>
    <t>Gigantactis longicirra</t>
  </si>
  <si>
    <t>Manyray Whipnose</t>
  </si>
  <si>
    <t>Gigantactis macronema</t>
  </si>
  <si>
    <t>Longpole Whipnose</t>
  </si>
  <si>
    <t>Gigantactis microdontis</t>
  </si>
  <si>
    <t>Smalltooth Whipnose</t>
  </si>
  <si>
    <t>Gigantactis perlatus</t>
  </si>
  <si>
    <t>Longbulb Whipnose</t>
  </si>
  <si>
    <t>Gigantactis savagei</t>
  </si>
  <si>
    <t>Longbait Whipnose</t>
  </si>
  <si>
    <t>Gigantactis vanhoeffeni</t>
  </si>
  <si>
    <t>Cosmopolitan Whipnose</t>
  </si>
  <si>
    <t>Rhynchactis leptonema</t>
  </si>
  <si>
    <t>Rhynchactis macrothrix</t>
  </si>
  <si>
    <t>Lightless Whipnose</t>
  </si>
  <si>
    <t>Giganturidae</t>
  </si>
  <si>
    <t>Gigantura chuni</t>
  </si>
  <si>
    <t>Smallfin Telescopefish</t>
  </si>
  <si>
    <t>Gigantura indica</t>
  </si>
  <si>
    <t>Largefin Telescopefish</t>
  </si>
  <si>
    <t>Ginglymostomatidae</t>
  </si>
  <si>
    <t>Ginglymostoma cirratum</t>
  </si>
  <si>
    <t>Atlantic Nurse Shark</t>
  </si>
  <si>
    <t>Nebrius ferrugineus</t>
  </si>
  <si>
    <t>Girellidae</t>
  </si>
  <si>
    <t>Girella leonina</t>
  </si>
  <si>
    <t>Girella nigricans</t>
  </si>
  <si>
    <t>Opaleye</t>
  </si>
  <si>
    <t>Gobiesocidae</t>
  </si>
  <si>
    <t>Acyrtops amplicirrus*</t>
  </si>
  <si>
    <t>Flagtail Clingfish</t>
  </si>
  <si>
    <t>Acyrtops beryllinus</t>
  </si>
  <si>
    <t>Emerald Clingfish</t>
  </si>
  <si>
    <t>Acyrtus artius*</t>
  </si>
  <si>
    <t>Papillate Clingfish</t>
  </si>
  <si>
    <t>Acyrtus lanthanum*</t>
  </si>
  <si>
    <t>Acyrtus rubiginosus*</t>
  </si>
  <si>
    <t>Red Clingfish</t>
  </si>
  <si>
    <t>Arcos nudus*</t>
  </si>
  <si>
    <t>Padded Clingfish</t>
  </si>
  <si>
    <t>Gobiesox eugrammus</t>
  </si>
  <si>
    <t>Lined Clingfish</t>
  </si>
  <si>
    <t>Gobiesox maeandricus</t>
  </si>
  <si>
    <t>Northern Clingfish</t>
  </si>
  <si>
    <t>Gobiesox papillifer</t>
  </si>
  <si>
    <t>Bearded Clingfish</t>
  </si>
  <si>
    <t>Gobiesox punctulatus</t>
  </si>
  <si>
    <t>Stippled Clingfish</t>
  </si>
  <si>
    <t>Gobiesox rhessodon</t>
  </si>
  <si>
    <t>California Clingfish</t>
  </si>
  <si>
    <t>Gobiesox strumosus</t>
  </si>
  <si>
    <t>Skilletfish</t>
  </si>
  <si>
    <t>Lepadichthys minor</t>
  </si>
  <si>
    <t>Liobranchia stria</t>
  </si>
  <si>
    <t>Rimicola cabrilloi</t>
  </si>
  <si>
    <t>Channel Islands Clingfish</t>
  </si>
  <si>
    <t>Rimicola dimorpha</t>
  </si>
  <si>
    <t>Southern Clingfish</t>
  </si>
  <si>
    <t>Rimicola eigenmanni</t>
  </si>
  <si>
    <t>Slender Clingfish</t>
  </si>
  <si>
    <t>Rimicola muscarum</t>
  </si>
  <si>
    <t>Kelp Clingfish</t>
  </si>
  <si>
    <t>Tomicodon cryptus*</t>
  </si>
  <si>
    <t>Hidden Clingfish</t>
  </si>
  <si>
    <t>Tomicodon fasciatus*</t>
  </si>
  <si>
    <t>Tomicodon reitzae*</t>
  </si>
  <si>
    <t>Accidental Clingfish</t>
  </si>
  <si>
    <t>Tomicodon rupestris*</t>
  </si>
  <si>
    <t>Barred Clingfish</t>
  </si>
  <si>
    <t>Gobiidae</t>
  </si>
  <si>
    <t>Acanthogobius flavimanus</t>
  </si>
  <si>
    <t>Yellowfin Goby</t>
  </si>
  <si>
    <t>Acentrogobius suluensis</t>
  </si>
  <si>
    <t>Amblyeleotris arcupinna</t>
  </si>
  <si>
    <t>Amblyeleotris ellipse</t>
  </si>
  <si>
    <t>Amblyeleotris fasciata</t>
  </si>
  <si>
    <t>Amblyeleotris guttata</t>
  </si>
  <si>
    <t>Amblyeleotris latifasciata</t>
  </si>
  <si>
    <t>Amblyeleotris ogasawarensis</t>
  </si>
  <si>
    <t>Amblyeleotris periophthalma</t>
  </si>
  <si>
    <t>Amblyeleotris steinitzi</t>
  </si>
  <si>
    <t>Amblyeleotris wheeleri</t>
  </si>
  <si>
    <t>Amblyeleotris yanoi</t>
  </si>
  <si>
    <t>Amblygobius decussatus</t>
  </si>
  <si>
    <t>Amblygobius nocturnus</t>
  </si>
  <si>
    <t>Amblygobius phalaena</t>
  </si>
  <si>
    <t>Antilligobius nikkiae*</t>
  </si>
  <si>
    <t>Sabre Goby</t>
  </si>
  <si>
    <t>Asterropteryx semipunctata</t>
  </si>
  <si>
    <t>Starry Goby</t>
  </si>
  <si>
    <t>Asterropteryx spinosa</t>
  </si>
  <si>
    <t>Austrolethops wardi</t>
  </si>
  <si>
    <t>Awaous guamensis</t>
  </si>
  <si>
    <t>Awaous ocellaris</t>
  </si>
  <si>
    <t>Awaous stamineus</t>
  </si>
  <si>
    <t>Barbulifer antennatus</t>
  </si>
  <si>
    <t>Whiskered Goby</t>
  </si>
  <si>
    <t>Barbulifer ceuthoecus</t>
  </si>
  <si>
    <t>Bearded Goby</t>
  </si>
  <si>
    <t>Bathygobius antilliensis</t>
  </si>
  <si>
    <t>Antilles Frillfin</t>
  </si>
  <si>
    <t>Bathygobius coalitus</t>
  </si>
  <si>
    <t>Whitespotted Frillgoby</t>
  </si>
  <si>
    <t>Bathygobius cocosensis</t>
  </si>
  <si>
    <t>Cocos Frill-Goby</t>
  </si>
  <si>
    <t>Bathygobius cotticeps</t>
  </si>
  <si>
    <t>Cheekscaled Frill-Goby</t>
  </si>
  <si>
    <t>Bathygobius curacao</t>
  </si>
  <si>
    <t>Notchtongue Goby</t>
  </si>
  <si>
    <t>Bathygobius cyclopterus</t>
  </si>
  <si>
    <t>Bathygobius fuscus</t>
  </si>
  <si>
    <t>Bathygobius geminatus</t>
  </si>
  <si>
    <t>Twinspotted Frillfin</t>
  </si>
  <si>
    <t>Bathygobius lacertus</t>
  </si>
  <si>
    <t>Checkerboard Frillfin</t>
  </si>
  <si>
    <t>Bathygobius mystacium</t>
  </si>
  <si>
    <t>Island Frillfin</t>
  </si>
  <si>
    <t>Bathygobius soporator</t>
  </si>
  <si>
    <t>Frillfin Goby</t>
  </si>
  <si>
    <t>Bollmannia boqueronensis</t>
  </si>
  <si>
    <t>White-Eye Goby</t>
  </si>
  <si>
    <t>Bollmannia communis</t>
  </si>
  <si>
    <t>Ragged Goby</t>
  </si>
  <si>
    <t>Bollmannia eigenmannorum</t>
  </si>
  <si>
    <t>Shelf Goby</t>
  </si>
  <si>
    <t>Bollmannia stigmatura</t>
  </si>
  <si>
    <t>Tailspot Goby</t>
  </si>
  <si>
    <t>Bryaninops amplus</t>
  </si>
  <si>
    <t>Large Whip Goby</t>
  </si>
  <si>
    <t>Bryaninops erythrops</t>
  </si>
  <si>
    <t>Bryaninops natans</t>
  </si>
  <si>
    <t>Bryaninops tigris</t>
  </si>
  <si>
    <t>Black Coral Goby</t>
  </si>
  <si>
    <t>Bryaninops yongei</t>
  </si>
  <si>
    <t>Whip Coral Goby</t>
  </si>
  <si>
    <t>Cabillus caudimacula</t>
  </si>
  <si>
    <t>Cabillus tongarevae</t>
  </si>
  <si>
    <t>Callogobius flavobrunneus</t>
  </si>
  <si>
    <t>Callogobius hasseltii</t>
  </si>
  <si>
    <t>Callogobius maculipinnis</t>
  </si>
  <si>
    <t>Callogobius plumatus</t>
  </si>
  <si>
    <t>Callogobius sclateri</t>
  </si>
  <si>
    <t>Callogobius tutuilae</t>
  </si>
  <si>
    <t>Cerdale floridana</t>
  </si>
  <si>
    <t>Pugjaw Wormfish</t>
  </si>
  <si>
    <t>Chriolepis fisheri*</t>
  </si>
  <si>
    <t>Chriolepis roosevelti*</t>
  </si>
  <si>
    <t>Clevelandia ios</t>
  </si>
  <si>
    <t>Arrow Goby</t>
  </si>
  <si>
    <t>Coryphopterus alloides</t>
  </si>
  <si>
    <t>Barfin Goby</t>
  </si>
  <si>
    <t>Coryphopterus dicrus</t>
  </si>
  <si>
    <t>Colon Goby</t>
  </si>
  <si>
    <t>Coryphopterus eidolon</t>
  </si>
  <si>
    <t>Pallid Goby</t>
  </si>
  <si>
    <t>Coryphopterus glaucofraenum</t>
  </si>
  <si>
    <t>Bridled Goby</t>
  </si>
  <si>
    <t>Coryphopterus hyalinus</t>
  </si>
  <si>
    <t>Glass Goby</t>
  </si>
  <si>
    <t>Coryphopterus kuna</t>
  </si>
  <si>
    <t>Kuna Goby</t>
  </si>
  <si>
    <t>Coryphopterus lipernes</t>
  </si>
  <si>
    <t>Peppermint Goby</t>
  </si>
  <si>
    <t>Coryphopterus personatus</t>
  </si>
  <si>
    <t>Masked Goby</t>
  </si>
  <si>
    <t>Coryphopterus punctipectophorus</t>
  </si>
  <si>
    <t>Spotted Goby</t>
  </si>
  <si>
    <t>Coryphopterus thrix</t>
  </si>
  <si>
    <t>Bartail Goby</t>
  </si>
  <si>
    <t>Coryphopterus tortugae</t>
  </si>
  <si>
    <t>Sand Goby</t>
  </si>
  <si>
    <t>Coryphopterus venezuelae</t>
  </si>
  <si>
    <t>Venezuela Goby</t>
  </si>
  <si>
    <t>Cristatogobius lophius</t>
  </si>
  <si>
    <t>Cryptocentrus caeruleomaculatus</t>
  </si>
  <si>
    <t>Cryptocentrus leucostictus</t>
  </si>
  <si>
    <t>Cryptocentrus octofasciatus</t>
  </si>
  <si>
    <t>Cryptocentrus strigilliceps</t>
  </si>
  <si>
    <t>Cryptopsilotris batrachodes</t>
  </si>
  <si>
    <t>Toadfish Goby</t>
  </si>
  <si>
    <t>Ctenogobiops feroculus</t>
  </si>
  <si>
    <t>Ctenogobiops mitodes</t>
  </si>
  <si>
    <t>Ctenogobiops pomastictus</t>
  </si>
  <si>
    <t>Ctenogobiops tangaroai</t>
  </si>
  <si>
    <t>Ctenogobius boleosoma</t>
  </si>
  <si>
    <t>Darter Goby</t>
  </si>
  <si>
    <t>Ctenogobius claytonii</t>
  </si>
  <si>
    <t>Mexican Goby</t>
  </si>
  <si>
    <t>Ctenogobius fasciatus</t>
  </si>
  <si>
    <t>Blotchcheek Goby</t>
  </si>
  <si>
    <t>Ctenogobius pseudofasciatus</t>
  </si>
  <si>
    <t>Slashcheek Goby</t>
  </si>
  <si>
    <t>Ctenogobius saepepallens</t>
  </si>
  <si>
    <t>Dash Goby</t>
  </si>
  <si>
    <t>Ctenogobius sagittula</t>
  </si>
  <si>
    <t>Longtail Goby</t>
  </si>
  <si>
    <t>Ctenogobius shufeldti</t>
  </si>
  <si>
    <t>Freshwater Goby</t>
  </si>
  <si>
    <t>Ctenogobius smaragdus</t>
  </si>
  <si>
    <t>Emerald Goby</t>
  </si>
  <si>
    <t>Ctenogobius stigmaticus</t>
  </si>
  <si>
    <t>Marked Goby</t>
  </si>
  <si>
    <t>Ctenogobius stigmaturus</t>
  </si>
  <si>
    <t>Spottail Goby</t>
  </si>
  <si>
    <t>Discordipinna griessingeri</t>
  </si>
  <si>
    <t>Spikefin Goby</t>
  </si>
  <si>
    <t>Discordipinna vibrissa</t>
  </si>
  <si>
    <t>Drombus triangularis</t>
  </si>
  <si>
    <t>Elacatinus chancei*</t>
  </si>
  <si>
    <t>Elacatinus evelynae</t>
  </si>
  <si>
    <t>Elacatinus genie*</t>
  </si>
  <si>
    <t>Elacatinus horsti</t>
  </si>
  <si>
    <t>Yellowline Goby</t>
  </si>
  <si>
    <t>Elacatinus oceanops</t>
  </si>
  <si>
    <t>Neon Goby</t>
  </si>
  <si>
    <t>Elacatinus prochilos*</t>
  </si>
  <si>
    <t>Broadstripe Goby</t>
  </si>
  <si>
    <t>Elacatinus randalli*</t>
  </si>
  <si>
    <t>Yellownose Goby</t>
  </si>
  <si>
    <t>Elacatinus xanthiprora</t>
  </si>
  <si>
    <t>Yellowprow Goby</t>
  </si>
  <si>
    <t>Eucyclogobius kristinae</t>
  </si>
  <si>
    <t>Southern Tidewater Goby</t>
  </si>
  <si>
    <t>Eucyclogobius newberryi</t>
  </si>
  <si>
    <t>Tidewater Goby  </t>
  </si>
  <si>
    <t>Evermannichthys metzelaari</t>
  </si>
  <si>
    <t>Roundtail Goby</t>
  </si>
  <si>
    <t>Evermannichthys spongicola</t>
  </si>
  <si>
    <t>Sponge Goby</t>
  </si>
  <si>
    <t>Eviota afelei</t>
  </si>
  <si>
    <t>Eviota disrupta</t>
  </si>
  <si>
    <t>Eviota distigma</t>
  </si>
  <si>
    <t>Eviota epiphanes</t>
  </si>
  <si>
    <t>Divine Dwarfgoby</t>
  </si>
  <si>
    <t>Eviota fasciola</t>
  </si>
  <si>
    <t>Eviota korechika</t>
  </si>
  <si>
    <t>Eviota lachdeberei</t>
  </si>
  <si>
    <t>Eviota nebulosa</t>
  </si>
  <si>
    <t>Eviota oculineata</t>
  </si>
  <si>
    <t>Eviota pellucida</t>
  </si>
  <si>
    <t>Eviota prasina</t>
  </si>
  <si>
    <t>Eviota prasites</t>
  </si>
  <si>
    <t>Eviota punyit</t>
  </si>
  <si>
    <t>Eviota randalli</t>
  </si>
  <si>
    <t>Eviota rubra</t>
  </si>
  <si>
    <t>Eviota saipanensis</t>
  </si>
  <si>
    <t>Eviota sigillata</t>
  </si>
  <si>
    <t>Eviota smaragdus</t>
  </si>
  <si>
    <t>Eviota susanae</t>
  </si>
  <si>
    <t>Susan's Dwarfgoby</t>
  </si>
  <si>
    <t>Eviota zonura</t>
  </si>
  <si>
    <t>Evorthodus lyricus</t>
  </si>
  <si>
    <t>Lyre Goby</t>
  </si>
  <si>
    <t>Exyrias akihito</t>
  </si>
  <si>
    <t>Exyrias belissimus</t>
  </si>
  <si>
    <t>Exyrias puntang</t>
  </si>
  <si>
    <t>Fusigobius duospilus</t>
  </si>
  <si>
    <t>Barenape Goby</t>
  </si>
  <si>
    <t>Fusigobius longispinus</t>
  </si>
  <si>
    <t>Fusigobius neophytus</t>
  </si>
  <si>
    <t>Fusigobius signipinnis</t>
  </si>
  <si>
    <t>Gillichthys mirabilis</t>
  </si>
  <si>
    <t>Longjaw Mudsucker</t>
  </si>
  <si>
    <t>Ginsburgellus novemlineatus</t>
  </si>
  <si>
    <t>Ninelined Goby</t>
  </si>
  <si>
    <t>Gladiogobius brevispinis</t>
  </si>
  <si>
    <t>Glossogobius giuris</t>
  </si>
  <si>
    <t>Gnatholepis anjerensis</t>
  </si>
  <si>
    <t>Eye-Bar Goby</t>
  </si>
  <si>
    <t>Gnatholepis cauerensis</t>
  </si>
  <si>
    <t>Gnatholepis knighti</t>
  </si>
  <si>
    <t>Gnatholepis thompsoni</t>
  </si>
  <si>
    <t>Goldspot Goby</t>
  </si>
  <si>
    <t>Gobiodon citrinus</t>
  </si>
  <si>
    <t>Gobiodon quinquestrigatus</t>
  </si>
  <si>
    <t>Gobiodon rivulatus</t>
  </si>
  <si>
    <t>Gobioides broussonnetii</t>
  </si>
  <si>
    <t>Violet Goby</t>
  </si>
  <si>
    <t>Gobionellus oceanicus</t>
  </si>
  <si>
    <t>Highfin Goby</t>
  </si>
  <si>
    <t>Gobiosoma bosc</t>
  </si>
  <si>
    <t>Naked Goby</t>
  </si>
  <si>
    <t>Gobiosoma ginsburgi</t>
  </si>
  <si>
    <t>Seaboard Goby</t>
  </si>
  <si>
    <t>Gobiosoma grosvenori</t>
  </si>
  <si>
    <t>Rockcut Goby</t>
  </si>
  <si>
    <t>Gobiosoma longipala</t>
  </si>
  <si>
    <t>Twoscale Goby</t>
  </si>
  <si>
    <t>Gobiosoma robustum</t>
  </si>
  <si>
    <t>Code Goby</t>
  </si>
  <si>
    <t>Gobulus myersi</t>
  </si>
  <si>
    <t>Paleback Goby</t>
  </si>
  <si>
    <t>Hazeus maculipinna</t>
  </si>
  <si>
    <t>Ilypnus gilberti</t>
  </si>
  <si>
    <t>Cheekspot Goby</t>
  </si>
  <si>
    <t>Istigobius decoratus</t>
  </si>
  <si>
    <t>Istigobius ornatus</t>
  </si>
  <si>
    <t>Istigobius rigilius</t>
  </si>
  <si>
    <t>Kelloggella cardinalis</t>
  </si>
  <si>
    <t>Kelloggella oligolepis</t>
  </si>
  <si>
    <t>Koumansetta hectori</t>
  </si>
  <si>
    <t>Lentipes concolor</t>
  </si>
  <si>
    <t>Lepidogobius lepidus</t>
  </si>
  <si>
    <t>Bay Goby</t>
  </si>
  <si>
    <t>Lethops connectens</t>
  </si>
  <si>
    <t>Halfblind Goby</t>
  </si>
  <si>
    <t>Lophogobius cyprinoides</t>
  </si>
  <si>
    <t>Crested Goby</t>
  </si>
  <si>
    <t>Lotilia klausewitzi</t>
  </si>
  <si>
    <t>Lythrypnus crocodilus*</t>
  </si>
  <si>
    <t>Lythrypnus dalli</t>
  </si>
  <si>
    <t>Bluebanded Goby</t>
  </si>
  <si>
    <t>Lythrypnus elasson</t>
  </si>
  <si>
    <t>Dwarf Goby</t>
  </si>
  <si>
    <t>Lythrypnus nesiotes</t>
  </si>
  <si>
    <t>Island Goby</t>
  </si>
  <si>
    <t>Lythrypnus phorellus</t>
  </si>
  <si>
    <t>Convict Goby</t>
  </si>
  <si>
    <t>Lythrypnus spilus</t>
  </si>
  <si>
    <t>Bluegold Goby</t>
  </si>
  <si>
    <t>Lythrypnus zebra</t>
  </si>
  <si>
    <t>Zebra Goby</t>
  </si>
  <si>
    <t>Macrodontogobius wilburi</t>
  </si>
  <si>
    <t>Mahidolia mystacina</t>
  </si>
  <si>
    <t>Microdesmus lanceolatus</t>
  </si>
  <si>
    <t>Lancetail Wormfish</t>
  </si>
  <si>
    <t>Microdesmus longipinnis</t>
  </si>
  <si>
    <t>Pink Wormfish</t>
  </si>
  <si>
    <t>Microgobius carri</t>
  </si>
  <si>
    <t>Seminole Goby</t>
  </si>
  <si>
    <t>Microgobius gulosus</t>
  </si>
  <si>
    <t>Clown Goby</t>
  </si>
  <si>
    <t>Microgobius microlepis</t>
  </si>
  <si>
    <t>Banner Goby</t>
  </si>
  <si>
    <t>Microgobius thalassinus</t>
  </si>
  <si>
    <t>Green Goby</t>
  </si>
  <si>
    <t>Mugilogobius cavifrons</t>
  </si>
  <si>
    <t>Mugilogobius notospilus</t>
  </si>
  <si>
    <t>Mugilogobius tagala</t>
  </si>
  <si>
    <t>Nes longus</t>
  </si>
  <si>
    <t>Orangespotted Goby</t>
  </si>
  <si>
    <t>Oplopomus oplopomus</t>
  </si>
  <si>
    <t>Opua nephodes</t>
  </si>
  <si>
    <t>Cloudy Goby</t>
  </si>
  <si>
    <t>Oxyurichthys heisei</t>
  </si>
  <si>
    <t>Ribbon Goby</t>
  </si>
  <si>
    <t>Oxyurichthys lonchotus</t>
  </si>
  <si>
    <t>Speartail Mudgoby</t>
  </si>
  <si>
    <t>Oxyurichthys ophthalmonema</t>
  </si>
  <si>
    <t>Oxyurichthys papuensis</t>
  </si>
  <si>
    <t>Oxyurichthys stigmalophius</t>
  </si>
  <si>
    <t>Spotfin Goby</t>
  </si>
  <si>
    <t>Oxyurichthys tentacularis</t>
  </si>
  <si>
    <t>Palatogobius paradoxus</t>
  </si>
  <si>
    <t>Mauve Goby</t>
  </si>
  <si>
    <t>Palutrus pruinosa</t>
  </si>
  <si>
    <t>Paragobiodon echinocephalus</t>
  </si>
  <si>
    <t>Paragobiodon lacunicolus</t>
  </si>
  <si>
    <t>Pinnichthys bilix</t>
  </si>
  <si>
    <t>Pinnichthys prolata</t>
  </si>
  <si>
    <t>Platform Goby </t>
  </si>
  <si>
    <t>Pleurosicya bilobata</t>
  </si>
  <si>
    <t>Pleurosicya coerulea</t>
  </si>
  <si>
    <t>Pleurosicya larsonae</t>
  </si>
  <si>
    <t>Pleurosicya micheli</t>
  </si>
  <si>
    <t>Michel's Ghost Goby</t>
  </si>
  <si>
    <t>Pleurosicya mossambica</t>
  </si>
  <si>
    <t>Pleurosicya muscarum</t>
  </si>
  <si>
    <t>Priolepis aureoviridis</t>
  </si>
  <si>
    <t>Yellow-Green Goby</t>
  </si>
  <si>
    <t>Priolepis cincta</t>
  </si>
  <si>
    <t>Priolepis eugenius</t>
  </si>
  <si>
    <t>Noble Goby</t>
  </si>
  <si>
    <t>Priolepis farcimen</t>
  </si>
  <si>
    <t>Farcimen Goby</t>
  </si>
  <si>
    <t>Priolepis hipoliti</t>
  </si>
  <si>
    <t>Rusty Goby</t>
  </si>
  <si>
    <t>Priolepis inhaca</t>
  </si>
  <si>
    <t>Priolepis kappa</t>
  </si>
  <si>
    <t>Priolepis limbatosquamis</t>
  </si>
  <si>
    <t>Rimmed-Scaled Goby</t>
  </si>
  <si>
    <t>Priolepis pallidicincta</t>
  </si>
  <si>
    <t>Priolepis semidoliata</t>
  </si>
  <si>
    <t>Half-Barred Goby</t>
  </si>
  <si>
    <t>Priolepis vexilla</t>
  </si>
  <si>
    <t>Psammogobius biocellatus</t>
  </si>
  <si>
    <t>Psilogobius mainlandi</t>
  </si>
  <si>
    <t>Mainland's Goby</t>
  </si>
  <si>
    <t>Psilogobius prolatus</t>
  </si>
  <si>
    <t>Psilotris alepis*</t>
  </si>
  <si>
    <t>Scaleless Goby</t>
  </si>
  <si>
    <t>Psilotris celsa</t>
  </si>
  <si>
    <t>Highspine Goby</t>
  </si>
  <si>
    <t>Psilotris laetarii</t>
  </si>
  <si>
    <t>Burrow Splitfin Goby</t>
  </si>
  <si>
    <t>Ptereleotris calliura</t>
  </si>
  <si>
    <t>Blue Dartfish</t>
  </si>
  <si>
    <t>Ptereleotris helenae</t>
  </si>
  <si>
    <t>Hovering Dartfish</t>
  </si>
  <si>
    <t>Quietula y-cauda</t>
  </si>
  <si>
    <t>Shadow Goby</t>
  </si>
  <si>
    <t>Redigobius bikolanus</t>
  </si>
  <si>
    <t>Rhinogobiops nicholsii</t>
  </si>
  <si>
    <t>Blackeye Goby</t>
  </si>
  <si>
    <t>Risor ruber</t>
  </si>
  <si>
    <t>Tusked Goby</t>
  </si>
  <si>
    <t>Schismatogobius tuimanua</t>
  </si>
  <si>
    <t>Sicydium plumieri*</t>
  </si>
  <si>
    <t>Sicyopterus lagocephalus</t>
  </si>
  <si>
    <t>Sicyopterus macrostetholepis</t>
  </si>
  <si>
    <t>Sicyopterus stimpsoni</t>
  </si>
  <si>
    <t>Silhouettea capitlineata</t>
  </si>
  <si>
    <t>Smilosicyopus leprurus</t>
  </si>
  <si>
    <t>Stenogobius genivittatus</t>
  </si>
  <si>
    <t>Stenogobius hawaiiensis</t>
  </si>
  <si>
    <t>Stiphodon elegans</t>
  </si>
  <si>
    <t>Stiphodon hydoreibatus</t>
  </si>
  <si>
    <t>Stiphodon percnopterygionus</t>
  </si>
  <si>
    <t>Taenioides limicola</t>
  </si>
  <si>
    <t>Tigrigobius dilepis</t>
  </si>
  <si>
    <t>Orangeside Goby</t>
  </si>
  <si>
    <t>Tigrigobius gemmatus</t>
  </si>
  <si>
    <t>Frecklefin Goby</t>
  </si>
  <si>
    <t>Tigrigobius macrodon</t>
  </si>
  <si>
    <t>Tiger Goby</t>
  </si>
  <si>
    <t>Tigrigobius multifasciatus*</t>
  </si>
  <si>
    <t>Tigrigobius pallens*</t>
  </si>
  <si>
    <t>Tigrigobius saucrus</t>
  </si>
  <si>
    <t>Leopard Goby</t>
  </si>
  <si>
    <t>Tomiyamichthys alleni</t>
  </si>
  <si>
    <t>Tomiyamichthys lanceolatus</t>
  </si>
  <si>
    <t>Tomiyamichthys nudus</t>
  </si>
  <si>
    <t>Tomiyamichthys tanyspilus</t>
  </si>
  <si>
    <t>Tridentiger barbatus</t>
  </si>
  <si>
    <t>Shokihaze Goby</t>
  </si>
  <si>
    <t>Tridentiger bifasciatus</t>
  </si>
  <si>
    <t>Shimofuri Goby</t>
  </si>
  <si>
    <t>Tridentiger trigonocephalus</t>
  </si>
  <si>
    <t>Chameleon Goby</t>
  </si>
  <si>
    <t>Trimma benjamini</t>
  </si>
  <si>
    <t>Trimma caesiura</t>
  </si>
  <si>
    <t>Trimma fasciatum</t>
  </si>
  <si>
    <t>Trimma kitrinum</t>
  </si>
  <si>
    <t>Trimma longispinum</t>
  </si>
  <si>
    <t>Trimma maiandros</t>
  </si>
  <si>
    <t>Trimma milta</t>
  </si>
  <si>
    <t>Red-Earth Pygmygoby</t>
  </si>
  <si>
    <t>Trimma naudei</t>
  </si>
  <si>
    <t>Trimma taylori</t>
  </si>
  <si>
    <t>Yellow Pygmygoby</t>
  </si>
  <si>
    <t>Trimma unisquame</t>
  </si>
  <si>
    <t>Blackmargin Pygmygoby</t>
  </si>
  <si>
    <t>Trimma xanthum</t>
  </si>
  <si>
    <t>Trimmatom eviotops</t>
  </si>
  <si>
    <t>Trypauchenopsis intermedia</t>
  </si>
  <si>
    <t>Typhlogobius californiensis</t>
  </si>
  <si>
    <t>Blind Goby</t>
  </si>
  <si>
    <t>Valenciennea puellaris</t>
  </si>
  <si>
    <t>Valenciennea sexguttata</t>
  </si>
  <si>
    <t>Valenciennea strigata</t>
  </si>
  <si>
    <t>Vanderhorstia ambanoro</t>
  </si>
  <si>
    <t>Vanderhorstia dorsomacula</t>
  </si>
  <si>
    <t>Vanderhorstia ornatissima</t>
  </si>
  <si>
    <t>Varicus bucca*</t>
  </si>
  <si>
    <t>Varicus marilynae</t>
  </si>
  <si>
    <t>Orangebelly Goby</t>
  </si>
  <si>
    <t>Varicus vespa</t>
  </si>
  <si>
    <t>Wasp Goby</t>
  </si>
  <si>
    <t>Gonorynchidae</t>
  </si>
  <si>
    <t>Gonorynchus moseleyi</t>
  </si>
  <si>
    <t>Beaked Sandfish</t>
  </si>
  <si>
    <t>Gonostomatidae</t>
  </si>
  <si>
    <t>Cyclothone acclinidens</t>
  </si>
  <si>
    <t>Benttooth Bristlemouth</t>
  </si>
  <si>
    <t>Cyclothone alba</t>
  </si>
  <si>
    <t>White Bristlemouth</t>
  </si>
  <si>
    <t>Cyclothone atraria</t>
  </si>
  <si>
    <t>Deep-Water Bristlemouth</t>
  </si>
  <si>
    <t>Cyclothone atraria**</t>
  </si>
  <si>
    <t>Black Bristlemouth</t>
  </si>
  <si>
    <t>Cyclothone braueri</t>
  </si>
  <si>
    <t>Pale Bristlemouth</t>
  </si>
  <si>
    <t>Cyclothone microdon</t>
  </si>
  <si>
    <t>Smalltooth Bristlemouth</t>
  </si>
  <si>
    <t>Cyclothone obscura</t>
  </si>
  <si>
    <t>Obscure Bristlemouth</t>
  </si>
  <si>
    <t>Cyclothone pallida</t>
  </si>
  <si>
    <t>Tan Bristlemouth</t>
  </si>
  <si>
    <t>Cyclothone pseudopallida</t>
  </si>
  <si>
    <t>Slender Bristlemouth</t>
  </si>
  <si>
    <t>Cyclothone signata</t>
  </si>
  <si>
    <t>Showy Bristlemouth</t>
  </si>
  <si>
    <t>Diplophos orientalis</t>
  </si>
  <si>
    <t>Diplophos proximus</t>
  </si>
  <si>
    <t>Eastern Pacific Portholefish</t>
  </si>
  <si>
    <t>Diplophos taenia</t>
  </si>
  <si>
    <t>Warmseas Portholefish</t>
  </si>
  <si>
    <t>Gonostoma atlanticum</t>
  </si>
  <si>
    <t>Cosmopolitan Bristlemouth</t>
  </si>
  <si>
    <t>Manducus maderensis</t>
  </si>
  <si>
    <t>Atlantic Manducus</t>
  </si>
  <si>
    <t>Margrethia obtusirostra</t>
  </si>
  <si>
    <t>Bighead Lightfish</t>
  </si>
  <si>
    <t>Sigmops bathyphilus</t>
  </si>
  <si>
    <t>Spark Lightfish</t>
  </si>
  <si>
    <t>Sigmops ebelingi</t>
  </si>
  <si>
    <t>Finspace Lightfish</t>
  </si>
  <si>
    <t>Sigmops elongatus</t>
  </si>
  <si>
    <t>Elongate Lightfish</t>
  </si>
  <si>
    <t>Sigmops gracilis</t>
  </si>
  <si>
    <t>Slender Fangjaw</t>
  </si>
  <si>
    <t>Sigmops gracilis**</t>
  </si>
  <si>
    <t>Zaphotias pedaliotus</t>
  </si>
  <si>
    <t>Longray Lightfish</t>
  </si>
  <si>
    <t>Grammatidae</t>
  </si>
  <si>
    <t>Gramma linki*</t>
  </si>
  <si>
    <t>Yellowcheek Basslet</t>
  </si>
  <si>
    <t>Gramma loreto</t>
  </si>
  <si>
    <t>Fairy Basslet</t>
  </si>
  <si>
    <t>Lipogramma anabantoides</t>
  </si>
  <si>
    <t>Dusky Basslet</t>
  </si>
  <si>
    <t>Lipogramma klayi*</t>
  </si>
  <si>
    <t>Lipogramma regia</t>
  </si>
  <si>
    <t>Royal Basslet</t>
  </si>
  <si>
    <t>Lipogramma rosea*</t>
  </si>
  <si>
    <t>Lipogramma schrieri</t>
  </si>
  <si>
    <t>Maori Basslet</t>
  </si>
  <si>
    <t>Lipogramma trilineata</t>
  </si>
  <si>
    <t>Threeline Basslet</t>
  </si>
  <si>
    <t>Grammicolepididae</t>
  </si>
  <si>
    <t>Grammicolepis brachiusculus</t>
  </si>
  <si>
    <t>Thorny Tinselfish</t>
  </si>
  <si>
    <t>Xenolepidichthys dalgleishi</t>
  </si>
  <si>
    <t>Spotted Tinselfish</t>
  </si>
  <si>
    <t>Grammistidae</t>
  </si>
  <si>
    <t>Aporops bilinearis</t>
  </si>
  <si>
    <t>Blotched Podge</t>
  </si>
  <si>
    <t>Grammistes sexlineatus</t>
  </si>
  <si>
    <t>Grammistops ocellatus</t>
  </si>
  <si>
    <t>Jeboehlkia gladifer</t>
  </si>
  <si>
    <t>Longspine Sea Bass</t>
  </si>
  <si>
    <t>Pogonoperca punctata</t>
  </si>
  <si>
    <t>Pseudogramma astigma</t>
  </si>
  <si>
    <t>Pseudogramma brederi</t>
  </si>
  <si>
    <t>Pseudogramma gregoryi</t>
  </si>
  <si>
    <t>Reef Bass</t>
  </si>
  <si>
    <t>Pseudogramma polyacantha</t>
  </si>
  <si>
    <t>Honeycomb Podge</t>
  </si>
  <si>
    <t>Rypticus bistrispinus</t>
  </si>
  <si>
    <t>Freckled Soapfish</t>
  </si>
  <si>
    <t>Rypticus carpenteri</t>
  </si>
  <si>
    <t>Slope Soapfish</t>
  </si>
  <si>
    <t>Rypticus maculatus</t>
  </si>
  <si>
    <t>Whitespotted Soapfish</t>
  </si>
  <si>
    <t>Rypticus randalli*</t>
  </si>
  <si>
    <t>Plain Soapfish</t>
  </si>
  <si>
    <t>Rypticus saponaceus</t>
  </si>
  <si>
    <t>Greater Soapfish</t>
  </si>
  <si>
    <t>Rypticus subbifrenatus</t>
  </si>
  <si>
    <t>Spotted Soapfish</t>
  </si>
  <si>
    <t>Suttonia lineata</t>
  </si>
  <si>
    <t>Freckleface Podge</t>
  </si>
  <si>
    <t>Gurgesiellidae</t>
  </si>
  <si>
    <t>Cruriraja atlantis</t>
  </si>
  <si>
    <t>Atlantic Pygmy Skate</t>
  </si>
  <si>
    <t>Cruriraja cadenati</t>
  </si>
  <si>
    <t>Broadfoot Skate</t>
  </si>
  <si>
    <t>Cruriraja poeyi</t>
  </si>
  <si>
    <t>Cuban Leg Skate</t>
  </si>
  <si>
    <t>Cruriraja rugosa</t>
  </si>
  <si>
    <t>Rough Leg Skate</t>
  </si>
  <si>
    <t>Fenestraja atripinna</t>
  </si>
  <si>
    <t>Blackfin Pygmy Skate</t>
  </si>
  <si>
    <t>Fenestraja cubensis</t>
  </si>
  <si>
    <t>Cuban Pygmy Skate</t>
  </si>
  <si>
    <t>Fenestraja ishiyamai</t>
  </si>
  <si>
    <t>Plain Pygmy Skate</t>
  </si>
  <si>
    <t>Fenestraja plutonia</t>
  </si>
  <si>
    <t>Longtail Pygmy Skate</t>
  </si>
  <si>
    <t>Fenestraja sinusmexicanus</t>
  </si>
  <si>
    <t>Gulf Skate</t>
  </si>
  <si>
    <t>Gymnuridae</t>
  </si>
  <si>
    <t>Gymnura altavela</t>
  </si>
  <si>
    <t>Spiny Butterfly Ray</t>
  </si>
  <si>
    <t>Gymnura lessae</t>
  </si>
  <si>
    <t>Smooth Butterfly Ray</t>
  </si>
  <si>
    <t>Gymnura marmorata</t>
  </si>
  <si>
    <t>California Butterfly Ray</t>
  </si>
  <si>
    <t>Haemulidae</t>
  </si>
  <si>
    <t>Anisotremus davidsonii</t>
  </si>
  <si>
    <t>Sargo</t>
  </si>
  <si>
    <t>Anisotremus surinamensis</t>
  </si>
  <si>
    <t>Black Margate</t>
  </si>
  <si>
    <t>Anisotremus virginicus</t>
  </si>
  <si>
    <t>Porkfish</t>
  </si>
  <si>
    <t>Brachygenys californiensis</t>
  </si>
  <si>
    <t>Salema</t>
  </si>
  <si>
    <t>Brachygenys chrysargyreum</t>
  </si>
  <si>
    <t>Smallmouth Grunt</t>
  </si>
  <si>
    <t>Conodon nobilis</t>
  </si>
  <si>
    <t>Barred Grunt</t>
  </si>
  <si>
    <t>Conodon serrifer</t>
  </si>
  <si>
    <t>Armed Grunt</t>
  </si>
  <si>
    <t>Emmelichthyops atlanticus</t>
  </si>
  <si>
    <t>Bonnetmouth</t>
  </si>
  <si>
    <t>Haemulon album</t>
  </si>
  <si>
    <t>Margate</t>
  </si>
  <si>
    <t>Haemulon aurolineatum</t>
  </si>
  <si>
    <t>Tomtate</t>
  </si>
  <si>
    <t>Haemulon bonariense</t>
  </si>
  <si>
    <t>Black Grunt</t>
  </si>
  <si>
    <t>Haemulon carbonarium</t>
  </si>
  <si>
    <t>Caesar Grunt</t>
  </si>
  <si>
    <t>Haemulon flaviguttatum</t>
  </si>
  <si>
    <t>Cortez Grunt</t>
  </si>
  <si>
    <t>Haemulon flavolineatum</t>
  </si>
  <si>
    <t>French Grunt</t>
  </si>
  <si>
    <t>Haemulon macrostoma</t>
  </si>
  <si>
    <t>Spanish Grunt</t>
  </si>
  <si>
    <t>Haemulon melanurum</t>
  </si>
  <si>
    <t>Cottonwick</t>
  </si>
  <si>
    <t>Haemulon parra</t>
  </si>
  <si>
    <t>Sailors Choice</t>
  </si>
  <si>
    <t>Haemulon plumierii</t>
  </si>
  <si>
    <t>White Grunt</t>
  </si>
  <si>
    <t>Haemulon sciurus</t>
  </si>
  <si>
    <t>Bluestriped Grunt</t>
  </si>
  <si>
    <t>Haemulon striatum</t>
  </si>
  <si>
    <t>Striped Grunt</t>
  </si>
  <si>
    <t>Haemulon vittatum</t>
  </si>
  <si>
    <t>Boga</t>
  </si>
  <si>
    <t>Haemulopsis corvinaeformis</t>
  </si>
  <si>
    <t>Haemulopsis elongata</t>
  </si>
  <si>
    <t>Elongate Grunt</t>
  </si>
  <si>
    <t>Microlepidotus inornatus</t>
  </si>
  <si>
    <t>Wavyline Grunt</t>
  </si>
  <si>
    <t>Orthopristis chrysoptera</t>
  </si>
  <si>
    <t>Pigfish</t>
  </si>
  <si>
    <t>Plectorhinchus albovittatus</t>
  </si>
  <si>
    <t>Plectorhinchus chaetodonoides</t>
  </si>
  <si>
    <t>Plectorhinchus diagrammus</t>
  </si>
  <si>
    <t>Plectorhinchus gibbosus</t>
  </si>
  <si>
    <t>Plectorhinchus lineatus</t>
  </si>
  <si>
    <t>Plectorhinchus obscurus</t>
  </si>
  <si>
    <t>Plectorhinchus picus</t>
  </si>
  <si>
    <t>Plectorhinchus schotaf</t>
  </si>
  <si>
    <t>Plectorhinchus vittatus</t>
  </si>
  <si>
    <t>Pomadasys ramosus</t>
  </si>
  <si>
    <t>Western Atlantic Grunt</t>
  </si>
  <si>
    <t>Rhonciscus crocro</t>
  </si>
  <si>
    <t>Burro Grunt</t>
  </si>
  <si>
    <t>Halosauridae</t>
  </si>
  <si>
    <t>Aldrovandia affinis</t>
  </si>
  <si>
    <t>Allied Halosaur</t>
  </si>
  <si>
    <t>Aldrovandia gracilis</t>
  </si>
  <si>
    <t>Slender Halosaur</t>
  </si>
  <si>
    <t>Aldrovandia oleosa</t>
  </si>
  <si>
    <t>Oily Halosaur</t>
  </si>
  <si>
    <t>Aldrovandia phalacra</t>
  </si>
  <si>
    <t>Shortsnout Halosaur</t>
  </si>
  <si>
    <t>Halosauropsis macrochir</t>
  </si>
  <si>
    <t>Abyssal Halosaur</t>
  </si>
  <si>
    <t>Halosaurus guentheri</t>
  </si>
  <si>
    <t>Darkmouth Halosaur</t>
  </si>
  <si>
    <t>Halosaurus ovenii</t>
  </si>
  <si>
    <t>Stripejaw Halosaur</t>
  </si>
  <si>
    <t>Hemerocoetidae</t>
  </si>
  <si>
    <t>Pteropsaron incisum</t>
  </si>
  <si>
    <t>Pteropsaron longipinnis</t>
  </si>
  <si>
    <t>Hemiramphidae</t>
  </si>
  <si>
    <t>Chriodorus atherinoides</t>
  </si>
  <si>
    <t>Hardhead Halfbeak</t>
  </si>
  <si>
    <t>Euleptorhamphus velox</t>
  </si>
  <si>
    <t>Flying Halfbeak</t>
  </si>
  <si>
    <t>Euleptorhamphus viridis</t>
  </si>
  <si>
    <t>Ribbon Halfbeak</t>
  </si>
  <si>
    <t>Hemiramphus balao</t>
  </si>
  <si>
    <t>Balao</t>
  </si>
  <si>
    <t>Hemiramphus brasiliensis</t>
  </si>
  <si>
    <t>Ballyhoo</t>
  </si>
  <si>
    <t>Hemiramphus depauperatus</t>
  </si>
  <si>
    <t>Tropical Half-Beak Fish</t>
  </si>
  <si>
    <t>Hemiramphus lutkei</t>
  </si>
  <si>
    <t>Hemiramphus saltator</t>
  </si>
  <si>
    <t>Longfin Halfbeak</t>
  </si>
  <si>
    <t>Hyporhamphus acutus</t>
  </si>
  <si>
    <t>Hyporhamphus affinis</t>
  </si>
  <si>
    <t>Hyporhamphus balinensis</t>
  </si>
  <si>
    <t>Hyporhamphus dussumieri</t>
  </si>
  <si>
    <t>Hyporhamphus meeki</t>
  </si>
  <si>
    <t>False Silverstripe Halfbeak</t>
  </si>
  <si>
    <t>Hyporhamphus naos</t>
  </si>
  <si>
    <t>Pacific Silverstripe Halfbeak</t>
  </si>
  <si>
    <t>Hyporhamphus pacificus</t>
  </si>
  <si>
    <t>Acute Halfbeak</t>
  </si>
  <si>
    <t>Hyporhamphus rosae</t>
  </si>
  <si>
    <t>California Halfbeak</t>
  </si>
  <si>
    <t>Hyporhamphus unifasciatus</t>
  </si>
  <si>
    <t>Atlantic Silverstripe Halfbeak</t>
  </si>
  <si>
    <t>Oxyporhamphus micropterus</t>
  </si>
  <si>
    <t>Smallwing Flyingfish</t>
  </si>
  <si>
    <t>Heterenchelyidae</t>
  </si>
  <si>
    <t>Pythonichthys sanguineus*</t>
  </si>
  <si>
    <t>Heterodontidae</t>
  </si>
  <si>
    <t>Heterodontus francisci</t>
  </si>
  <si>
    <t>Horn Shark</t>
  </si>
  <si>
    <t>Hexagrammidae</t>
  </si>
  <si>
    <t>Hexagrammos decagrammus</t>
  </si>
  <si>
    <t>Kelp Greenling</t>
  </si>
  <si>
    <t>Hexagrammos lagocephalus</t>
  </si>
  <si>
    <t>Rock Greenling</t>
  </si>
  <si>
    <t>Hexagrammos octogrammus**</t>
  </si>
  <si>
    <t>Masked Greenling</t>
  </si>
  <si>
    <t>Hexagrammos stelleri</t>
  </si>
  <si>
    <t>Whitespotted Greenling</t>
  </si>
  <si>
    <t>Ophiodon elongatus</t>
  </si>
  <si>
    <t>Lingcod</t>
  </si>
  <si>
    <t>Pleurogrammus monopterygius</t>
  </si>
  <si>
    <t>Atka Mackerel</t>
  </si>
  <si>
    <t>Hexanchidae</t>
  </si>
  <si>
    <t>Heptranchias perlo</t>
  </si>
  <si>
    <t>Sharpnose Sevengill Shark</t>
  </si>
  <si>
    <t>Hexanchus griseus</t>
  </si>
  <si>
    <t>Bluntnose Sixgill Shark</t>
  </si>
  <si>
    <t>Hexanchus nakamurai</t>
  </si>
  <si>
    <t>Hexanchus vitulus</t>
  </si>
  <si>
    <t>Atlantic Sixgill Shark</t>
  </si>
  <si>
    <t>Hexatrygonidae</t>
  </si>
  <si>
    <t>Hexatrygon bickelli</t>
  </si>
  <si>
    <t>Himantolophidae</t>
  </si>
  <si>
    <t>Himantolophus albinares</t>
  </si>
  <si>
    <t>Stucco Footballfish</t>
  </si>
  <si>
    <t>Himantolophus cornifer</t>
  </si>
  <si>
    <t>Horned Footballfish</t>
  </si>
  <si>
    <t>Himantolophus groenlandicus</t>
  </si>
  <si>
    <t>Atlantic Footballfish</t>
  </si>
  <si>
    <t>Himantolophus mauli</t>
  </si>
  <si>
    <t>Nakedbulb Footballfish</t>
  </si>
  <si>
    <t>Himantolophus melanolophus</t>
  </si>
  <si>
    <t>Slenderbranch Footballfish</t>
  </si>
  <si>
    <t>Himantolophus multifurcatus</t>
  </si>
  <si>
    <t>Himantolophus nigricornis</t>
  </si>
  <si>
    <t>Blackhorn Footballfish</t>
  </si>
  <si>
    <t>Himantolophus sagamius</t>
  </si>
  <si>
    <t>Pacific Footballfish</t>
  </si>
  <si>
    <t>Holocentridae</t>
  </si>
  <si>
    <t>Corniger spinosus</t>
  </si>
  <si>
    <t>Spinycheek Soldierfish</t>
  </si>
  <si>
    <t>Holocentrus adscensionis</t>
  </si>
  <si>
    <t>Squirrelfish</t>
  </si>
  <si>
    <t>Holocentrus rufus</t>
  </si>
  <si>
    <t>Longspine Squirrelfish</t>
  </si>
  <si>
    <t>Myripristis adusta</t>
  </si>
  <si>
    <t>Shadowfin Soldierfish</t>
  </si>
  <si>
    <t>Myripristis amaena</t>
  </si>
  <si>
    <t>Brick Soldierfish</t>
  </si>
  <si>
    <t>Myripristis berndti</t>
  </si>
  <si>
    <t>Blotcheye Soldierfish</t>
  </si>
  <si>
    <t>Myripristis chryseres</t>
  </si>
  <si>
    <t>Yellowfin Soldierfish</t>
  </si>
  <si>
    <t>Myripristis greenfieldi</t>
  </si>
  <si>
    <t>Myripristis hexagona</t>
  </si>
  <si>
    <t>Myripristis jacobus</t>
  </si>
  <si>
    <t>Blackbar Soldierfish</t>
  </si>
  <si>
    <t>Myripristis kuntee</t>
  </si>
  <si>
    <t>Shoulderbar Soldierfish</t>
  </si>
  <si>
    <t>Myripristis murdjan</t>
  </si>
  <si>
    <t>Pinecone Soldierfish</t>
  </si>
  <si>
    <t>Myripristis pralinia</t>
  </si>
  <si>
    <t>Myripristis randalli</t>
  </si>
  <si>
    <t>Myripristis violacea</t>
  </si>
  <si>
    <t>Myripristis vittata</t>
  </si>
  <si>
    <t>Whitetip Soldierfish</t>
  </si>
  <si>
    <t>Myripristis woodsi</t>
  </si>
  <si>
    <t>Neoniphon argenteus</t>
  </si>
  <si>
    <t>Neoniphon aurolineatus</t>
  </si>
  <si>
    <t>Yellowstriped Squirrelfish</t>
  </si>
  <si>
    <t>Neoniphon marianus</t>
  </si>
  <si>
    <t>Longjaw Squirrelfish</t>
  </si>
  <si>
    <t>Neoniphon opercularis</t>
  </si>
  <si>
    <t>Neoniphon sammara</t>
  </si>
  <si>
    <t>Sammara Squirrelfish</t>
  </si>
  <si>
    <t>Neoniphon vexillarium</t>
  </si>
  <si>
    <t>Dusky Squirrelfish</t>
  </si>
  <si>
    <t>Ostichthys archiepiscopus</t>
  </si>
  <si>
    <t>Straighthead Soldierfish</t>
  </si>
  <si>
    <t>Ostichthys brachygnathus</t>
  </si>
  <si>
    <t>Ostichthys delta</t>
  </si>
  <si>
    <t>Ostichthys kaianus</t>
  </si>
  <si>
    <t>Ostichthys sandix</t>
  </si>
  <si>
    <t>Vermilion Soldierfish</t>
  </si>
  <si>
    <t>Ostichthys trachypoma</t>
  </si>
  <si>
    <t>Bigeye Soldierfish</t>
  </si>
  <si>
    <t>Plectrypops lima</t>
  </si>
  <si>
    <t>Shy Soldier</t>
  </si>
  <si>
    <t>Plectrypops retrospinis</t>
  </si>
  <si>
    <t>Cardinal Soldierfish</t>
  </si>
  <si>
    <t>Pristilepis oligolepis</t>
  </si>
  <si>
    <t>Spinyface Soldier</t>
  </si>
  <si>
    <t>Sargocentron bullisi</t>
  </si>
  <si>
    <t>Deepwater Squirrelfish</t>
  </si>
  <si>
    <t>Sargocentron caudimaculatum</t>
  </si>
  <si>
    <t>Sargocentron coruscum</t>
  </si>
  <si>
    <t>Reef Squirrelfish</t>
  </si>
  <si>
    <t>Sargocentron diadema</t>
  </si>
  <si>
    <t>Crown Squirrelfish</t>
  </si>
  <si>
    <t>Sargocentron dorsomaculatum</t>
  </si>
  <si>
    <t>Sargocentron ensifer</t>
  </si>
  <si>
    <t>Yellow-Striped Squirrelfish</t>
  </si>
  <si>
    <t>Sargocentron iota</t>
  </si>
  <si>
    <t>Dwarf Squirrelfish</t>
  </si>
  <si>
    <t>Sargocentron lepros</t>
  </si>
  <si>
    <t>Sargocentron melanospilos</t>
  </si>
  <si>
    <t>Sargocentron microstoma</t>
  </si>
  <si>
    <t>Smallmouth Squirrelfish</t>
  </si>
  <si>
    <t>Sargocentron poco</t>
  </si>
  <si>
    <t>Saddle Squirrelfish</t>
  </si>
  <si>
    <t>Sargocentron praslin</t>
  </si>
  <si>
    <t>Sargocentron punctatissimum</t>
  </si>
  <si>
    <t>Speckled Squirrelfish</t>
  </si>
  <si>
    <t>Sargocentron spiniferum</t>
  </si>
  <si>
    <t>Sabre Squirrelfish</t>
  </si>
  <si>
    <t>Sargocentron spinosissimum</t>
  </si>
  <si>
    <t>North Pacific Squirrelfish</t>
  </si>
  <si>
    <t>Sargocentron tiere</t>
  </si>
  <si>
    <t>Blue Lined Squirrelfish</t>
  </si>
  <si>
    <t>Sargocentron tiereoides</t>
  </si>
  <si>
    <t>Sargocentron violaceum</t>
  </si>
  <si>
    <t>Sargocentron xantherythrum</t>
  </si>
  <si>
    <t>Hawaiian Squirrelfish</t>
  </si>
  <si>
    <t>Hoplichthyidae</t>
  </si>
  <si>
    <t>Hoplichthys citrinus</t>
  </si>
  <si>
    <t>Lemon Ghost Flathead</t>
  </si>
  <si>
    <t>Hoplichthys platophrys</t>
  </si>
  <si>
    <t>Howellidae</t>
  </si>
  <si>
    <t>Bathysphyraenops simplex</t>
  </si>
  <si>
    <t>Cosmopolitan Oceanic Basslet</t>
  </si>
  <si>
    <t>Howella atlantica</t>
  </si>
  <si>
    <t>Atlantic Oceanic Basslet</t>
  </si>
  <si>
    <t>Howella brodiei</t>
  </si>
  <si>
    <t>Pacific Pelagic Basslet</t>
  </si>
  <si>
    <t>Howella parini</t>
  </si>
  <si>
    <t>Howella sherborni</t>
  </si>
  <si>
    <t>Shortspine Oceanic Basslet</t>
  </si>
  <si>
    <t>Howella zina</t>
  </si>
  <si>
    <t>Pseudohowella intermedia</t>
  </si>
  <si>
    <t>Icosteidae</t>
  </si>
  <si>
    <t>Icosteus aenigmaticus</t>
  </si>
  <si>
    <t>Ragfish</t>
  </si>
  <si>
    <t>Ictaluridae</t>
  </si>
  <si>
    <t>Ictalurus punctatus</t>
  </si>
  <si>
    <t>Channel Catfish</t>
  </si>
  <si>
    <t>Ipnopidae</t>
  </si>
  <si>
    <t>Bathypterois atricolor</t>
  </si>
  <si>
    <t>Attenuated Spider Fish</t>
  </si>
  <si>
    <t>Bathypterois bigelowi</t>
  </si>
  <si>
    <t>Spottail Tripodfish</t>
  </si>
  <si>
    <t>Bathypterois dubius</t>
  </si>
  <si>
    <t>Mediterrean Spiderfish</t>
  </si>
  <si>
    <t>Bathypterois grallator</t>
  </si>
  <si>
    <t>Stilt Spiderfish</t>
  </si>
  <si>
    <t>Bathypterois longipes</t>
  </si>
  <si>
    <t>Abyssal Spiderfish</t>
  </si>
  <si>
    <t>Bathypterois phenax</t>
  </si>
  <si>
    <t>Blackfin Spiderfish</t>
  </si>
  <si>
    <t>Bathypterois quadrifilis</t>
  </si>
  <si>
    <t>Black Tripodfish</t>
  </si>
  <si>
    <t>Bathypterois viridensis</t>
  </si>
  <si>
    <t>Twobanded Tripodfish</t>
  </si>
  <si>
    <t>Bathytyphlops marionae</t>
  </si>
  <si>
    <t>Smalleye Tripodfish</t>
  </si>
  <si>
    <t>Bathytyphlops sewelli</t>
  </si>
  <si>
    <t>Deepwater Tripodfish</t>
  </si>
  <si>
    <t>Ipnops murrayi</t>
  </si>
  <si>
    <t>Grideye Fish</t>
  </si>
  <si>
    <t>Isonidae</t>
  </si>
  <si>
    <t>Iso hawaiiensis</t>
  </si>
  <si>
    <t>Hawaiian Surf Sardine</t>
  </si>
  <si>
    <t>Iso nesiotes</t>
  </si>
  <si>
    <t>Istiophoridae</t>
  </si>
  <si>
    <t>Istiompax indica</t>
  </si>
  <si>
    <t>Black Marlin</t>
  </si>
  <si>
    <t>Istiophorus platypterus</t>
  </si>
  <si>
    <t>Sailfish</t>
  </si>
  <si>
    <t>Kajikia albida</t>
  </si>
  <si>
    <t>White Marlin</t>
  </si>
  <si>
    <t>Kajikia audax</t>
  </si>
  <si>
    <t>Striped Marlin</t>
  </si>
  <si>
    <t>Makaira mazara</t>
  </si>
  <si>
    <t>Makaira nigricans</t>
  </si>
  <si>
    <t>Blue Marlin</t>
  </si>
  <si>
    <t>Tetrapturus angustirostris</t>
  </si>
  <si>
    <t>Shortbill Spearfish</t>
  </si>
  <si>
    <t>Tetrapturus georgii</t>
  </si>
  <si>
    <t>Roundscale Spearfish</t>
  </si>
  <si>
    <t>Tetrapturus pfluegeri</t>
  </si>
  <si>
    <t>Longbill Spearfish</t>
  </si>
  <si>
    <t>Jordaniidae</t>
  </si>
  <si>
    <t>Jordania zonope</t>
  </si>
  <si>
    <t>Longfin Sculpin</t>
  </si>
  <si>
    <t>Paricelinus hopliticus</t>
  </si>
  <si>
    <t>Thornback Sculpin</t>
  </si>
  <si>
    <t>Scorpaenichthys marmoratus</t>
  </si>
  <si>
    <t>Cabezon</t>
  </si>
  <si>
    <t>Kraemeriidae</t>
  </si>
  <si>
    <t>Kraemeria bryani</t>
  </si>
  <si>
    <t>Bryan's Sand Dart</t>
  </si>
  <si>
    <t>Kraemeria samoensis</t>
  </si>
  <si>
    <t>Kuhliidae</t>
  </si>
  <si>
    <t>Kuhlia mugil</t>
  </si>
  <si>
    <t>Barred Flagtail</t>
  </si>
  <si>
    <t>Kuhlia rupestris</t>
  </si>
  <si>
    <t>Kuhlia salelea</t>
  </si>
  <si>
    <t>Kuhlia sandvicensis</t>
  </si>
  <si>
    <t>Hawaiian Flagtail</t>
  </si>
  <si>
    <t>Kuhlia xenura</t>
  </si>
  <si>
    <t>Kyphosidae</t>
  </si>
  <si>
    <t>Kyphosus azureus</t>
  </si>
  <si>
    <t>Zebraperch </t>
  </si>
  <si>
    <t>Kyphosus bigibbus</t>
  </si>
  <si>
    <t>Brown Chub</t>
  </si>
  <si>
    <t>Kyphosus cinerascens</t>
  </si>
  <si>
    <t>Blue Sea Chub</t>
  </si>
  <si>
    <t>Kyphosus elegans</t>
  </si>
  <si>
    <t>Cortez Sea Chub</t>
  </si>
  <si>
    <t>Kyphosus hawaiiensis</t>
  </si>
  <si>
    <t>Hawaiian Chub</t>
  </si>
  <si>
    <t>Kyphosus incisor</t>
  </si>
  <si>
    <t>Yellow Sea Chub</t>
  </si>
  <si>
    <t>Kyphosus ocyurus</t>
  </si>
  <si>
    <t>Bluestriped Chub</t>
  </si>
  <si>
    <t>Kyphosus pacificus</t>
  </si>
  <si>
    <t>Kyphosus sandwicensis</t>
  </si>
  <si>
    <t>Kyphosus sectatrix</t>
  </si>
  <si>
    <t>Bermuda Chub</t>
  </si>
  <si>
    <t>Kyphosus vaigiensis</t>
  </si>
  <si>
    <t>Yellow Chub        </t>
  </si>
  <si>
    <t>Labridae</t>
  </si>
  <si>
    <t>Ammolabrus dicrus</t>
  </si>
  <si>
    <t>Sand Wrasse</t>
  </si>
  <si>
    <t>Anampses caeruleopunctatus</t>
  </si>
  <si>
    <t>Anampses chrysocephalus</t>
  </si>
  <si>
    <t>Red Tail Wrasse</t>
  </si>
  <si>
    <t>Anampses cuvier</t>
  </si>
  <si>
    <t>Pearl Wrasse</t>
  </si>
  <si>
    <t>Anampses melanurus</t>
  </si>
  <si>
    <t>Anampses meleagrides</t>
  </si>
  <si>
    <t>Anampses twistii</t>
  </si>
  <si>
    <t>Bodianus albotaeniatus</t>
  </si>
  <si>
    <t>Bodianus anthioides</t>
  </si>
  <si>
    <t>Bodianus axillaris</t>
  </si>
  <si>
    <t>Bodianus bathycapros</t>
  </si>
  <si>
    <t>Bodianus bilunulatus</t>
  </si>
  <si>
    <t>Bodianus cylindriatus</t>
  </si>
  <si>
    <t>Bodianus loxozonus</t>
  </si>
  <si>
    <t>Bodianus pulchellus</t>
  </si>
  <si>
    <t>Spotfin Hogfish</t>
  </si>
  <si>
    <t>Bodianus pulcher</t>
  </si>
  <si>
    <t>California Sheephead</t>
  </si>
  <si>
    <t>Bodianus rufus</t>
  </si>
  <si>
    <t>Spanish Hogfish</t>
  </si>
  <si>
    <t>Bodianus sanguineus</t>
  </si>
  <si>
    <t>Sunrise Wrasse</t>
  </si>
  <si>
    <t>Bodianus tanyokidus</t>
  </si>
  <si>
    <t>Bodianus thoracotaeniatus</t>
  </si>
  <si>
    <t>Cheilinus chlorourus</t>
  </si>
  <si>
    <t>Cheilinus fasciatus</t>
  </si>
  <si>
    <t>Cheilinus oxycephalus</t>
  </si>
  <si>
    <t>Cheilinus trilobatus</t>
  </si>
  <si>
    <t>Cheilinus undulatus</t>
  </si>
  <si>
    <t>Cheilio inermis</t>
  </si>
  <si>
    <t>Cigar Wrasse</t>
  </si>
  <si>
    <t>Cirrhilabrus exquisitus</t>
  </si>
  <si>
    <t>Cirrhilabrus jordani</t>
  </si>
  <si>
    <t>Flame Wrasse</t>
  </si>
  <si>
    <t>Cirrhilabrus katherinae</t>
  </si>
  <si>
    <t>Cirrhilabrus luteovittatus</t>
  </si>
  <si>
    <t>Yellowband Wrasse</t>
  </si>
  <si>
    <t>Cirrhilabrus rhomboidalis</t>
  </si>
  <si>
    <t>Cirrhilabrus scottorum</t>
  </si>
  <si>
    <t>Cirrhilabrus walshi</t>
  </si>
  <si>
    <t>Clepticus parrae</t>
  </si>
  <si>
    <t>Creole Wrasse</t>
  </si>
  <si>
    <t>Coris aygula</t>
  </si>
  <si>
    <t>Coris ballieui</t>
  </si>
  <si>
    <t>Coris batuensis</t>
  </si>
  <si>
    <t>Coris dorsomacula</t>
  </si>
  <si>
    <t>Coris flavovittata</t>
  </si>
  <si>
    <t>Yellowstripe Coris</t>
  </si>
  <si>
    <t>Coris gaimard</t>
  </si>
  <si>
    <t>African Coris</t>
  </si>
  <si>
    <t>Coris venusta</t>
  </si>
  <si>
    <t>Elegant Coris</t>
  </si>
  <si>
    <t>Cryptotomus roseus</t>
  </si>
  <si>
    <t>Bluelip Parrotfish</t>
  </si>
  <si>
    <t>Cymolutes lecluse</t>
  </si>
  <si>
    <t>Sharp-Headed Wrasse</t>
  </si>
  <si>
    <t>Cymolutes praetextatus</t>
  </si>
  <si>
    <t>Knife Razorfish</t>
  </si>
  <si>
    <t>Cymolutes torquatus</t>
  </si>
  <si>
    <t>Decodon melasma</t>
  </si>
  <si>
    <t>Blackspot Wrasse</t>
  </si>
  <si>
    <t>Decodon puellaris</t>
  </si>
  <si>
    <t>Red Hogfish</t>
  </si>
  <si>
    <t>Doratonotus megalepis</t>
  </si>
  <si>
    <t>Dwarf Wrasse</t>
  </si>
  <si>
    <t>Epibulus insidiator</t>
  </si>
  <si>
    <t>Sling-Jaw Wrasse</t>
  </si>
  <si>
    <t>Gomphosus varius</t>
  </si>
  <si>
    <t>Bird Wrasse</t>
  </si>
  <si>
    <t>Halichoeres bathyphilus</t>
  </si>
  <si>
    <t>Greenband Wrasse</t>
  </si>
  <si>
    <t>Halichoeres biocellatus</t>
  </si>
  <si>
    <t>Halichoeres bivittatus</t>
  </si>
  <si>
    <t>Slippery Dick</t>
  </si>
  <si>
    <t>Halichoeres burekae</t>
  </si>
  <si>
    <t>Mardi Gras Wrasse</t>
  </si>
  <si>
    <t>Halichoeres californicus</t>
  </si>
  <si>
    <t>Señorita</t>
  </si>
  <si>
    <t>Halichoeres caudalis</t>
  </si>
  <si>
    <t>Painted Wrasse</t>
  </si>
  <si>
    <t>Halichoeres chrysus</t>
  </si>
  <si>
    <t>Halichoeres cyanocephalus</t>
  </si>
  <si>
    <t>Yellowcheek Wrasse</t>
  </si>
  <si>
    <t>Halichoeres garnoti</t>
  </si>
  <si>
    <t>Yellowhead Wrasse</t>
  </si>
  <si>
    <t>Halichoeres hartzfeldii</t>
  </si>
  <si>
    <t>Halichoeres hortulanus</t>
  </si>
  <si>
    <t>Halichoeres leucurus</t>
  </si>
  <si>
    <t>Halichoeres maculipinna</t>
  </si>
  <si>
    <t>Clown Wrasse</t>
  </si>
  <si>
    <t>Halichoeres margaritaceus</t>
  </si>
  <si>
    <t>Halichoeres marginatus</t>
  </si>
  <si>
    <t>Dusky Wrasse</t>
  </si>
  <si>
    <t>Halichoeres melanurus</t>
  </si>
  <si>
    <t>Halichoeres melasmapomus</t>
  </si>
  <si>
    <t>Halichoeres ornatissimus</t>
  </si>
  <si>
    <t>Ornamented Wrasse</t>
  </si>
  <si>
    <t>Halichoeres pictus</t>
  </si>
  <si>
    <t>Rainbow Wrasse</t>
  </si>
  <si>
    <t>Halichoeres poeyi</t>
  </si>
  <si>
    <t>Blackear Wrasse</t>
  </si>
  <si>
    <t>Halichoeres prosopeion</t>
  </si>
  <si>
    <t>Halichoeres radiatus</t>
  </si>
  <si>
    <t>Puddingwife</t>
  </si>
  <si>
    <t>Halichoeres semicinctus</t>
  </si>
  <si>
    <t>Rock Wrasse</t>
  </si>
  <si>
    <t>Halichoeres trimaculatus</t>
  </si>
  <si>
    <t>Hemigymnus fasciatus</t>
  </si>
  <si>
    <t>Hemigymnus melapterus</t>
  </si>
  <si>
    <t>Hologymnosus annulatus</t>
  </si>
  <si>
    <t>Hologymnosus doliatus</t>
  </si>
  <si>
    <t>Iniistius aneitensis</t>
  </si>
  <si>
    <t>Yellowblotch Razorfish</t>
  </si>
  <si>
    <t>Iniistius baldwini</t>
  </si>
  <si>
    <t>Baldwin's Razorfish</t>
  </si>
  <si>
    <t>Iniistius celebicus</t>
  </si>
  <si>
    <t>Celebes Razorfish</t>
  </si>
  <si>
    <t>Iniistius geisha</t>
  </si>
  <si>
    <t>Iniistius melanopus</t>
  </si>
  <si>
    <t>Iniistius pavo</t>
  </si>
  <si>
    <t>Peacock Wrasse</t>
  </si>
  <si>
    <t>Iniistius pentadactylus</t>
  </si>
  <si>
    <t>Iniistius umbrilatus</t>
  </si>
  <si>
    <t>Razor Wrasse Fish</t>
  </si>
  <si>
    <t>Labrichthys unilineatus</t>
  </si>
  <si>
    <t>Labroides bicolor</t>
  </si>
  <si>
    <t>Labroides dimidiatus</t>
  </si>
  <si>
    <t>Labroides pectoralis</t>
  </si>
  <si>
    <t>Labroides phthirophagus</t>
  </si>
  <si>
    <t>Hawaiian Cleaner Wrasse</t>
  </si>
  <si>
    <t>Labropsis australis</t>
  </si>
  <si>
    <t>Labropsis micronesica</t>
  </si>
  <si>
    <t>Labropsis xanthonota</t>
  </si>
  <si>
    <t>Lachnolaimus maximus</t>
  </si>
  <si>
    <t>Hogfish</t>
  </si>
  <si>
    <t>Macropharyngodon geoffroy</t>
  </si>
  <si>
    <t>Geoffroy's Wrasse</t>
  </si>
  <si>
    <t>Macropharyngodon meleagris</t>
  </si>
  <si>
    <t>Nicholsina denticulata</t>
  </si>
  <si>
    <t>Loosetooth Parrotfish</t>
  </si>
  <si>
    <t>Nicholsina usta</t>
  </si>
  <si>
    <t>Emerald Parrotfish</t>
  </si>
  <si>
    <t>Novaculichthys taeniourus</t>
  </si>
  <si>
    <t>Rockmover Wrasse</t>
  </si>
  <si>
    <t>Novaculoides macrolepidotus</t>
  </si>
  <si>
    <t>Novaculops halsteadi</t>
  </si>
  <si>
    <t>Novaculops woodi</t>
  </si>
  <si>
    <t>Hawaiian Sandy</t>
  </si>
  <si>
    <t>Oxycheilinus arenatus</t>
  </si>
  <si>
    <t>Oxycheilinus bimaculatus</t>
  </si>
  <si>
    <t>Two-Spot Wrasse</t>
  </si>
  <si>
    <t>Oxycheilinus celebicus</t>
  </si>
  <si>
    <t>Oxycheilinus digramma</t>
  </si>
  <si>
    <t>Oxycheilinus orientalis</t>
  </si>
  <si>
    <t>Oxycheilinus unifasciatus</t>
  </si>
  <si>
    <t>Ringtail Maori Wrasse</t>
  </si>
  <si>
    <t>Paracheilinus bellae</t>
  </si>
  <si>
    <t>Polylepion russelli</t>
  </si>
  <si>
    <t>Pseudocheilinus evanidus</t>
  </si>
  <si>
    <t>Striated Wrasse</t>
  </si>
  <si>
    <t>Pseudocheilinus hexataenia</t>
  </si>
  <si>
    <t>Pseudocheilinus ocellatus</t>
  </si>
  <si>
    <t>Whitebarred Wrasse</t>
  </si>
  <si>
    <t>Pseudocheilinus octotaenia</t>
  </si>
  <si>
    <t>Eight-Lined Wrasse</t>
  </si>
  <si>
    <t>Pseudocheilinus tetrataenia</t>
  </si>
  <si>
    <t>Four-Lined Wrasse</t>
  </si>
  <si>
    <t>Pseudocoris aurantiofasciata</t>
  </si>
  <si>
    <t>Pseudocoris yamashiroi</t>
  </si>
  <si>
    <t>Pseudodax moluccanus</t>
  </si>
  <si>
    <t>Pseudojuloides atavai</t>
  </si>
  <si>
    <t>Pseudojuloides cerasinus</t>
  </si>
  <si>
    <t>Smalltail Wrasse</t>
  </si>
  <si>
    <t>Pseudojuloides pluto</t>
  </si>
  <si>
    <t>Pseudojuloides splendens</t>
  </si>
  <si>
    <t>Pteragogus cryptus</t>
  </si>
  <si>
    <t>Pteragogus enneacanthus</t>
  </si>
  <si>
    <t>Scarus chameleon</t>
  </si>
  <si>
    <t>Scarus coelestinus</t>
  </si>
  <si>
    <t>Midnight Parrotfish</t>
  </si>
  <si>
    <t>Scarus coeruleus</t>
  </si>
  <si>
    <t>Blue Parrotfish</t>
  </si>
  <si>
    <t>Scarus guacamaia</t>
  </si>
  <si>
    <t>Rainbow Parrotfish</t>
  </si>
  <si>
    <t>Scarus iseri</t>
  </si>
  <si>
    <t>Striped Parrotfish</t>
  </si>
  <si>
    <t>Scarus taeniopterus</t>
  </si>
  <si>
    <t>Princess Parrotfish</t>
  </si>
  <si>
    <t>Scarus vetula</t>
  </si>
  <si>
    <t>Queen Parrotfish</t>
  </si>
  <si>
    <t>Sparisoma atomarium</t>
  </si>
  <si>
    <t>Greenblotch Parrotfish</t>
  </si>
  <si>
    <t>Sparisoma aurofrenatum</t>
  </si>
  <si>
    <t>Redband Parrotfish</t>
  </si>
  <si>
    <t>Sparisoma chrysopterum</t>
  </si>
  <si>
    <t>Redtail Parrotfish</t>
  </si>
  <si>
    <t>Sparisoma radians</t>
  </si>
  <si>
    <t>Bucktooth Parrotfish</t>
  </si>
  <si>
    <t>Sparisoma rubripinne</t>
  </si>
  <si>
    <t>Yellowtail Parrotfish</t>
  </si>
  <si>
    <t>Sparisoma viride</t>
  </si>
  <si>
    <t>Stoplight Parrotfish</t>
  </si>
  <si>
    <t>Stethojulis balteata</t>
  </si>
  <si>
    <t>Belted Wrasse</t>
  </si>
  <si>
    <t>Stethojulis bandanensis</t>
  </si>
  <si>
    <t>Red-Shoulder Wrasse</t>
  </si>
  <si>
    <t>Stethojulis interrupta</t>
  </si>
  <si>
    <t>Stethojulis strigiventer</t>
  </si>
  <si>
    <t>Stethojulis trilineata</t>
  </si>
  <si>
    <t>Suezichthys notatus</t>
  </si>
  <si>
    <t>Northern Rainbow Wrasse</t>
  </si>
  <si>
    <t>Tautoga onitis</t>
  </si>
  <si>
    <t>Tautog</t>
  </si>
  <si>
    <t>Tautogolabrus adspersus</t>
  </si>
  <si>
    <t>Cunner</t>
  </si>
  <si>
    <t>Thalassoma amblycephalum</t>
  </si>
  <si>
    <t>Thalassoma ballieui</t>
  </si>
  <si>
    <t>Blacktail Wrasse</t>
  </si>
  <si>
    <t>Thalassoma bifasciatum</t>
  </si>
  <si>
    <t>Bluehead</t>
  </si>
  <si>
    <t>Thalassoma duperrey</t>
  </si>
  <si>
    <t>Saddle Wrasse</t>
  </si>
  <si>
    <t>Thalassoma hardwicke</t>
  </si>
  <si>
    <t>Thalassoma jansenii</t>
  </si>
  <si>
    <t>Thalassoma lunare</t>
  </si>
  <si>
    <t>Thalassoma lutescens</t>
  </si>
  <si>
    <t>Yellow-Brown Wrasse</t>
  </si>
  <si>
    <t>Thalassoma purpureum</t>
  </si>
  <si>
    <t>Surge Wrasse</t>
  </si>
  <si>
    <t>Thalassoma quinquevittatum</t>
  </si>
  <si>
    <t>Fivestripe Wrasse</t>
  </si>
  <si>
    <t>Thalassoma trilobatum</t>
  </si>
  <si>
    <t>Christmas Wrasse</t>
  </si>
  <si>
    <t>Wetmorella albofasciata</t>
  </si>
  <si>
    <t>Whitebanded Sharpnose Wrasse</t>
  </si>
  <si>
    <t>Wetmorella nigropinnata</t>
  </si>
  <si>
    <t>Xyrichtys martinicensis</t>
  </si>
  <si>
    <t>Rosy Razorfish</t>
  </si>
  <si>
    <t>Xyrichtys novacula</t>
  </si>
  <si>
    <t>Pearly Razorfish</t>
  </si>
  <si>
    <t>Xyrichtys splendens</t>
  </si>
  <si>
    <t>Green Razorfish</t>
  </si>
  <si>
    <t>Labrisomidae</t>
  </si>
  <si>
    <t>Alloclinus holderi</t>
  </si>
  <si>
    <t>Island Kelpfish</t>
  </si>
  <si>
    <t>Brockius nigricinctus</t>
  </si>
  <si>
    <t>Spotcheek Blenny</t>
  </si>
  <si>
    <t>Cryptotrema corallinum</t>
  </si>
  <si>
    <t>Deepwater Blenny</t>
  </si>
  <si>
    <t>Gobioclinus bucciferus</t>
  </si>
  <si>
    <t>Puffcheek Blenny</t>
  </si>
  <si>
    <t>Gobioclinus gobio</t>
  </si>
  <si>
    <t>Palehead Blenny</t>
  </si>
  <si>
    <t>Gobioclinus guppyi</t>
  </si>
  <si>
    <t>Mimic Blenny</t>
  </si>
  <si>
    <t>Gobioclinus haitiensis</t>
  </si>
  <si>
    <t>Longfin Blenny</t>
  </si>
  <si>
    <t>Gobioclinus kalisherae</t>
  </si>
  <si>
    <t>Downy Blenny</t>
  </si>
  <si>
    <t>Labrisomus cricota</t>
  </si>
  <si>
    <t>Mock Blenny</t>
  </si>
  <si>
    <t>Labrisomus nuchipinnis</t>
  </si>
  <si>
    <t>Hairy Blenny</t>
  </si>
  <si>
    <t>Labrisomus xanti</t>
  </si>
  <si>
    <t>Largemouth Blenny</t>
  </si>
  <si>
    <t>Malacoctenus aurolineatus</t>
  </si>
  <si>
    <t>Goldline Blenny</t>
  </si>
  <si>
    <t>Malacoctenus boehlkei</t>
  </si>
  <si>
    <t>Diamond Blenny</t>
  </si>
  <si>
    <t>Malacoctenus delalandii*</t>
  </si>
  <si>
    <t>Malacoctenus erdmani*</t>
  </si>
  <si>
    <t>Imitator Blenny</t>
  </si>
  <si>
    <t>Malacoctenus gilli</t>
  </si>
  <si>
    <t>Dusky Blenny</t>
  </si>
  <si>
    <t>Malacoctenus macropus</t>
  </si>
  <si>
    <t>Rosy Blenny</t>
  </si>
  <si>
    <t>Malacoctenus triangulatus</t>
  </si>
  <si>
    <t>Saddled Blenny</t>
  </si>
  <si>
    <t>Malacoctenus versicolor</t>
  </si>
  <si>
    <t>Barfin Blenny</t>
  </si>
  <si>
    <t>Nemaclinus atelestos</t>
  </si>
  <si>
    <t>Threadfin Blenny</t>
  </si>
  <si>
    <t>Paraclinus cingulatus</t>
  </si>
  <si>
    <t>Coral Blenny</t>
  </si>
  <si>
    <t>Paraclinus fasciatus</t>
  </si>
  <si>
    <t>Banded Blenny</t>
  </si>
  <si>
    <t>Paraclinus grandicomis</t>
  </si>
  <si>
    <t>Horned Blenny</t>
  </si>
  <si>
    <t>Paraclinus infrons</t>
  </si>
  <si>
    <t>Bald Blenny</t>
  </si>
  <si>
    <t>Paraclinus integripinnis</t>
  </si>
  <si>
    <t>Reef Finspot</t>
  </si>
  <si>
    <t>Paraclinus marmoratus</t>
  </si>
  <si>
    <t>Marbled Blenny</t>
  </si>
  <si>
    <t>Paraclinus nigripinnis</t>
  </si>
  <si>
    <t>Blackfin Blenny</t>
  </si>
  <si>
    <t>Starksia atlantica*</t>
  </si>
  <si>
    <t>Smooth-Eye Blenny</t>
  </si>
  <si>
    <t>Starksia culebrae*</t>
  </si>
  <si>
    <t>Starksia fasciata</t>
  </si>
  <si>
    <t>Blackbar Blenny</t>
  </si>
  <si>
    <t>Starksia hassi*</t>
  </si>
  <si>
    <t>Starksia lepicoelia*</t>
  </si>
  <si>
    <t>Blackcheek Blenny</t>
  </si>
  <si>
    <t>Starksia melasma*</t>
  </si>
  <si>
    <t>Starksia nanodes</t>
  </si>
  <si>
    <t>Dwarf Blenny</t>
  </si>
  <si>
    <t>Starksia ocellata</t>
  </si>
  <si>
    <t>Checkered Blenny</t>
  </si>
  <si>
    <t>Starksia smithvanizi*</t>
  </si>
  <si>
    <t>Starksia starcki</t>
  </si>
  <si>
    <t>Key Blenny</t>
  </si>
  <si>
    <t>Lamnidae</t>
  </si>
  <si>
    <t>Carcharodon carcharias</t>
  </si>
  <si>
    <t>White Shark</t>
  </si>
  <si>
    <t>Isurus oxyrinchus</t>
  </si>
  <si>
    <t>Shortfin Mako</t>
  </si>
  <si>
    <t>Isurus paucus</t>
  </si>
  <si>
    <t>Longfin Mako</t>
  </si>
  <si>
    <t>Lamna ditropis</t>
  </si>
  <si>
    <t>Salmon Shark</t>
  </si>
  <si>
    <t>Lamna nasus</t>
  </si>
  <si>
    <t>Porbeagle</t>
  </si>
  <si>
    <t>Lampridae</t>
  </si>
  <si>
    <t>Lampris guttatus</t>
  </si>
  <si>
    <t>North Atlantic Opah</t>
  </si>
  <si>
    <t>Lampris incognitus</t>
  </si>
  <si>
    <t>Smalleye Pacific Opah</t>
  </si>
  <si>
    <t>Lampris megalopsis</t>
  </si>
  <si>
    <t>Bigeye Opah</t>
  </si>
  <si>
    <t>Latidae</t>
  </si>
  <si>
    <t>Lates calcarifer</t>
  </si>
  <si>
    <t>Latilidae</t>
  </si>
  <si>
    <t>Caulolatilus affinis</t>
  </si>
  <si>
    <t>Pacific Golden-Eyed Tilefish</t>
  </si>
  <si>
    <t>Caulolatilus chrysops</t>
  </si>
  <si>
    <t>Goldface Tilefish</t>
  </si>
  <si>
    <t>Caulolatilus cyanops</t>
  </si>
  <si>
    <t>Blackline Tilefish</t>
  </si>
  <si>
    <t>Caulolatilus intermedius</t>
  </si>
  <si>
    <t>Anchor Tilefish</t>
  </si>
  <si>
    <t>Caulolatilus microps</t>
  </si>
  <si>
    <t>Blueline Tilefish</t>
  </si>
  <si>
    <t>Caulolatilus princeps</t>
  </si>
  <si>
    <t>Ocean Whitefish</t>
  </si>
  <si>
    <t>Lopholatilus chamaeleonticeps</t>
  </si>
  <si>
    <t>Tilefish</t>
  </si>
  <si>
    <t>Latridae</t>
  </si>
  <si>
    <t>Goniistius vittatus</t>
  </si>
  <si>
    <t>Hawaiian Morwong</t>
  </si>
  <si>
    <t>Leiognathidae</t>
  </si>
  <si>
    <t>Aurigequula fasciata</t>
  </si>
  <si>
    <t>Gazza minuta</t>
  </si>
  <si>
    <t>Leiognathus equula</t>
  </si>
  <si>
    <t>Photolateralis stercorarius</t>
  </si>
  <si>
    <t>Lepisosteidae</t>
  </si>
  <si>
    <t>Atractosteus spatula</t>
  </si>
  <si>
    <t>Alligator Gar</t>
  </si>
  <si>
    <t>Lepisosteus osseus</t>
  </si>
  <si>
    <t>Longnose Gar</t>
  </si>
  <si>
    <t>Lepisosteus platostomus</t>
  </si>
  <si>
    <t>Shortnose Gar</t>
  </si>
  <si>
    <t>Lethrinidae</t>
  </si>
  <si>
    <t>Gnathodentex aureolineatus</t>
  </si>
  <si>
    <t>Gymnocranius euanus</t>
  </si>
  <si>
    <t>Gymnocranius grandoculis</t>
  </si>
  <si>
    <t>Gymnocranius griseus</t>
  </si>
  <si>
    <t>Gymnocranius microdon</t>
  </si>
  <si>
    <t>Lethrinus amboinensis</t>
  </si>
  <si>
    <t>Lethrinus atkinsoni</t>
  </si>
  <si>
    <t>Lethrinus erythracanthus</t>
  </si>
  <si>
    <t>Lethrinus harak</t>
  </si>
  <si>
    <t>Lethrinus lentjan</t>
  </si>
  <si>
    <t>Lethrinus nebulosus</t>
  </si>
  <si>
    <t>Lethrinus obsoletus</t>
  </si>
  <si>
    <t>Lethrinus olivaceus</t>
  </si>
  <si>
    <t>Lethrinus reticulatus</t>
  </si>
  <si>
    <t>Lethrinus rubrioperculatus</t>
  </si>
  <si>
    <t>Lethrinus xanthochilus</t>
  </si>
  <si>
    <t>Monotaxis grandoculis</t>
  </si>
  <si>
    <t>Humpnose Big-Eye Bream</t>
  </si>
  <si>
    <t>Monotaxis heterodon</t>
  </si>
  <si>
    <t>Wattsia mossambica</t>
  </si>
  <si>
    <t>Linophrynidae</t>
  </si>
  <si>
    <t>Haplophryne mollis</t>
  </si>
  <si>
    <t>Ghostly Leftvent Seadevil</t>
  </si>
  <si>
    <t>Linophryne algibarbata</t>
  </si>
  <si>
    <t>Cold Leftvent Seadevil</t>
  </si>
  <si>
    <t>Linophryne arborifera</t>
  </si>
  <si>
    <t>Treebeard Leftvent Seadevil</t>
  </si>
  <si>
    <t>Linophryne bicornis</t>
  </si>
  <si>
    <t>Twohorned Leftvent Seadevil</t>
  </si>
  <si>
    <t>Linophryne brevibarbata</t>
  </si>
  <si>
    <t>Shortbarble Leftvent Seadevil</t>
  </si>
  <si>
    <t>Linophryne coronata</t>
  </si>
  <si>
    <t>Crown Leftvent Seadevil</t>
  </si>
  <si>
    <t>Linophryne densiramus</t>
  </si>
  <si>
    <t>Thickbranch Leftvent Seadevil</t>
  </si>
  <si>
    <t>Linophryne escaramosa</t>
  </si>
  <si>
    <t>Linophryne indica</t>
  </si>
  <si>
    <t>Headlight Angler</t>
  </si>
  <si>
    <t>Linophryne macrodon</t>
  </si>
  <si>
    <t>Bigtooth Leftvent Seadevil</t>
  </si>
  <si>
    <t>Linophryne pennibarbata</t>
  </si>
  <si>
    <t>Bearded Leftvent Seadevil</t>
  </si>
  <si>
    <t>Linophryne racemifera</t>
  </si>
  <si>
    <t>Cluster Leftvent Seadevil</t>
  </si>
  <si>
    <t>Photocorynus spiniceps</t>
  </si>
  <si>
    <t>Liopropomatidae</t>
  </si>
  <si>
    <t>Bathyanthias cubensis</t>
  </si>
  <si>
    <t>Cuban Bass</t>
  </si>
  <si>
    <t>Bathyanthias mexicanus</t>
  </si>
  <si>
    <t>Yellowtail Bass</t>
  </si>
  <si>
    <t>Belonoperca chabanaudi</t>
  </si>
  <si>
    <t>Liopropoma aberrans</t>
  </si>
  <si>
    <t>Eyestripe Basslet</t>
  </si>
  <si>
    <t>Liopropoma aurora</t>
  </si>
  <si>
    <t>Yellowmargin Basslet</t>
  </si>
  <si>
    <t>Liopropoma carmabi</t>
  </si>
  <si>
    <t>Candy Basslet</t>
  </si>
  <si>
    <t>Liopropoma collettei</t>
  </si>
  <si>
    <t>Collette's Basslet</t>
  </si>
  <si>
    <t>Liopropoma eukrines</t>
  </si>
  <si>
    <t>Wrasse Basslet</t>
  </si>
  <si>
    <t>Liopropoma lunulatum</t>
  </si>
  <si>
    <t>Liopropoma maculatum</t>
  </si>
  <si>
    <t>Liopropoma mitratum</t>
  </si>
  <si>
    <t>Liopropoma mowbrayi</t>
  </si>
  <si>
    <t>Cave Basslet</t>
  </si>
  <si>
    <t>Liopropoma pallidum</t>
  </si>
  <si>
    <t>Liopropoma rubre</t>
  </si>
  <si>
    <t>Peppermint Basslet</t>
  </si>
  <si>
    <t>Liopropoma tonstrinum</t>
  </si>
  <si>
    <t>Liparidae</t>
  </si>
  <si>
    <t>Acantholiparis caecus</t>
  </si>
  <si>
    <t>Fanged Snailfish</t>
  </si>
  <si>
    <t>Acantholiparis opercularis</t>
  </si>
  <si>
    <t>Spiny Snailfish</t>
  </si>
  <si>
    <t>Aetheliparis rossi</t>
  </si>
  <si>
    <t>Allocareproctus jordani**</t>
  </si>
  <si>
    <t>Cherry Snailfish</t>
  </si>
  <si>
    <t>Allocareproctus kallaion**</t>
  </si>
  <si>
    <t>Combed Snailfish</t>
  </si>
  <si>
    <t>Allocareproctus tanix**</t>
  </si>
  <si>
    <t>Peach Snailfish</t>
  </si>
  <si>
    <t>Allocareproctus unangas**</t>
  </si>
  <si>
    <t>Goldeneye Snailfish</t>
  </si>
  <si>
    <t>Allocareproctus ungak**</t>
  </si>
  <si>
    <t>Whiskered Snailfish</t>
  </si>
  <si>
    <t>Bathyphasma ovigerum</t>
  </si>
  <si>
    <t>Abyssal Snailfish</t>
  </si>
  <si>
    <t>Careproctus abbreviatus**</t>
  </si>
  <si>
    <t>Short Snailfish</t>
  </si>
  <si>
    <t>Careproctus ambustus**</t>
  </si>
  <si>
    <t>Scorched Snailfish</t>
  </si>
  <si>
    <t>Careproctus attenuatus**</t>
  </si>
  <si>
    <t>Attenuate Snailfish</t>
  </si>
  <si>
    <t>Careproctus bowersianus**</t>
  </si>
  <si>
    <t>Bowers Bank Snailfish</t>
  </si>
  <si>
    <t>Careproctus canus</t>
  </si>
  <si>
    <t>Gray Snailfish</t>
  </si>
  <si>
    <t>Careproctus canusocius</t>
  </si>
  <si>
    <t>Transboundary Snailfish</t>
  </si>
  <si>
    <t>Careproctus colletti**</t>
  </si>
  <si>
    <t>Alaska Snailfish</t>
  </si>
  <si>
    <t>Careproctus comus**</t>
  </si>
  <si>
    <t>Comic Snailfish</t>
  </si>
  <si>
    <t>Careproctus cypselurus</t>
  </si>
  <si>
    <t>Falcate Snailfish</t>
  </si>
  <si>
    <t>Careproctus ectenes**</t>
  </si>
  <si>
    <t>Shovelhead Snailfish</t>
  </si>
  <si>
    <t>Careproctus faunus**</t>
  </si>
  <si>
    <t>Mischievious Snailfish</t>
  </si>
  <si>
    <t>Careproctus filamentosus</t>
  </si>
  <si>
    <t>Filamentous Snailfish</t>
  </si>
  <si>
    <t>Careproctus furcellus**</t>
  </si>
  <si>
    <t>Emarginate Snailfish</t>
  </si>
  <si>
    <t>Careproctus gilberti</t>
  </si>
  <si>
    <t>Smalldisk Snailfish</t>
  </si>
  <si>
    <t>Careproctus kamikawai</t>
  </si>
  <si>
    <t>Arbiter Snailfish</t>
  </si>
  <si>
    <t>Careproctus lacrima**</t>
  </si>
  <si>
    <t>Teardrop Snailfish</t>
  </si>
  <si>
    <t>Careproctus lerikimae</t>
  </si>
  <si>
    <t>Dusty Snailfish</t>
  </si>
  <si>
    <t>Careproctus longifilis</t>
  </si>
  <si>
    <t>Threadfin Snailfish</t>
  </si>
  <si>
    <t>Careproctus lycopersicus**</t>
  </si>
  <si>
    <t>Tomato Snailfish</t>
  </si>
  <si>
    <t>Careproctus maslenikovae**</t>
  </si>
  <si>
    <t>Blushing Snailfish</t>
  </si>
  <si>
    <t>Careproctus melanurus</t>
  </si>
  <si>
    <t>Blacktail Snailfish</t>
  </si>
  <si>
    <t>Careproctus microstomus</t>
  </si>
  <si>
    <t>Smallmouth Snailfish</t>
  </si>
  <si>
    <t>Careproctus mollis**</t>
  </si>
  <si>
    <t>Everyday Snailfish</t>
  </si>
  <si>
    <t>Careproctus nelsoni</t>
  </si>
  <si>
    <t>Aleutian Islands Snailfish</t>
  </si>
  <si>
    <t>Careproctus opisthotremus</t>
  </si>
  <si>
    <t>Distalpore Snailfish</t>
  </si>
  <si>
    <t>Careproctus oregonensis</t>
  </si>
  <si>
    <t>Oregon Snailfish</t>
  </si>
  <si>
    <t>Careproctus ostentum**</t>
  </si>
  <si>
    <t>Microdisk Snailfish</t>
  </si>
  <si>
    <t>Careproctus phasma**</t>
  </si>
  <si>
    <t>Spectral Snailfish</t>
  </si>
  <si>
    <t>Careproctus pycnosoma**</t>
  </si>
  <si>
    <t>Stout Snailfish</t>
  </si>
  <si>
    <t>Careproctus ranula</t>
  </si>
  <si>
    <t>Scotian Snailfish</t>
  </si>
  <si>
    <t>Careproctus reinhardti</t>
  </si>
  <si>
    <t>Sea Tadpole</t>
  </si>
  <si>
    <t>Careproctus scottae**</t>
  </si>
  <si>
    <t>Peachskin Snailfish</t>
  </si>
  <si>
    <t>Careproctus simus**</t>
  </si>
  <si>
    <t>Proboscis Snailfish</t>
  </si>
  <si>
    <t>Careproctus spectrum**</t>
  </si>
  <si>
    <t>Stippled Snailfish</t>
  </si>
  <si>
    <t>Careproctus spiraki**</t>
  </si>
  <si>
    <t>Pimpled Snailfish</t>
  </si>
  <si>
    <t>Careproctus staufferi</t>
  </si>
  <si>
    <t>Wry Snailfish</t>
  </si>
  <si>
    <t>Careproctus zachirus</t>
  </si>
  <si>
    <t>Blacktip Snailfish</t>
  </si>
  <si>
    <t>Crystallichthys cameliae</t>
  </si>
  <si>
    <t>Elusive Snailfish</t>
  </si>
  <si>
    <t>Crystallichthys cyclospilus**</t>
  </si>
  <si>
    <t>Blotched Snailfish</t>
  </si>
  <si>
    <t>Elassodiscus caudatus</t>
  </si>
  <si>
    <t>Humpback Snailfish</t>
  </si>
  <si>
    <t>Elassodiscus nyctereutes</t>
  </si>
  <si>
    <t>Raccoon Snailfish</t>
  </si>
  <si>
    <t>Elassodiscus tremebundus**</t>
  </si>
  <si>
    <t>Dimdisk Snailfish</t>
  </si>
  <si>
    <t>Genioliparis ferox</t>
  </si>
  <si>
    <t>Ferocious Snailfish</t>
  </si>
  <si>
    <t>Gyrinichthys minytremus</t>
  </si>
  <si>
    <t>Minigill Snailfish</t>
  </si>
  <si>
    <t>Liparis adiastolus</t>
  </si>
  <si>
    <t>Rosybrown Snailfish</t>
  </si>
  <si>
    <t>Liparis atlanticus</t>
  </si>
  <si>
    <t>Atlantic Seasnail</t>
  </si>
  <si>
    <t>Liparis bathyarcticus</t>
  </si>
  <si>
    <t>Nebulous Snailfish</t>
  </si>
  <si>
    <t>Liparis bathyarcticus**</t>
  </si>
  <si>
    <t>Liparis bristolensis**</t>
  </si>
  <si>
    <t>Bristol Snailfish</t>
  </si>
  <si>
    <t>Liparis callyodon</t>
  </si>
  <si>
    <t>Spotted Snailfish</t>
  </si>
  <si>
    <t>Liparis catharus**</t>
  </si>
  <si>
    <t>Purity Snailfish</t>
  </si>
  <si>
    <t>Liparis coheni</t>
  </si>
  <si>
    <t>Gulf Snailfish</t>
  </si>
  <si>
    <t>Liparis cyclopus</t>
  </si>
  <si>
    <t>Ribbon Snailfish</t>
  </si>
  <si>
    <t>Liparis dennyi</t>
  </si>
  <si>
    <t>Marbled Snailfish</t>
  </si>
  <si>
    <t>Liparis fabricii</t>
  </si>
  <si>
    <t>Gelatinous Seasnail</t>
  </si>
  <si>
    <t>Liparis florae</t>
  </si>
  <si>
    <t>Tidepool Snailfish</t>
  </si>
  <si>
    <t>Liparis fucensis</t>
  </si>
  <si>
    <t>Slipskin Snailfish</t>
  </si>
  <si>
    <t>Liparis gibbus</t>
  </si>
  <si>
    <t>Variegated Snailfish</t>
  </si>
  <si>
    <t>Liparis gibbus**</t>
  </si>
  <si>
    <t>Liparis greeni</t>
  </si>
  <si>
    <t>Lobefin Snailfish</t>
  </si>
  <si>
    <t>Liparis inquilinus</t>
  </si>
  <si>
    <t>Inquiline Snailfish</t>
  </si>
  <si>
    <t>Liparis marmoratus</t>
  </si>
  <si>
    <t>Festive Snailfish</t>
  </si>
  <si>
    <t>Liparis megacephalus**</t>
  </si>
  <si>
    <t>Bighead Snailfish</t>
  </si>
  <si>
    <t>Liparis micraspidophorus**</t>
  </si>
  <si>
    <t>Thumbtack Snailfish</t>
  </si>
  <si>
    <t>Liparis mucosus</t>
  </si>
  <si>
    <t>Slimy Snailfish</t>
  </si>
  <si>
    <t>Liparis ochotensis**</t>
  </si>
  <si>
    <t>Okhotsk Snailfish</t>
  </si>
  <si>
    <t>Liparis pulchellus</t>
  </si>
  <si>
    <t>Showy Snailfish</t>
  </si>
  <si>
    <t>Liparis rutteri</t>
  </si>
  <si>
    <t>Ringtail Snailfish</t>
  </si>
  <si>
    <t>Liparis tunicatus</t>
  </si>
  <si>
    <t>Kelp Snailfish</t>
  </si>
  <si>
    <t>Lipariscus nanus</t>
  </si>
  <si>
    <t>Pygmy Snailfish</t>
  </si>
  <si>
    <t>Lopholiparis flerxi**</t>
  </si>
  <si>
    <t>Hardhead Snailfish</t>
  </si>
  <si>
    <t>Nectoliparis pelagicus</t>
  </si>
  <si>
    <t>Tadpole Snailfish</t>
  </si>
  <si>
    <t>Osteodiscus cascadiae</t>
  </si>
  <si>
    <t>Bonydisk Snailfish</t>
  </si>
  <si>
    <t>Paraliparis adustus</t>
  </si>
  <si>
    <t>Brown Snailfish</t>
  </si>
  <si>
    <t>Paraliparis albeolus</t>
  </si>
  <si>
    <t>White Snailfish</t>
  </si>
  <si>
    <t>Paraliparis albescens</t>
  </si>
  <si>
    <t>Phantom Snailfish</t>
  </si>
  <si>
    <t>Paraliparis bathybius</t>
  </si>
  <si>
    <t>Black Snailfish</t>
  </si>
  <si>
    <t>Paraliparis bullacephalus**</t>
  </si>
  <si>
    <t>Bubblehead Snailfish</t>
  </si>
  <si>
    <t>Paraliparis calidus</t>
  </si>
  <si>
    <t>Lowfin Snailfish</t>
  </si>
  <si>
    <t>Paraliparis cephalus</t>
  </si>
  <si>
    <t>Swellhead Snailfish</t>
  </si>
  <si>
    <t>Paraliparis copei</t>
  </si>
  <si>
    <t>Blacksnout Snailfish</t>
  </si>
  <si>
    <t>Paraliparis dactylosus</t>
  </si>
  <si>
    <t>Polydactyl Snailfish</t>
  </si>
  <si>
    <t>Paraliparis deani</t>
  </si>
  <si>
    <t>Prickly Snailfish</t>
  </si>
  <si>
    <t>Paraliparis garmani</t>
  </si>
  <si>
    <t>Pouty Snailfish</t>
  </si>
  <si>
    <t>Paraliparis grandis</t>
  </si>
  <si>
    <t>Grand Snailfish</t>
  </si>
  <si>
    <t>Paraliparis hawaiiensis</t>
  </si>
  <si>
    <t>Paraliparis holomelas**</t>
  </si>
  <si>
    <t>Ebony Snailfish</t>
  </si>
  <si>
    <t>Paraliparis hystrix</t>
  </si>
  <si>
    <t>Porcupine Snailfish</t>
  </si>
  <si>
    <t>Paraliparis latifrons</t>
  </si>
  <si>
    <t>Bigpored Snailfish</t>
  </si>
  <si>
    <t>Paraliparis liparinus</t>
  </si>
  <si>
    <t>Block Snailfish</t>
  </si>
  <si>
    <t>Paraliparis megalopus</t>
  </si>
  <si>
    <t>Large-Eye Snailfish </t>
  </si>
  <si>
    <t>Paraliparis mento</t>
  </si>
  <si>
    <t>Bulldog Snailfish</t>
  </si>
  <si>
    <t>Paraliparis nassarum</t>
  </si>
  <si>
    <t>Fishtrap Snailfish</t>
  </si>
  <si>
    <t>Paraliparis paucidens</t>
  </si>
  <si>
    <t>Toothless Snailfish</t>
  </si>
  <si>
    <t>Paraliparis pectoralis</t>
  </si>
  <si>
    <t>Pectoral Snailfish</t>
  </si>
  <si>
    <t>Paraliparis penicillus</t>
  </si>
  <si>
    <t>Comet Snailfish</t>
  </si>
  <si>
    <t>Paraliparis rosaceus</t>
  </si>
  <si>
    <t>Rosy Snailfish</t>
  </si>
  <si>
    <t>Paraliparis ulochir</t>
  </si>
  <si>
    <t>Broadfin Snailfish</t>
  </si>
  <si>
    <t>Paraliparis vaillanti</t>
  </si>
  <si>
    <t>Blackgut Snailfish</t>
  </si>
  <si>
    <t>Prognatholiparis ptychomandibularis</t>
  </si>
  <si>
    <t>Wrinklejaw Snailfish</t>
  </si>
  <si>
    <t>Psednos barnardi</t>
  </si>
  <si>
    <t>Blackchin Dwarf Snailfish</t>
  </si>
  <si>
    <t>Psednos cathetostomus</t>
  </si>
  <si>
    <t>Doormouth Snailfish</t>
  </si>
  <si>
    <t>Psednos delawarei</t>
  </si>
  <si>
    <t>Delaware Dwarf Snailfish</t>
  </si>
  <si>
    <t>Psednos mirabilis</t>
  </si>
  <si>
    <t>Marvelous Dwarf Snailfish</t>
  </si>
  <si>
    <t>Pseudoliparis swirei</t>
  </si>
  <si>
    <t>Rhinoliparis attenuatus</t>
  </si>
  <si>
    <t>Slim Snailfish</t>
  </si>
  <si>
    <t>Rhinoliparis barbulifer</t>
  </si>
  <si>
    <t>Longnose Snailfish</t>
  </si>
  <si>
    <t>Rhodichthys regina</t>
  </si>
  <si>
    <t>Queen Snailfish</t>
  </si>
  <si>
    <t>Temnocora candida**</t>
  </si>
  <si>
    <t>Bigeye Snailfish</t>
  </si>
  <si>
    <t>Lobotidae</t>
  </si>
  <si>
    <t>Lobotes pacifica</t>
  </si>
  <si>
    <t>Pacific Tripletail</t>
  </si>
  <si>
    <t>Lobotes surinamensis</t>
  </si>
  <si>
    <t>Atlantic Tripletail</t>
  </si>
  <si>
    <t>Lophiidae</t>
  </si>
  <si>
    <t>Lophiodes beroe</t>
  </si>
  <si>
    <t>White Goosefish</t>
  </si>
  <si>
    <t>Lophiodes bruchius</t>
  </si>
  <si>
    <t>Lophiodes caulinaris</t>
  </si>
  <si>
    <t>Spottedtail Goosefish</t>
  </si>
  <si>
    <t>Lophiodes miacanthus</t>
  </si>
  <si>
    <t>Lophiodes monodi</t>
  </si>
  <si>
    <t>Club-Bait Goosefish</t>
  </si>
  <si>
    <t>Lophiodes reticulatus</t>
  </si>
  <si>
    <t>Reticulate Goosefish</t>
  </si>
  <si>
    <t>Lophiodes spilurus</t>
  </si>
  <si>
    <t>Threadfin Goosefish</t>
  </si>
  <si>
    <t>Lophius americanus</t>
  </si>
  <si>
    <t>Goosefish</t>
  </si>
  <si>
    <t>Lophius gastrophysus</t>
  </si>
  <si>
    <t>Blackfin Goosefish</t>
  </si>
  <si>
    <t>Lophius piscatorius</t>
  </si>
  <si>
    <t>Sladenia remiger</t>
  </si>
  <si>
    <t>Celebes Monkfish</t>
  </si>
  <si>
    <t>Sladenia shaefersi</t>
  </si>
  <si>
    <t>Atlantic Twospine Goosefish</t>
  </si>
  <si>
    <t>Lophotidae</t>
  </si>
  <si>
    <t>Eumecichthys fiski</t>
  </si>
  <si>
    <t>Unicornfish</t>
  </si>
  <si>
    <t>Lophotus capellei</t>
  </si>
  <si>
    <t>North Pacific Crestfish</t>
  </si>
  <si>
    <t>Lophotus guentheri</t>
  </si>
  <si>
    <t>Lophotus lacepede</t>
  </si>
  <si>
    <t>Crestfish</t>
  </si>
  <si>
    <t>Loricariidae</t>
  </si>
  <si>
    <t>Hypostomus watwata</t>
  </si>
  <si>
    <t>Pterygoplichthys multiradiatus</t>
  </si>
  <si>
    <t>Orinoco Sailfin Catfish</t>
  </si>
  <si>
    <t>Lotidae</t>
  </si>
  <si>
    <t>Brosme brosme</t>
  </si>
  <si>
    <t>Cusk</t>
  </si>
  <si>
    <t>Lota lota</t>
  </si>
  <si>
    <t>Burbot</t>
  </si>
  <si>
    <t>Lumpenidae</t>
  </si>
  <si>
    <t>Acantholumpenus mackayi**</t>
  </si>
  <si>
    <t>Blackline Prickleback</t>
  </si>
  <si>
    <t>Anisarchus medius</t>
  </si>
  <si>
    <t>Stout Eelblenny</t>
  </si>
  <si>
    <t>Anisarchus medius**</t>
  </si>
  <si>
    <t>Leptoclinus maculatus</t>
  </si>
  <si>
    <t>Daubed Shanny</t>
  </si>
  <si>
    <t>Lumpenella longirostris**</t>
  </si>
  <si>
    <t>Longsnout Prickleback</t>
  </si>
  <si>
    <t>Lumpenus fabricii</t>
  </si>
  <si>
    <t>Slender Eelblenny</t>
  </si>
  <si>
    <t>Lumpenus fabricii**</t>
  </si>
  <si>
    <t>Lumpenus lampretaeformis</t>
  </si>
  <si>
    <t>Snakeblenny</t>
  </si>
  <si>
    <t>Lumpenus sagitta</t>
  </si>
  <si>
    <t>Snake Prickleback</t>
  </si>
  <si>
    <t>Poroclinus rothrocki</t>
  </si>
  <si>
    <t>Whitebarred Prickleback</t>
  </si>
  <si>
    <t>Lutjanidae</t>
  </si>
  <si>
    <t>Aphareus furca</t>
  </si>
  <si>
    <t>Small Toothed Jobfish</t>
  </si>
  <si>
    <t>Aphareus rutilans</t>
  </si>
  <si>
    <t>Rusty Jobfish</t>
  </si>
  <si>
    <t>Aprion virescens</t>
  </si>
  <si>
    <t>Green Jobfish</t>
  </si>
  <si>
    <t>Apsilus dentatus</t>
  </si>
  <si>
    <t>Black Snapper</t>
  </si>
  <si>
    <t>Caesio caerulaurea</t>
  </si>
  <si>
    <t>Caesio teres</t>
  </si>
  <si>
    <t>Etelis carbunculus</t>
  </si>
  <si>
    <t>Deep-Water Red Snapper</t>
  </si>
  <si>
    <t>Etelis coruscans</t>
  </si>
  <si>
    <t>Deepwater Longtail Red Snapper</t>
  </si>
  <si>
    <t>Etelis oculatus</t>
  </si>
  <si>
    <t>Queen Snapper</t>
  </si>
  <si>
    <t>Etelis radiosus</t>
  </si>
  <si>
    <t>Lutjanus analis</t>
  </si>
  <si>
    <t>Mutton Snapper</t>
  </si>
  <si>
    <t>Lutjanus apodus</t>
  </si>
  <si>
    <t>Schoolmaster</t>
  </si>
  <si>
    <t>Lutjanus argentimaculatus</t>
  </si>
  <si>
    <t>Lutjanus argentiventris</t>
  </si>
  <si>
    <t>Amarillo Snapper</t>
  </si>
  <si>
    <t>Lutjanus bohar</t>
  </si>
  <si>
    <t>Lutjanus buccanella</t>
  </si>
  <si>
    <t>Blackfin Snapper</t>
  </si>
  <si>
    <t>Lutjanus campechanus</t>
  </si>
  <si>
    <t>Red Snapper</t>
  </si>
  <si>
    <t>Lutjanus colorado</t>
  </si>
  <si>
    <t>Colorado Snapper</t>
  </si>
  <si>
    <t>Lutjanus cyanopterus</t>
  </si>
  <si>
    <t>Cubera Snapper</t>
  </si>
  <si>
    <t>Lutjanus ehrenbergii</t>
  </si>
  <si>
    <t>Lutjanus fulviflamma</t>
  </si>
  <si>
    <t>Lutjanus fulvus</t>
  </si>
  <si>
    <t>Blacktail Snapper</t>
  </si>
  <si>
    <t>Lutjanus gibbus</t>
  </si>
  <si>
    <t>Humpback Red Snapper</t>
  </si>
  <si>
    <t>Lutjanus griseus</t>
  </si>
  <si>
    <t>Gray Snapper</t>
  </si>
  <si>
    <t>Lutjanus jocu</t>
  </si>
  <si>
    <t>Dog Snapper</t>
  </si>
  <si>
    <t>Lutjanus kasmira</t>
  </si>
  <si>
    <t>Common Bluestripe Snapper</t>
  </si>
  <si>
    <t>Lutjanus lunulatus</t>
  </si>
  <si>
    <t>Lutjanus lutjanus</t>
  </si>
  <si>
    <t>Lutjanus mahogoni</t>
  </si>
  <si>
    <t>Mahogany Snapper</t>
  </si>
  <si>
    <t>Lutjanus malabaricus</t>
  </si>
  <si>
    <t>Lutjanus monostigma</t>
  </si>
  <si>
    <t>Lutjanus novemfasciatus</t>
  </si>
  <si>
    <t>Pacific Dog Snapper</t>
  </si>
  <si>
    <t>Lutjanus peru</t>
  </si>
  <si>
    <t>Pacific Red Snapper</t>
  </si>
  <si>
    <t>Lutjanus purpureus</t>
  </si>
  <si>
    <t>Caribbean Red Snapper</t>
  </si>
  <si>
    <t>Lutjanus quinquelineatus</t>
  </si>
  <si>
    <t>Lutjanus rivulatus</t>
  </si>
  <si>
    <t>Lutjanus sebae</t>
  </si>
  <si>
    <t>Lutjanus semicinctus</t>
  </si>
  <si>
    <t>Lutjanus synagris</t>
  </si>
  <si>
    <t>Lane Snapper</t>
  </si>
  <si>
    <t>Lutjanus vitta</t>
  </si>
  <si>
    <t>Lutjanus vivanus</t>
  </si>
  <si>
    <t>Silk Snapper</t>
  </si>
  <si>
    <t>Macolor macularis</t>
  </si>
  <si>
    <t>Macolor niger</t>
  </si>
  <si>
    <t>Ocyurus chrysurus</t>
  </si>
  <si>
    <t>Yellowtail Snapper</t>
  </si>
  <si>
    <t>Paracaesio kusakarii</t>
  </si>
  <si>
    <t>Paracaesio sordida</t>
  </si>
  <si>
    <t>Paracaesio stonei</t>
  </si>
  <si>
    <t>Paracaesio xanthura</t>
  </si>
  <si>
    <t>Pristipomoides aquilonaris</t>
  </si>
  <si>
    <t>Wenchman</t>
  </si>
  <si>
    <t>Pristipomoides argyrogrammicus</t>
  </si>
  <si>
    <t>Pristipomoides auricilla</t>
  </si>
  <si>
    <t>Goldflag Jobfish</t>
  </si>
  <si>
    <t>Pristipomoides filamentosus</t>
  </si>
  <si>
    <t>Crimson Jobfish</t>
  </si>
  <si>
    <t>Pristipomoides flavipinnis</t>
  </si>
  <si>
    <t>Pristipomoides freemani</t>
  </si>
  <si>
    <t>Slender Wenchman</t>
  </si>
  <si>
    <t>Pristipomoides macrophthalmus</t>
  </si>
  <si>
    <t>Cardinal Snapper</t>
  </si>
  <si>
    <t>Pristipomoides multidens</t>
  </si>
  <si>
    <t>Pristipomoides sieboldii</t>
  </si>
  <si>
    <t>Lavender Jobfish</t>
  </si>
  <si>
    <t>Pristipomoides zonatus</t>
  </si>
  <si>
    <t>Oblique-Banded Snapper</t>
  </si>
  <si>
    <t>Randallichthys filamentosus</t>
  </si>
  <si>
    <t>Randall's Snapper</t>
  </si>
  <si>
    <t>Rhomboplites aurorubens</t>
  </si>
  <si>
    <t>Vermilion Snapper</t>
  </si>
  <si>
    <t>Luvaridae</t>
  </si>
  <si>
    <t>Luvarus imperialis</t>
  </si>
  <si>
    <t>Louvar</t>
  </si>
  <si>
    <t>Macrouridae</t>
  </si>
  <si>
    <t>Albatrossia pectoralis</t>
  </si>
  <si>
    <t>Giant Grenadier</t>
  </si>
  <si>
    <t>Cetonurus crassiceps</t>
  </si>
  <si>
    <t>Globosehead Rattail</t>
  </si>
  <si>
    <t>Cetonurus globiceps</t>
  </si>
  <si>
    <t>Globehead Grenadier</t>
  </si>
  <si>
    <t>Coelorinchus aratrum</t>
  </si>
  <si>
    <t>Coelorinchus caelorhincus</t>
  </si>
  <si>
    <t>Saddled Grenadier</t>
  </si>
  <si>
    <t>Coelorinchus caribbaeus</t>
  </si>
  <si>
    <t>Blackfin Grenadier</t>
  </si>
  <si>
    <t>Coelorinchus doryssus</t>
  </si>
  <si>
    <t>Coelorinchus gladius</t>
  </si>
  <si>
    <t>Coelorinchus occa</t>
  </si>
  <si>
    <t>Swordsnout Grenadier</t>
  </si>
  <si>
    <t>Coelorinchus scaphopsis</t>
  </si>
  <si>
    <t>Shoulderspot Grenadier</t>
  </si>
  <si>
    <t>Coelorinchus spilonotus</t>
  </si>
  <si>
    <t>Coelorinchus ventrilux</t>
  </si>
  <si>
    <t>Firebelly Grenadier</t>
  </si>
  <si>
    <t>Coryphaenoides acrolepis</t>
  </si>
  <si>
    <t>Pacific Grenadier</t>
  </si>
  <si>
    <t>Coryphaenoides alateralis</t>
  </si>
  <si>
    <t>Narrowhead Grenadier</t>
  </si>
  <si>
    <t>Coryphaenoides armatus</t>
  </si>
  <si>
    <t>Abyssal Grenadier</t>
  </si>
  <si>
    <t>Coryphaenoides brevibarbis</t>
  </si>
  <si>
    <t>Shortbarbel Grenadier</t>
  </si>
  <si>
    <t>Coryphaenoides carapinus</t>
  </si>
  <si>
    <t>Carapine Grenadier</t>
  </si>
  <si>
    <t>Coryphaenoides cinereus</t>
  </si>
  <si>
    <t>Popeye Grenadier</t>
  </si>
  <si>
    <t>Coryphaenoides filifer</t>
  </si>
  <si>
    <t>Threadfin Grenadier</t>
  </si>
  <si>
    <t>Coryphaenoides guentheri</t>
  </si>
  <si>
    <t>Nakedsnout Grenadier</t>
  </si>
  <si>
    <t>Coryphaenoides leptolepis</t>
  </si>
  <si>
    <t>Ghostly Grenadier</t>
  </si>
  <si>
    <t>Coryphaenoides longicirrhus</t>
  </si>
  <si>
    <t>Coryphaenoides longifilis**</t>
  </si>
  <si>
    <t>Longfin Grenadier</t>
  </si>
  <si>
    <t>Coryphaenoides mediterraneus</t>
  </si>
  <si>
    <t>Mediterranean Grenadier</t>
  </si>
  <si>
    <t>Coryphaenoides mexicanus</t>
  </si>
  <si>
    <t>Mexican Grenadier</t>
  </si>
  <si>
    <t>Coryphaenoides rudis</t>
  </si>
  <si>
    <t>Rudis Grenadier</t>
  </si>
  <si>
    <t>Coryphaenoides rupestris</t>
  </si>
  <si>
    <t>Roundnose Grenadier</t>
  </si>
  <si>
    <t>Coryphaenoides thelestomus</t>
  </si>
  <si>
    <t>Roughlip Grenadier</t>
  </si>
  <si>
    <t>Coryphaenoides yaquinae</t>
  </si>
  <si>
    <t>Rough Abyssal Grenadier</t>
  </si>
  <si>
    <t>Coryphaenoides zaniophorus</t>
  </si>
  <si>
    <t>Thickbeard Grenadier</t>
  </si>
  <si>
    <t>Hymenocephalus antraeus</t>
  </si>
  <si>
    <t>Hymenocephalus aterrimus</t>
  </si>
  <si>
    <t>Nobeard Grenadier</t>
  </si>
  <si>
    <t>Hymenocephalus billsam</t>
  </si>
  <si>
    <t>Bigeye Grenadier</t>
  </si>
  <si>
    <t>Hymenocephalus italicus</t>
  </si>
  <si>
    <t>Glasshead Grenadier</t>
  </si>
  <si>
    <t>Hymenocephalus striatulus</t>
  </si>
  <si>
    <t>Hymenogadus gracilis</t>
  </si>
  <si>
    <t>Graceful Grenadier</t>
  </si>
  <si>
    <t>Hymenogadus tenuis</t>
  </si>
  <si>
    <t>Slender Grenadier Fish</t>
  </si>
  <si>
    <t>Kumba hebetata</t>
  </si>
  <si>
    <t>Kuronezumia bubonis</t>
  </si>
  <si>
    <t>Bulbous Grenadier</t>
  </si>
  <si>
    <t>Lepidorhynchus denticulatus</t>
  </si>
  <si>
    <t>Macrourus berglax</t>
  </si>
  <si>
    <t>Roughhead Grenadier</t>
  </si>
  <si>
    <t>Malacocephalus boretzi</t>
  </si>
  <si>
    <t>Malacocephalus hawaiiensis</t>
  </si>
  <si>
    <t>Hawaiian Softhead Grenadier</t>
  </si>
  <si>
    <t>Malacocephalus laevis</t>
  </si>
  <si>
    <t>Velvet Grenadier</t>
  </si>
  <si>
    <t>Malacocephalus occidentalis</t>
  </si>
  <si>
    <t>Western Softhead Grenadier</t>
  </si>
  <si>
    <t>Mataeocephalus acipenserinus</t>
  </si>
  <si>
    <t>Sturgeon Grenadier</t>
  </si>
  <si>
    <t>Mesovagus berryi</t>
  </si>
  <si>
    <t>Midwater Grenadier</t>
  </si>
  <si>
    <t>Nezumia aequalis</t>
  </si>
  <si>
    <t>Atlantic Blacktip Grenadier</t>
  </si>
  <si>
    <t>Nezumia atlantica</t>
  </si>
  <si>
    <t>West Atlantic Grenadier</t>
  </si>
  <si>
    <t>Nezumia bairdii</t>
  </si>
  <si>
    <t>Marlin-Spike</t>
  </si>
  <si>
    <t>Nezumia burragei</t>
  </si>
  <si>
    <t>Nezumia convergens</t>
  </si>
  <si>
    <t>Peruvian Grenadier</t>
  </si>
  <si>
    <t>Nezumia cyrano</t>
  </si>
  <si>
    <t>Spinynose Grenadier</t>
  </si>
  <si>
    <t>Nezumia ectenes</t>
  </si>
  <si>
    <t>Nezumia holocentra</t>
  </si>
  <si>
    <t>Nezumia liolepis</t>
  </si>
  <si>
    <t>Smooth Grenadier</t>
  </si>
  <si>
    <t>Nezumia longebarbata</t>
  </si>
  <si>
    <t>Bluntnose Grenadier</t>
  </si>
  <si>
    <t>Nezumia obliquata</t>
  </si>
  <si>
    <t>Nezumia propinqua</t>
  </si>
  <si>
    <t>Aloha Grenadier</t>
  </si>
  <si>
    <t>Nezumia sclerorhynchus</t>
  </si>
  <si>
    <t>Bluntsnout Grenadier</t>
  </si>
  <si>
    <t>Nezumia stelgidolepis</t>
  </si>
  <si>
    <t>California Grenadier</t>
  </si>
  <si>
    <t>Nezumia suilla</t>
  </si>
  <si>
    <t>Atlantic Darkfin Grenadier</t>
  </si>
  <si>
    <t>Pseudocetonurus septifer</t>
  </si>
  <si>
    <t>Pseudonezumia occidentalis</t>
  </si>
  <si>
    <t>Western Grenadier</t>
  </si>
  <si>
    <t>Sphagemacrurus gibber</t>
  </si>
  <si>
    <t>Sphagemacrurus grenadae</t>
  </si>
  <si>
    <t>Pugnose Grenadier</t>
  </si>
  <si>
    <t>Trachonurus sentipellis</t>
  </si>
  <si>
    <t>Shaggy Whiptail</t>
  </si>
  <si>
    <t>Trachonurus sulcatus</t>
  </si>
  <si>
    <t>Bristly Grenadier</t>
  </si>
  <si>
    <t>Trachonurus villosus</t>
  </si>
  <si>
    <t>Ventrifossa atherodon</t>
  </si>
  <si>
    <t>Arrowtooth Grenadier</t>
  </si>
  <si>
    <t>Ventrifossa ctenomelas</t>
  </si>
  <si>
    <t>Hawaiian Grenadier</t>
  </si>
  <si>
    <t>Ventrifossa macropogon</t>
  </si>
  <si>
    <t>Longbeard Grenadier</t>
  </si>
  <si>
    <t>Ventrifossa mucocephalus</t>
  </si>
  <si>
    <t>Slimehead Grenadier</t>
  </si>
  <si>
    <t>Malacanthidae</t>
  </si>
  <si>
    <t>Hoplolatilus cuniculus</t>
  </si>
  <si>
    <t>Hoplolatilus starcki</t>
  </si>
  <si>
    <t>Malacanthus brevirostris</t>
  </si>
  <si>
    <t>Quakerfish</t>
  </si>
  <si>
    <t>Malacanthus latovittatus</t>
  </si>
  <si>
    <t>Malacanthus plumieri</t>
  </si>
  <si>
    <t>Sand Tilefish</t>
  </si>
  <si>
    <t>Malakichthyidae</t>
  </si>
  <si>
    <t>Verilus pacificus</t>
  </si>
  <si>
    <t>Megachasmidae</t>
  </si>
  <si>
    <t>Megachasma pelagios</t>
  </si>
  <si>
    <t>Megamouth Shark</t>
  </si>
  <si>
    <t>Megalopidae</t>
  </si>
  <si>
    <t>Megalops atlanticus</t>
  </si>
  <si>
    <t>Tarpon</t>
  </si>
  <si>
    <t>Megalops cyprinoides</t>
  </si>
  <si>
    <t>Melamphaidae</t>
  </si>
  <si>
    <t>Melamphaes acanthomus</t>
  </si>
  <si>
    <t>Slender Bigscale</t>
  </si>
  <si>
    <t>Melamphaes danae</t>
  </si>
  <si>
    <t>Bigscale</t>
  </si>
  <si>
    <t>Melamphaes eulepis</t>
  </si>
  <si>
    <t>Sculptured Bigscale</t>
  </si>
  <si>
    <t>Melamphaes indicus</t>
  </si>
  <si>
    <t>Plainscale Bigscale</t>
  </si>
  <si>
    <t>Melamphaes janae</t>
  </si>
  <si>
    <t>Eastropac Bigscale</t>
  </si>
  <si>
    <t>Melamphaes laeviceps</t>
  </si>
  <si>
    <t>Smoothhead Bigscale</t>
  </si>
  <si>
    <t>Melamphaes longivelis</t>
  </si>
  <si>
    <t>Longfin Bigscale</t>
  </si>
  <si>
    <t>Melamphaes lugubris</t>
  </si>
  <si>
    <t>Highsnout Bigscale</t>
  </si>
  <si>
    <t>Melamphaes macrocephalus</t>
  </si>
  <si>
    <t>Bighead Bigscale</t>
  </si>
  <si>
    <t>Melamphaes microps</t>
  </si>
  <si>
    <t>Smalleye Bigscale</t>
  </si>
  <si>
    <t>Melamphaes parini</t>
  </si>
  <si>
    <t>Melamphaes parvus</t>
  </si>
  <si>
    <t>Little Bigscale</t>
  </si>
  <si>
    <t>Melamphaes polylepis</t>
  </si>
  <si>
    <t>Manyscaled Bigscale</t>
  </si>
  <si>
    <t>Melamphaes pumilus</t>
  </si>
  <si>
    <t>Lesser Bigscale</t>
  </si>
  <si>
    <t>Melamphaes simus</t>
  </si>
  <si>
    <t>Ridgehead</t>
  </si>
  <si>
    <t>Melamphaes suborbitalis</t>
  </si>
  <si>
    <t>Shoulderspine Bigscale</t>
  </si>
  <si>
    <t>Melamphaes typhlops</t>
  </si>
  <si>
    <t>Fewraker Bigscale</t>
  </si>
  <si>
    <t>Poromitra capito</t>
  </si>
  <si>
    <t>Bigheaded Bigscale</t>
  </si>
  <si>
    <t>Poromitra crassiceps</t>
  </si>
  <si>
    <t>Crested Bigscale</t>
  </si>
  <si>
    <t>Poromitra cristiceps</t>
  </si>
  <si>
    <t>Cresthead</t>
  </si>
  <si>
    <t>Poromitra curilensis**</t>
  </si>
  <si>
    <t>Spinyedge Bigscale</t>
  </si>
  <si>
    <t>Poromitra megalops</t>
  </si>
  <si>
    <t>Large-Eye Bigscale</t>
  </si>
  <si>
    <t>Poromitra oscitans</t>
  </si>
  <si>
    <t>Sluggish Bigscale</t>
  </si>
  <si>
    <t>Poromitra rugosa</t>
  </si>
  <si>
    <t>Wrinkled Bigscale</t>
  </si>
  <si>
    <t>Poromitra unicornis</t>
  </si>
  <si>
    <t>Scopeloberyx opisthopterus</t>
  </si>
  <si>
    <t>Wing Bigscale</t>
  </si>
  <si>
    <t>Scopeloberyx robustus</t>
  </si>
  <si>
    <t>Longjaw Bigscale</t>
  </si>
  <si>
    <t>Scopeloberyx rossicus</t>
  </si>
  <si>
    <t>Slim Bigscale</t>
  </si>
  <si>
    <t>Scopeloberyx rubriventer</t>
  </si>
  <si>
    <t>Uniserial Bigscale</t>
  </si>
  <si>
    <t>Scopelogadus beanii</t>
  </si>
  <si>
    <t>Deepbody Bigscale</t>
  </si>
  <si>
    <t>Scopelogadus bispinosus</t>
  </si>
  <si>
    <t>Twospine Bigscale</t>
  </si>
  <si>
    <t>Scopelogadus mizolepis</t>
  </si>
  <si>
    <t>Ragged Bigscale</t>
  </si>
  <si>
    <t>Melanocetidae</t>
  </si>
  <si>
    <t>Melanocetus johnsonii</t>
  </si>
  <si>
    <t>Humpback Blackdevil</t>
  </si>
  <si>
    <t>Melanocetus murrayi</t>
  </si>
  <si>
    <t>Abyssal Blackdevil</t>
  </si>
  <si>
    <t>Melanonidae</t>
  </si>
  <si>
    <t>Melanonus zugmayeri</t>
  </si>
  <si>
    <t>Arrowtail</t>
  </si>
  <si>
    <t>Merlucciidae</t>
  </si>
  <si>
    <t>Merluccius albidus</t>
  </si>
  <si>
    <t>Offshore Hake</t>
  </si>
  <si>
    <t>Merluccius bilinearis</t>
  </si>
  <si>
    <t>Silver Hake</t>
  </si>
  <si>
    <t>Merluccius productus</t>
  </si>
  <si>
    <t>Pacific Hake</t>
  </si>
  <si>
    <t>Microcanthidae</t>
  </si>
  <si>
    <t>Microcanthus strigatus</t>
  </si>
  <si>
    <t>Stripey</t>
  </si>
  <si>
    <t>Microdesmidae</t>
  </si>
  <si>
    <t>Gunnellichthys curiosus</t>
  </si>
  <si>
    <t>Curious Wormfish</t>
  </si>
  <si>
    <t>Gunnellichthys monostigma</t>
  </si>
  <si>
    <t>Gunnellichthys pleurotaenia</t>
  </si>
  <si>
    <t>Gunnellichthys viridescens</t>
  </si>
  <si>
    <t>Nemateleotris decora</t>
  </si>
  <si>
    <t>Nemateleotris lavandula</t>
  </si>
  <si>
    <t>Nemateleotris magnifica</t>
  </si>
  <si>
    <t>Fire Goby</t>
  </si>
  <si>
    <t>Parioglossus philippinus</t>
  </si>
  <si>
    <t>Ptereleotris evides</t>
  </si>
  <si>
    <t>Ptereleotris hanae</t>
  </si>
  <si>
    <t>Ptereleotris heteroptera</t>
  </si>
  <si>
    <t>Blacktail Goby</t>
  </si>
  <si>
    <t>Ptereleotris lineopinnis</t>
  </si>
  <si>
    <t>Ptereleotris microlepis</t>
  </si>
  <si>
    <t>Ptereleotris rubristigma</t>
  </si>
  <si>
    <t>Ptereleotris zebra</t>
  </si>
  <si>
    <t>Microstomatidae</t>
  </si>
  <si>
    <t>Microstoma microstoma</t>
  </si>
  <si>
    <t>Dusky Pencilsmelt</t>
  </si>
  <si>
    <t>Nansenia candida</t>
  </si>
  <si>
    <t>Bluethroat Pencilsmelt</t>
  </si>
  <si>
    <t>Nansenia crassa</t>
  </si>
  <si>
    <t>Stout Pencilsmelt</t>
  </si>
  <si>
    <t>Nansenia groenlandica</t>
  </si>
  <si>
    <t>Largeye Pencilsmelt</t>
  </si>
  <si>
    <t>Nansenia longicauda</t>
  </si>
  <si>
    <t>Longtail Pencilsmelt</t>
  </si>
  <si>
    <t>Nansenia pelagica</t>
  </si>
  <si>
    <t>Xenophthalmichthys danae</t>
  </si>
  <si>
    <t>Tube-Eye Pencilsmelt</t>
  </si>
  <si>
    <t>Mitsukurinidae</t>
  </si>
  <si>
    <t>Mitsukurina owstoni</t>
  </si>
  <si>
    <t>Goblin Shark</t>
  </si>
  <si>
    <t>Mobulidae</t>
  </si>
  <si>
    <t>Mobula alfredi</t>
  </si>
  <si>
    <t>Reef Manta</t>
  </si>
  <si>
    <t>Mobula birostris</t>
  </si>
  <si>
    <t>Giant Manta</t>
  </si>
  <si>
    <t>Mobula hypostoma</t>
  </si>
  <si>
    <t>Devil Ray</t>
  </si>
  <si>
    <t>Mobula japanica</t>
  </si>
  <si>
    <t>Spinetail Mobula</t>
  </si>
  <si>
    <t>Mobula mobular</t>
  </si>
  <si>
    <t>Spinetail Devil Ray</t>
  </si>
  <si>
    <t>Mobula tarapacana</t>
  </si>
  <si>
    <t>Sicklefin Devil Ray</t>
  </si>
  <si>
    <t>Molidae</t>
  </si>
  <si>
    <t>Masturus lanceolatus</t>
  </si>
  <si>
    <t>Sharptail Mola</t>
  </si>
  <si>
    <t>Mola mola</t>
  </si>
  <si>
    <t>Ocean Sunfish</t>
  </si>
  <si>
    <t>Mola tecta</t>
  </si>
  <si>
    <t>Hoodwinker Ocean Sunfish</t>
  </si>
  <si>
    <t>Ranzania laevis</t>
  </si>
  <si>
    <t>Slender Mola</t>
  </si>
  <si>
    <t>Monacanthidae</t>
  </si>
  <si>
    <t>Aluterus heudelotii</t>
  </si>
  <si>
    <t>Dotterel Filefish</t>
  </si>
  <si>
    <t>Aluterus monoceros</t>
  </si>
  <si>
    <t>Unicorn Filefish</t>
  </si>
  <si>
    <t>Aluterus schoepfii</t>
  </si>
  <si>
    <t>Orange Filefish</t>
  </si>
  <si>
    <t>Aluterus scriptus</t>
  </si>
  <si>
    <t>Scrawled Filefish</t>
  </si>
  <si>
    <t>Amanses scopas</t>
  </si>
  <si>
    <t>Cantherhines dumerilii</t>
  </si>
  <si>
    <t>Whitespotted Filefish</t>
  </si>
  <si>
    <t>Cantherhines fronticinctus</t>
  </si>
  <si>
    <t>Cantherhines macrocerus</t>
  </si>
  <si>
    <t>Cantherhines pardalis</t>
  </si>
  <si>
    <t>Cantherhines pullus</t>
  </si>
  <si>
    <t>Orangespotted Filefish</t>
  </si>
  <si>
    <t>Cantherhines sandwichiensis</t>
  </si>
  <si>
    <t>Sandwich Isle File</t>
  </si>
  <si>
    <t>Cantherhines verecundus</t>
  </si>
  <si>
    <t>Shy Filefish</t>
  </si>
  <si>
    <t>Monacanthus ciliatus</t>
  </si>
  <si>
    <t>Fringed Filefish</t>
  </si>
  <si>
    <t>Monacanthus tuckeri</t>
  </si>
  <si>
    <t>Slender Filefish</t>
  </si>
  <si>
    <t>Oxymonacanthus longirostris</t>
  </si>
  <si>
    <t>Paraluteres prionurus</t>
  </si>
  <si>
    <t>Pervagor aspricaudus</t>
  </si>
  <si>
    <t>Orangetail Filefish</t>
  </si>
  <si>
    <t>Pervagor janthinosoma</t>
  </si>
  <si>
    <t>Pervagor melanocephalus</t>
  </si>
  <si>
    <t>Pervagor spilosoma</t>
  </si>
  <si>
    <t>Fantail Filefish</t>
  </si>
  <si>
    <t>Pseudalutarius nasicornis</t>
  </si>
  <si>
    <t>Stephanolepis hispida</t>
  </si>
  <si>
    <t>Planehead Filefish</t>
  </si>
  <si>
    <t>Stephanolepis setifer</t>
  </si>
  <si>
    <t>Pygmy Filefish</t>
  </si>
  <si>
    <t>Thamnaconus garretti</t>
  </si>
  <si>
    <t>Monodactylidae</t>
  </si>
  <si>
    <t>Monodactylus argenteus</t>
  </si>
  <si>
    <t>Monognathidae</t>
  </si>
  <si>
    <t>Monognathus ahlstromi</t>
  </si>
  <si>
    <t>Paddletail Onejaw</t>
  </si>
  <si>
    <t>Monognathus jesperseni</t>
  </si>
  <si>
    <t>Atlantic Glandular Onejaw</t>
  </si>
  <si>
    <t>Monognathus rosenblatti</t>
  </si>
  <si>
    <t>Fourspot Onejaw</t>
  </si>
  <si>
    <t>Moridae</t>
  </si>
  <si>
    <t>Antimora microlepis</t>
  </si>
  <si>
    <t>Pacific Flatnose</t>
  </si>
  <si>
    <t>Antimora rostrata</t>
  </si>
  <si>
    <t>Blue Antimora</t>
  </si>
  <si>
    <t>Gadella imberbis</t>
  </si>
  <si>
    <t>Beardless Codling</t>
  </si>
  <si>
    <t>Gadella molokaiensis</t>
  </si>
  <si>
    <t>Halargyreus johnsonii</t>
  </si>
  <si>
    <t>Slender Codling</t>
  </si>
  <si>
    <t>Laemonema barbatulum</t>
  </si>
  <si>
    <t>Shortbeard Codling</t>
  </si>
  <si>
    <t>Laemonema goodebeanorum</t>
  </si>
  <si>
    <t>American Codling</t>
  </si>
  <si>
    <t>Laemonema longipes**</t>
  </si>
  <si>
    <t>Longfin Codling</t>
  </si>
  <si>
    <t>Laemonema melanurum</t>
  </si>
  <si>
    <t>Blackfin Codling</t>
  </si>
  <si>
    <t>Laemonema rhodochir</t>
  </si>
  <si>
    <t>Laemonema robustum</t>
  </si>
  <si>
    <t>Robust Mora</t>
  </si>
  <si>
    <t>Lepidion inosimae</t>
  </si>
  <si>
    <t>Morid Cod</t>
  </si>
  <si>
    <t>Physiculus cynodon</t>
  </si>
  <si>
    <t>Physiculus fulvus</t>
  </si>
  <si>
    <t>Metallic Codling</t>
  </si>
  <si>
    <t>Physiculus grinnelli</t>
  </si>
  <si>
    <t>Physiculus karrerae</t>
  </si>
  <si>
    <t>Inter-Atlantic Codling </t>
  </si>
  <si>
    <t>Physiculus nematopus</t>
  </si>
  <si>
    <t>Charcoal Codling</t>
  </si>
  <si>
    <t>Physiculus rastrelliger</t>
  </si>
  <si>
    <t>Hundred-Fathom Codling</t>
  </si>
  <si>
    <t>Physiculus rhodopinnis</t>
  </si>
  <si>
    <t>Physiculus sterops</t>
  </si>
  <si>
    <t>Moringuidae</t>
  </si>
  <si>
    <t>Moringua abbreviata</t>
  </si>
  <si>
    <t>Moringua edwardsi</t>
  </si>
  <si>
    <t>Spaghetti Eel</t>
  </si>
  <si>
    <t>Moringua ferruginea</t>
  </si>
  <si>
    <t>Moringua hawaiiensis</t>
  </si>
  <si>
    <t>Hawaiian Spaghetti Eel</t>
  </si>
  <si>
    <t>Moringua javanica</t>
  </si>
  <si>
    <t>Moringua microchir</t>
  </si>
  <si>
    <t>Neoconger mucronatus</t>
  </si>
  <si>
    <t>Ridged Eel</t>
  </si>
  <si>
    <t>Moronidae</t>
  </si>
  <si>
    <t>Morone americana</t>
  </si>
  <si>
    <t>White Perch</t>
  </si>
  <si>
    <t>Morone saxatilis</t>
  </si>
  <si>
    <t>Striped Bass</t>
  </si>
  <si>
    <t>Mugilidae</t>
  </si>
  <si>
    <t>Dajaus monticola</t>
  </si>
  <si>
    <t>Mountain Mullet</t>
  </si>
  <si>
    <t>Ellochelon vaigiensis</t>
  </si>
  <si>
    <t>Moolgarda buchanani</t>
  </si>
  <si>
    <t>Moolgarda crenilabis</t>
  </si>
  <si>
    <t>Moolgarda seheli</t>
  </si>
  <si>
    <t>Mugil cephalus</t>
  </si>
  <si>
    <t>Striped Mullet</t>
  </si>
  <si>
    <t>Mugil curema</t>
  </si>
  <si>
    <t>White Mullet</t>
  </si>
  <si>
    <t>Mugil curvidens*</t>
  </si>
  <si>
    <t>Mugil liza</t>
  </si>
  <si>
    <t>Liza</t>
  </si>
  <si>
    <t>Mugil rubrioculus</t>
  </si>
  <si>
    <t>Redeye Mullet</t>
  </si>
  <si>
    <t>Mugil setosus</t>
  </si>
  <si>
    <t>Liseta Mullet</t>
  </si>
  <si>
    <t>Mugil trichodon</t>
  </si>
  <si>
    <t>Fantail Mullet</t>
  </si>
  <si>
    <t>Neomyxus leuciscus</t>
  </si>
  <si>
    <t>Acute-Jawed Mullet</t>
  </si>
  <si>
    <t>Osteomugil engeli</t>
  </si>
  <si>
    <t>Kanda</t>
  </si>
  <si>
    <t>Planiliza macrolepis</t>
  </si>
  <si>
    <t>Planiliza planiceps</t>
  </si>
  <si>
    <t>Mullidae</t>
  </si>
  <si>
    <t>Mulloidichthys flavolineatus</t>
  </si>
  <si>
    <t>Yellowstripe Goatfish</t>
  </si>
  <si>
    <t>Mulloidichthys martinicus</t>
  </si>
  <si>
    <t>Yellow Goatfish</t>
  </si>
  <si>
    <t>Mulloidichthys pfluegeri</t>
  </si>
  <si>
    <t>Orange Goatfish</t>
  </si>
  <si>
    <t>Mulloidichthys vanicolensis</t>
  </si>
  <si>
    <t>Yellowfin Goatfish</t>
  </si>
  <si>
    <t>Mullus auratus</t>
  </si>
  <si>
    <t>Red Goatfish</t>
  </si>
  <si>
    <t>Parupeneus barberinoides</t>
  </si>
  <si>
    <t>Parupeneus barberinus</t>
  </si>
  <si>
    <t>Parupeneus chrysonemus</t>
  </si>
  <si>
    <t>Yellow-Threaded Goatfish</t>
  </si>
  <si>
    <t>Parupeneus ciliatus</t>
  </si>
  <si>
    <t>Parupeneus cyclostomus</t>
  </si>
  <si>
    <t>Gold-Saddle Goatfish</t>
  </si>
  <si>
    <t>Parupeneus heptacantha</t>
  </si>
  <si>
    <t>Parupeneus insularis</t>
  </si>
  <si>
    <t>Twosaddle Goatfish</t>
  </si>
  <si>
    <t>Parupeneus moffitti</t>
  </si>
  <si>
    <t>Parupeneus multifasciatus</t>
  </si>
  <si>
    <t>Manybar Goatfish</t>
  </si>
  <si>
    <t>Parupeneus pleurostigma</t>
  </si>
  <si>
    <t>Sidespot Goatfish</t>
  </si>
  <si>
    <t>Parupeneus porphyreus</t>
  </si>
  <si>
    <t>Pseudupeneus grandisquamis</t>
  </si>
  <si>
    <t>Bigscale Goatfish</t>
  </si>
  <si>
    <t>Pseudupeneus maculatus</t>
  </si>
  <si>
    <t>Spotted Goatfish</t>
  </si>
  <si>
    <t>Upeneus parvus</t>
  </si>
  <si>
    <t>Dwarf Goatfish</t>
  </si>
  <si>
    <t>Upeneus taeniopterus</t>
  </si>
  <si>
    <t>Finstripe Goatfish</t>
  </si>
  <si>
    <t>Upeneus vittatus</t>
  </si>
  <si>
    <t>Yellowstriped Goatfish</t>
  </si>
  <si>
    <t>Muraenesocidae</t>
  </si>
  <si>
    <t>Cynoponticus savanna*</t>
  </si>
  <si>
    <t>Guayana Pikeconger</t>
  </si>
  <si>
    <t>Muraenidae</t>
  </si>
  <si>
    <t>Anarchias allardicei</t>
  </si>
  <si>
    <t>Anarchias cantonensis</t>
  </si>
  <si>
    <t>Canton Island Moray</t>
  </si>
  <si>
    <t>Anarchias exulatus</t>
  </si>
  <si>
    <t>Anarchias leucurus</t>
  </si>
  <si>
    <t>Snyder's Moray</t>
  </si>
  <si>
    <t>Anarchias seychellensis</t>
  </si>
  <si>
    <t>Seychelles Moray</t>
  </si>
  <si>
    <t>Anarchias similis</t>
  </si>
  <si>
    <t>Pygmy Moray</t>
  </si>
  <si>
    <t>Channomuraena vittata</t>
  </si>
  <si>
    <t>Broadbanded Moray</t>
  </si>
  <si>
    <t>Echidna catenata</t>
  </si>
  <si>
    <t>Chain Moray</t>
  </si>
  <si>
    <t>Echidna leucotaenia</t>
  </si>
  <si>
    <t>Whiteface Moray</t>
  </si>
  <si>
    <t>Echidna nebulosa</t>
  </si>
  <si>
    <t>Starry Moray</t>
  </si>
  <si>
    <t>Echidna polyzona</t>
  </si>
  <si>
    <t>Barred Moray</t>
  </si>
  <si>
    <t>Echidna unicolor</t>
  </si>
  <si>
    <t>Unicolor Moray</t>
  </si>
  <si>
    <t>Enchelycore anatina</t>
  </si>
  <si>
    <t>Fangtooth Moray</t>
  </si>
  <si>
    <t>Enchelycore bayeri</t>
  </si>
  <si>
    <t>Enchelycore bikiniensis</t>
  </si>
  <si>
    <t>Enchelycore carychroa</t>
  </si>
  <si>
    <t>Chestnut Moray</t>
  </si>
  <si>
    <t>Enchelycore kamara</t>
  </si>
  <si>
    <t>Enchelycore nigricans</t>
  </si>
  <si>
    <t>Viper Moray</t>
  </si>
  <si>
    <t>Enchelycore pardalis</t>
  </si>
  <si>
    <t>Leopard Moray Eel</t>
  </si>
  <si>
    <t>Enchelycore schismatorhynchus</t>
  </si>
  <si>
    <t>Enchelynassa canina</t>
  </si>
  <si>
    <t>Longfang Moray</t>
  </si>
  <si>
    <t>Gymnomuraena zebra</t>
  </si>
  <si>
    <t>Zebra Moray</t>
  </si>
  <si>
    <t>Gymnothorax atolli</t>
  </si>
  <si>
    <t>Atoll Moray</t>
  </si>
  <si>
    <t>Gymnothorax berndti</t>
  </si>
  <si>
    <t>Y-Patterned Moray</t>
  </si>
  <si>
    <t>Gymnothorax buroensis</t>
  </si>
  <si>
    <t>Vagrant Moray</t>
  </si>
  <si>
    <t>Gymnothorax chilospilus</t>
  </si>
  <si>
    <t>Lipspot Moray</t>
  </si>
  <si>
    <t>Gymnothorax conspersus</t>
  </si>
  <si>
    <t>Saddled Moray</t>
  </si>
  <si>
    <t>Gymnothorax elegans</t>
  </si>
  <si>
    <t>Elegant Moray</t>
  </si>
  <si>
    <t>Gymnothorax enigmaticus</t>
  </si>
  <si>
    <t>Gymnothorax eurostus</t>
  </si>
  <si>
    <t>Abbott's Moray Eel</t>
  </si>
  <si>
    <t>Gymnothorax fimbriatus</t>
  </si>
  <si>
    <t>Gymnothorax flavimarginatus</t>
  </si>
  <si>
    <t>Yellow-Edged Moray</t>
  </si>
  <si>
    <t>Gymnothorax funebris</t>
  </si>
  <si>
    <t>Green Moray</t>
  </si>
  <si>
    <t>Gymnothorax fuscomaculatus</t>
  </si>
  <si>
    <t>Brown Spotted Moray</t>
  </si>
  <si>
    <t>Gymnothorax gracilicauda</t>
  </si>
  <si>
    <t>Slendertail Moray</t>
  </si>
  <si>
    <t>Gymnothorax hepaticus</t>
  </si>
  <si>
    <t>Gymnothorax hubbsi</t>
  </si>
  <si>
    <t>Lichen Moray</t>
  </si>
  <si>
    <t>Gymnothorax javanicus</t>
  </si>
  <si>
    <t>Giant Moray</t>
  </si>
  <si>
    <t>Gymnothorax kidako</t>
  </si>
  <si>
    <t>Kidako Moray</t>
  </si>
  <si>
    <t>Gymnothorax kolpos</t>
  </si>
  <si>
    <t>Blacktail Moray</t>
  </si>
  <si>
    <t>Gymnothorax kontodontos</t>
  </si>
  <si>
    <t>Short-Tooth Moray</t>
  </si>
  <si>
    <t>Gymnothorax maderensis</t>
  </si>
  <si>
    <t>Sharktooth Moray</t>
  </si>
  <si>
    <t>Gymnothorax margaritophorus</t>
  </si>
  <si>
    <t>Blotch-Necked Moray</t>
  </si>
  <si>
    <t>Gymnothorax marshallensis</t>
  </si>
  <si>
    <t>Gymnothorax melatremus</t>
  </si>
  <si>
    <t>Dwarf Moray</t>
  </si>
  <si>
    <t>Gymnothorax meleagris</t>
  </si>
  <si>
    <t>Turkey Moray</t>
  </si>
  <si>
    <t>Gymnothorax miliaris</t>
  </si>
  <si>
    <t>Goldentail Moray</t>
  </si>
  <si>
    <t>Gymnothorax monostigma</t>
  </si>
  <si>
    <t>Gymnothorax mordax</t>
  </si>
  <si>
    <t>California Moray</t>
  </si>
  <si>
    <t>Gymnothorax moringa</t>
  </si>
  <si>
    <t>Spotted Moray</t>
  </si>
  <si>
    <t>Gymnothorax neglectus</t>
  </si>
  <si>
    <t>Gymnothorax nigromarginatus</t>
  </si>
  <si>
    <t>Blackedge Moray</t>
  </si>
  <si>
    <t>Gymnothorax nudivomer</t>
  </si>
  <si>
    <t>Yellowmouth Moray</t>
  </si>
  <si>
    <t>Gymnothorax nuttingi</t>
  </si>
  <si>
    <t>Gymnothorax ocellatus</t>
  </si>
  <si>
    <t>Ocellated Moray</t>
  </si>
  <si>
    <t>Gymnothorax pictus</t>
  </si>
  <si>
    <t>Paintspotted Moray</t>
  </si>
  <si>
    <t>Gymnothorax pindae</t>
  </si>
  <si>
    <t>Pinda Moray</t>
  </si>
  <si>
    <t>Gymnothorax polygonius</t>
  </si>
  <si>
    <t>Polygon Moray</t>
  </si>
  <si>
    <t>Gymnothorax polyspondylus</t>
  </si>
  <si>
    <t>Gymnothorax prismodon</t>
  </si>
  <si>
    <t>Gymnothorax richardsonii</t>
  </si>
  <si>
    <t>Gymnothorax rueppelliae</t>
  </si>
  <si>
    <t>Banded Moray</t>
  </si>
  <si>
    <t>Gymnothorax saxicola</t>
  </si>
  <si>
    <t>Honeycomb Moray</t>
  </si>
  <si>
    <t>Gymnothorax steindachneri</t>
  </si>
  <si>
    <t>Steindachner's Moray Eel</t>
  </si>
  <si>
    <t>Gymnothorax thyrsoideus</t>
  </si>
  <si>
    <t>Gymnothorax undulatus</t>
  </si>
  <si>
    <t>Undulated Moray</t>
  </si>
  <si>
    <t>Gymnothorax vicinus</t>
  </si>
  <si>
    <t>Purplemouth Moray</t>
  </si>
  <si>
    <t>Gymnothorax ypsilon</t>
  </si>
  <si>
    <t>Y-Bar Moray</t>
  </si>
  <si>
    <t>Gymnothorax zonipectis</t>
  </si>
  <si>
    <t>Barredfin Moray</t>
  </si>
  <si>
    <t>Monopenchelys acuta</t>
  </si>
  <si>
    <t>Redface Moray</t>
  </si>
  <si>
    <t>Muraena argus</t>
  </si>
  <si>
    <t>Argus Moray</t>
  </si>
  <si>
    <t>Muraena retifera</t>
  </si>
  <si>
    <t>Reticulate Moray</t>
  </si>
  <si>
    <t>Muraena robusta</t>
  </si>
  <si>
    <t>Stout Moray</t>
  </si>
  <si>
    <t>Pseudechidna brummeri</t>
  </si>
  <si>
    <t>Rhinomuraena quaesita</t>
  </si>
  <si>
    <t>Scuticaria okinawae</t>
  </si>
  <si>
    <t>Shorttailed Snake Moray</t>
  </si>
  <si>
    <t>Scuticaria tigrina</t>
  </si>
  <si>
    <t>Tiger Reef-Eel</t>
  </si>
  <si>
    <t>Strophidon sathete</t>
  </si>
  <si>
    <t>Uropterygius concolor</t>
  </si>
  <si>
    <t>Uropterygius fuscoguttatus</t>
  </si>
  <si>
    <t>Brown Spotted Snake Moray</t>
  </si>
  <si>
    <t>Uropterygius inornatus</t>
  </si>
  <si>
    <t>Drab Snake Moray</t>
  </si>
  <si>
    <t>Uropterygius kamar</t>
  </si>
  <si>
    <t>Uropterygius macrocephalus</t>
  </si>
  <si>
    <t>Needle-Tooth Moray</t>
  </si>
  <si>
    <t>Uropterygius macularius</t>
  </si>
  <si>
    <t>Marbled Moray</t>
  </si>
  <si>
    <t>Uropterygius marmoratus</t>
  </si>
  <si>
    <t>Marbled Reef-Eel</t>
  </si>
  <si>
    <t>Uropterygius micropterus</t>
  </si>
  <si>
    <t>Uropterygius polyspilus</t>
  </si>
  <si>
    <t>Large-Spotted Snake Moray</t>
  </si>
  <si>
    <t>Uropterygius supraforatus</t>
  </si>
  <si>
    <t>Many-Toothed Snake Moray</t>
  </si>
  <si>
    <t>Uropterygius xanthopterus</t>
  </si>
  <si>
    <t>Uropterygius xenodontus</t>
  </si>
  <si>
    <t>Black Snake Moray</t>
  </si>
  <si>
    <t>Myctophidae</t>
  </si>
  <si>
    <t>Benthosema fibulatum</t>
  </si>
  <si>
    <t>Spinycheek Lanternfish</t>
  </si>
  <si>
    <t>Benthosema glaciale</t>
  </si>
  <si>
    <t>Glacier Lanternfish</t>
  </si>
  <si>
    <t>Benthosema suborbitale</t>
  </si>
  <si>
    <t>Dimple Lanternfish</t>
  </si>
  <si>
    <t>Bolinichthys distofax</t>
  </si>
  <si>
    <t>Bolinichthys indicus</t>
  </si>
  <si>
    <t>Indian Lanternfish</t>
  </si>
  <si>
    <t>Bolinichthys longipes</t>
  </si>
  <si>
    <t>Popeye Lampfish</t>
  </si>
  <si>
    <t>Bolinichthys photothorax</t>
  </si>
  <si>
    <t>Spurcheek Lanternfish</t>
  </si>
  <si>
    <t>Bolinichthys pyrsobolus</t>
  </si>
  <si>
    <t>Fiery Lanternfish</t>
  </si>
  <si>
    <t>Bolinichthys supralateralis</t>
  </si>
  <si>
    <t>Stubby Lanternfish</t>
  </si>
  <si>
    <t>Centrobranchus andreae</t>
  </si>
  <si>
    <t>Andre's Lanternfish</t>
  </si>
  <si>
    <t>Centrobranchus nigroocellatus</t>
  </si>
  <si>
    <t>Roundnose Lanternfish</t>
  </si>
  <si>
    <t>Ceratoscopelus maderensis</t>
  </si>
  <si>
    <t>Horned Lanternfish</t>
  </si>
  <si>
    <t>Ceratoscopelus townsendi</t>
  </si>
  <si>
    <t>Dogtooth Lampfish</t>
  </si>
  <si>
    <t>Ceratoscopelus warmingii</t>
  </si>
  <si>
    <t>Grand Lampfish</t>
  </si>
  <si>
    <t>Dasyscopelus asper</t>
  </si>
  <si>
    <t>Curveline Lampfish</t>
  </si>
  <si>
    <t>Dasyscopelus obtusirostris</t>
  </si>
  <si>
    <t>Roughedge Lampfish</t>
  </si>
  <si>
    <t>Dasyscopelus selenops</t>
  </si>
  <si>
    <t>Deephead Lampfish</t>
  </si>
  <si>
    <t>Dasyscopelus spinosus</t>
  </si>
  <si>
    <t>Spiny Lantern Fish</t>
  </si>
  <si>
    <t>Diaphus adenomus</t>
  </si>
  <si>
    <t>Largelight Headlightfish</t>
  </si>
  <si>
    <t>Diaphus anderseni</t>
  </si>
  <si>
    <t>Lowlights Headlightfish</t>
  </si>
  <si>
    <t>Diaphus bertelseni</t>
  </si>
  <si>
    <t>Biglights Lampfish</t>
  </si>
  <si>
    <t>Diaphus brachycephalus</t>
  </si>
  <si>
    <t>Shorthead Lanternfish</t>
  </si>
  <si>
    <t>Diaphus chrysorhynchus</t>
  </si>
  <si>
    <t>Golden-Nosed Lantern Fish</t>
  </si>
  <si>
    <t>Diaphus dumerilii</t>
  </si>
  <si>
    <t>Disjunctlight Lampfish</t>
  </si>
  <si>
    <t>Diaphus effulgens</t>
  </si>
  <si>
    <t>Headlight Lampfish</t>
  </si>
  <si>
    <t>Diaphus fragilis</t>
  </si>
  <si>
    <t>Fragile Headlightfish</t>
  </si>
  <si>
    <t>Diaphus fulgens</t>
  </si>
  <si>
    <t>Flasher Lanternfish</t>
  </si>
  <si>
    <t>Diaphus garmani</t>
  </si>
  <si>
    <t>Wide Lanternfish</t>
  </si>
  <si>
    <t>Diaphus kuroshio</t>
  </si>
  <si>
    <t>Kuroshio Lanternfish</t>
  </si>
  <si>
    <t>Diaphus lucidus</t>
  </si>
  <si>
    <t>Spotlight Headlightfish</t>
  </si>
  <si>
    <t>Diaphus luetkeni</t>
  </si>
  <si>
    <t>Budlight Lanternfish</t>
  </si>
  <si>
    <t>Diaphus metopoclampus</t>
  </si>
  <si>
    <t>Spothead Lanternfish</t>
  </si>
  <si>
    <t>Diaphus mollis</t>
  </si>
  <si>
    <t>Soft Lanternfish</t>
  </si>
  <si>
    <t>Diaphus pacificus</t>
  </si>
  <si>
    <t>Pacific Headlightfish</t>
  </si>
  <si>
    <t>Diaphus parri</t>
  </si>
  <si>
    <t>Shortnose Lanternfish</t>
  </si>
  <si>
    <t>Diaphus perspicillatus</t>
  </si>
  <si>
    <t>Spectacle Headlightfish</t>
  </si>
  <si>
    <t>Diaphus phillipsi</t>
  </si>
  <si>
    <t>Bolin's Lantern Fish</t>
  </si>
  <si>
    <t>Diaphus problematicus</t>
  </si>
  <si>
    <t>Problematic Headlightfish</t>
  </si>
  <si>
    <t>Diaphus rafinesquii</t>
  </si>
  <si>
    <t>Lightscale Lampfish</t>
  </si>
  <si>
    <t>Diaphus schmidti</t>
  </si>
  <si>
    <t>Diaphus splendidus</t>
  </si>
  <si>
    <t>Splendid Headlightfish</t>
  </si>
  <si>
    <t>Diaphus subtilis</t>
  </si>
  <si>
    <t>Delicate Headlightfish</t>
  </si>
  <si>
    <t>Diaphus taaningi</t>
  </si>
  <si>
    <t>Slopewater Headlightfish</t>
  </si>
  <si>
    <t>Diaphus termophilus</t>
  </si>
  <si>
    <t>Warmwater Headlightfish</t>
  </si>
  <si>
    <t>Diaphus theta</t>
  </si>
  <si>
    <t>California Headlightfish</t>
  </si>
  <si>
    <t>Diaphus trachops</t>
  </si>
  <si>
    <t>Rougheye Headlightfish</t>
  </si>
  <si>
    <t>Diaphus wisneri</t>
  </si>
  <si>
    <t>Diogenichthys atlanticus</t>
  </si>
  <si>
    <t>Longfin Lanternfish</t>
  </si>
  <si>
    <t>Diogenichthys laternatus</t>
  </si>
  <si>
    <t>Diogenes Lanternfish</t>
  </si>
  <si>
    <t>Electrona risso</t>
  </si>
  <si>
    <t>Chubby Flashlightfish</t>
  </si>
  <si>
    <t>Gonichthys cocco</t>
  </si>
  <si>
    <t>Linestop Lanternfish</t>
  </si>
  <si>
    <t>Gonichthys tenuiculus</t>
  </si>
  <si>
    <t>Slendertail Lanternfish</t>
  </si>
  <si>
    <t>Hygophum atratum</t>
  </si>
  <si>
    <t>Thickhead Lanternfish</t>
  </si>
  <si>
    <t>Hygophum benoiti</t>
  </si>
  <si>
    <t>Nonlinear Lanternfish</t>
  </si>
  <si>
    <t>Hygophum hygomii</t>
  </si>
  <si>
    <t>Bermuda Lanternfish</t>
  </si>
  <si>
    <t>Hygophum macrochir</t>
  </si>
  <si>
    <t>Largefinned Lanternfish</t>
  </si>
  <si>
    <t>Hygophum proximum</t>
  </si>
  <si>
    <t>Firefly Lanternfish</t>
  </si>
  <si>
    <t>Hygophum reinhardtii</t>
  </si>
  <si>
    <t>Slender Lanternfish</t>
  </si>
  <si>
    <t>Hygophum taaningi</t>
  </si>
  <si>
    <t>Scalelesslight Lampfish</t>
  </si>
  <si>
    <t>Idiolychnus urolampus</t>
  </si>
  <si>
    <t>Lampadena anomala</t>
  </si>
  <si>
    <t>Anomalous Lanternfish</t>
  </si>
  <si>
    <t>Lampadena atlantica</t>
  </si>
  <si>
    <t>Atlantic Lanternfish</t>
  </si>
  <si>
    <t>Lampadena luminosa</t>
  </si>
  <si>
    <t>Updown Lampfish</t>
  </si>
  <si>
    <t>Lampadena speculigera</t>
  </si>
  <si>
    <t>Mirror Lanternfish</t>
  </si>
  <si>
    <t>Lampadena urophaos</t>
  </si>
  <si>
    <t>Sunbeam Lampfish</t>
  </si>
  <si>
    <t>Lampadena yaquinae</t>
  </si>
  <si>
    <t>Yaquina Lampfish</t>
  </si>
  <si>
    <t>Lampanyctus acanthurus</t>
  </si>
  <si>
    <t>Spinytail Lampfish</t>
  </si>
  <si>
    <t>Lampanyctus alatus</t>
  </si>
  <si>
    <t>Winged Lanternfish</t>
  </si>
  <si>
    <t>Lampanyctus ater</t>
  </si>
  <si>
    <t>Black Lanternfish</t>
  </si>
  <si>
    <t>Lampanyctus bristori</t>
  </si>
  <si>
    <t>Friendly Lanternfish</t>
  </si>
  <si>
    <t>Lampanyctus crocodilus</t>
  </si>
  <si>
    <t>Jewel Lanternfish</t>
  </si>
  <si>
    <t>Lampanyctus cuprarius</t>
  </si>
  <si>
    <t>Copper Lampfish</t>
  </si>
  <si>
    <t>Lampanyctus fernae</t>
  </si>
  <si>
    <t>Alaskan Lanternfish</t>
  </si>
  <si>
    <t>Lampanyctus festivus</t>
  </si>
  <si>
    <t>Festive Lanternfish</t>
  </si>
  <si>
    <t>Lampanyctus gibbsi</t>
  </si>
  <si>
    <t>Oceanic Lanternfish</t>
  </si>
  <si>
    <t>Lampanyctus hawaiiensis</t>
  </si>
  <si>
    <t>Hawaiian Lampfish</t>
  </si>
  <si>
    <t>Lampanyctus idostigma</t>
  </si>
  <si>
    <t>Spotshaped Lanternfish</t>
  </si>
  <si>
    <t>Lampanyctus intricarius</t>
  </si>
  <si>
    <t>Lampanyctus jordani</t>
  </si>
  <si>
    <t>Brokenline Lanternfish</t>
  </si>
  <si>
    <t>Lampanyctus jordani**</t>
  </si>
  <si>
    <t>Brokenline Lampfish</t>
  </si>
  <si>
    <t>Lampanyctus lineatus</t>
  </si>
  <si>
    <t>Lined Lampfish</t>
  </si>
  <si>
    <t>Lampanyctus macdonaldi</t>
  </si>
  <si>
    <t>Gill Raker Lampfish</t>
  </si>
  <si>
    <t>Lampanyctus macropterus</t>
  </si>
  <si>
    <t>Lampanyctus niger</t>
  </si>
  <si>
    <t>Sooty Lampfish</t>
  </si>
  <si>
    <t>Lampanyctus nobilis</t>
  </si>
  <si>
    <t>Noble Lanternfish</t>
  </si>
  <si>
    <t>Lampanyctus photonotus</t>
  </si>
  <si>
    <t>Longlight Lampfish</t>
  </si>
  <si>
    <t>Lampanyctus pusillus</t>
  </si>
  <si>
    <t>Cheeklight Lampfish</t>
  </si>
  <si>
    <t>Lampanyctus regalis</t>
  </si>
  <si>
    <t>Pinpoint Lampfish</t>
  </si>
  <si>
    <t>Lampanyctus ritteri</t>
  </si>
  <si>
    <t>Broadfin Lampfish</t>
  </si>
  <si>
    <t>Lampanyctus steinbecki</t>
  </si>
  <si>
    <t>Longfin Lampfish</t>
  </si>
  <si>
    <t>Lampanyctus tenuiformis</t>
  </si>
  <si>
    <t>Skinny Lampfish</t>
  </si>
  <si>
    <t>Lepidophanes gaussi</t>
  </si>
  <si>
    <t>Pitlight Lampfish</t>
  </si>
  <si>
    <t>Lepidophanes guentheri</t>
  </si>
  <si>
    <t>Largemouth Lampfish</t>
  </si>
  <si>
    <t>Lobianchia dofleini</t>
  </si>
  <si>
    <t>Mediterranean Divinglamp</t>
  </si>
  <si>
    <t>Lobianchia gemellarii</t>
  </si>
  <si>
    <t>Cosmopolitan Lanternfish</t>
  </si>
  <si>
    <t>Loweina interrupta</t>
  </si>
  <si>
    <t>Deeptail Lanternfish</t>
  </si>
  <si>
    <t>Loweina rara</t>
  </si>
  <si>
    <t>Dwarf Lanternfish</t>
  </si>
  <si>
    <t>Loweina terminata</t>
  </si>
  <si>
    <t>Myctophum affine</t>
  </si>
  <si>
    <t>Metallic Lanternfish</t>
  </si>
  <si>
    <t>Myctophum aurolaternatum</t>
  </si>
  <si>
    <t>Golden Lanternfish</t>
  </si>
  <si>
    <t>Myctophum brachygnathum</t>
  </si>
  <si>
    <t>Short-Jawed Lanternfish</t>
  </si>
  <si>
    <t>Myctophum lychnobium</t>
  </si>
  <si>
    <t>Myctophum nitidulum</t>
  </si>
  <si>
    <t>Pearly Lanternfish</t>
  </si>
  <si>
    <t>Myctophum punctatum</t>
  </si>
  <si>
    <t>Spotted Lanternfish</t>
  </si>
  <si>
    <t>Notolychnus valdiviae</t>
  </si>
  <si>
    <t>Topside Lanternfish</t>
  </si>
  <si>
    <t>Notoscopelus caudispinosus</t>
  </si>
  <si>
    <t>Spinyfin Lanternfish</t>
  </si>
  <si>
    <t>Notoscopelus kroyeri</t>
  </si>
  <si>
    <t>Western Elongate Lanternfish</t>
  </si>
  <si>
    <t>Notoscopelus resplendens</t>
  </si>
  <si>
    <t>Patchwork Lampfish</t>
  </si>
  <si>
    <t>Parvilux ingens</t>
  </si>
  <si>
    <t>Giant Lampfish</t>
  </si>
  <si>
    <t>Protomyctophum arcticum</t>
  </si>
  <si>
    <t>Arctic Lanternfish</t>
  </si>
  <si>
    <t>Protomyctophum beckeri</t>
  </si>
  <si>
    <t>Protomyctophum crockeri</t>
  </si>
  <si>
    <t>California Flashlightfish</t>
  </si>
  <si>
    <t>Protomyctophum thompsoni</t>
  </si>
  <si>
    <t>Bigeye Flashlightfish</t>
  </si>
  <si>
    <t>Stenobrachius leucopsarus</t>
  </si>
  <si>
    <t>Northern Lampfish</t>
  </si>
  <si>
    <t>Stenobrachius nannochir</t>
  </si>
  <si>
    <t>Garnet Lampfish</t>
  </si>
  <si>
    <t>Symbolophorus californiensis</t>
  </si>
  <si>
    <t>California Lanternfish</t>
  </si>
  <si>
    <t>Symbolophorus evermanni</t>
  </si>
  <si>
    <t>Robust Lanternfish</t>
  </si>
  <si>
    <t>Symbolophorus rufinus</t>
  </si>
  <si>
    <t>Smalltooth Lanternfish</t>
  </si>
  <si>
    <t>Symbolophorus veranyi</t>
  </si>
  <si>
    <t>Largetooth Lanternfish</t>
  </si>
  <si>
    <t>Taaningichthys bathyphilus</t>
  </si>
  <si>
    <t>Black Lampfish</t>
  </si>
  <si>
    <t>Taaningichthys minimus</t>
  </si>
  <si>
    <t>Waistcoat Lanternfish</t>
  </si>
  <si>
    <t>Taaningichthys paurolychnus</t>
  </si>
  <si>
    <t>Dimlight Lanternfish</t>
  </si>
  <si>
    <t>Tarletonbeania crenularis</t>
  </si>
  <si>
    <t>Blue Lanternfish</t>
  </si>
  <si>
    <t>Tarletonbeania taylori**</t>
  </si>
  <si>
    <t>Taillight Lanternfish</t>
  </si>
  <si>
    <t>Triphoturus mexicanus</t>
  </si>
  <si>
    <t>Mexican Lampfish</t>
  </si>
  <si>
    <t>Triphoturus nigrescens</t>
  </si>
  <si>
    <t>Highseas Lampfish</t>
  </si>
  <si>
    <t>Myliobatidae</t>
  </si>
  <si>
    <t>Myliobatis californica</t>
  </si>
  <si>
    <t>Bat Ray</t>
  </si>
  <si>
    <t>Myliobatis freminvillei</t>
  </si>
  <si>
    <t>Bullnose Ray</t>
  </si>
  <si>
    <t>Myliobatis goodei</t>
  </si>
  <si>
    <t>Southern Eagle Ray</t>
  </si>
  <si>
    <t>Myrocongridae</t>
  </si>
  <si>
    <t>Myroconger gracilis</t>
  </si>
  <si>
    <t>Myroconger seychellensis</t>
  </si>
  <si>
    <t>Myxinidae</t>
  </si>
  <si>
    <t>Eptatretus carlhubbsi</t>
  </si>
  <si>
    <t>Giant Hagfish</t>
  </si>
  <si>
    <t>Eptatretus deani</t>
  </si>
  <si>
    <t>Black Hagfish</t>
  </si>
  <si>
    <t>Eptatretus mcconnaugheyi</t>
  </si>
  <si>
    <t>Shorthead Hagfish</t>
  </si>
  <si>
    <t>Eptatretus mendozai*</t>
  </si>
  <si>
    <t>Eptatretus minor</t>
  </si>
  <si>
    <t>Small Hagfish</t>
  </si>
  <si>
    <t>Eptatretus springeri</t>
  </si>
  <si>
    <t>Gulf Hagfish</t>
  </si>
  <si>
    <t>Eptatretus stoutii</t>
  </si>
  <si>
    <t>Pacific Hagfish</t>
  </si>
  <si>
    <t>Myxine circifrons</t>
  </si>
  <si>
    <t>Whiteface Hagfish</t>
  </si>
  <si>
    <t>Myxine glutinosa</t>
  </si>
  <si>
    <t>Atlantic Hagfish</t>
  </si>
  <si>
    <t>Myxine hubbsi</t>
  </si>
  <si>
    <t>Purple Hagfish</t>
  </si>
  <si>
    <t>Myxine limosa</t>
  </si>
  <si>
    <t>Western Atlantic Hagfish</t>
  </si>
  <si>
    <t>Myxine mcmillanae</t>
  </si>
  <si>
    <t>Caribbean Hagfish</t>
  </si>
  <si>
    <t>Rubicundus lopheliae</t>
  </si>
  <si>
    <t>Lophelia Hagfish</t>
  </si>
  <si>
    <t>Narcinidae</t>
  </si>
  <si>
    <t>Benthobatis marcida</t>
  </si>
  <si>
    <t>Deepsea Electric Ray</t>
  </si>
  <si>
    <t>Narcine bancroftii</t>
  </si>
  <si>
    <t>Lesser Electric Ray</t>
  </si>
  <si>
    <t>Nematistiidae</t>
  </si>
  <si>
    <t>Nematistius pectoralis</t>
  </si>
  <si>
    <t>Roosterfish</t>
  </si>
  <si>
    <t>Nemichthyidae</t>
  </si>
  <si>
    <t>Avocettina bowersii</t>
  </si>
  <si>
    <t>Smalleye Snipe Eel</t>
  </si>
  <si>
    <t>Avocettina infans</t>
  </si>
  <si>
    <t>Blackline Snipe Eel</t>
  </si>
  <si>
    <t>Labichthys carinatus</t>
  </si>
  <si>
    <t>Keelednose Snipe Eel</t>
  </si>
  <si>
    <t>Nemichthys curvirostris</t>
  </si>
  <si>
    <t>Spottedbelly Snipe Eel</t>
  </si>
  <si>
    <t>Nemichthys larseni</t>
  </si>
  <si>
    <t>Pale Snipe Eel</t>
  </si>
  <si>
    <t>Nemichthys scolopaceus</t>
  </si>
  <si>
    <t>Slender Snipe Eel</t>
  </si>
  <si>
    <t>Nemipteridae</t>
  </si>
  <si>
    <t>Pentapodus aureofasciatus</t>
  </si>
  <si>
    <t>Pentapodus caninus</t>
  </si>
  <si>
    <t>Scolopsis bilineata</t>
  </si>
  <si>
    <t>Scolopsis lineata</t>
  </si>
  <si>
    <t>Scolopsis trilineata</t>
  </si>
  <si>
    <t>Neoceratiidae</t>
  </si>
  <si>
    <t>Neoceratias spinifer</t>
  </si>
  <si>
    <t>Needlebeard Seadevil</t>
  </si>
  <si>
    <t>Neocyematidae</t>
  </si>
  <si>
    <t>Neocyema erythrosoma</t>
  </si>
  <si>
    <t>Orange Bobtail Eel</t>
  </si>
  <si>
    <t>Neoscopelidae</t>
  </si>
  <si>
    <t>Neoscopelus macrolepidotus</t>
  </si>
  <si>
    <t>Largescale Blackchin</t>
  </si>
  <si>
    <t>Neoscopelus microchir</t>
  </si>
  <si>
    <t>Shortfin Blackchin</t>
  </si>
  <si>
    <t>Scopelengys clarkei</t>
  </si>
  <si>
    <t>Hawaiian Blackchin</t>
  </si>
  <si>
    <t>Scopelengys tristis</t>
  </si>
  <si>
    <t>Smalleye Blackchin</t>
  </si>
  <si>
    <t>Nettastomatidae</t>
  </si>
  <si>
    <t>Facciolella equatorialis</t>
  </si>
  <si>
    <t>Dogface Witch Eel</t>
  </si>
  <si>
    <t>Hoplunnis diomediana</t>
  </si>
  <si>
    <t>Blacktail Pikeconger</t>
  </si>
  <si>
    <t>Hoplunnis macrura</t>
  </si>
  <si>
    <t>Freckled Pikeconger</t>
  </si>
  <si>
    <t>Hoplunnis sicarius</t>
  </si>
  <si>
    <t>Assassin Pikeconger</t>
  </si>
  <si>
    <t>Hoplunnis similis</t>
  </si>
  <si>
    <t>Hoplunnis tenuis</t>
  </si>
  <si>
    <t>Spotted Pikeconger</t>
  </si>
  <si>
    <t>Nettastoma melanura</t>
  </si>
  <si>
    <t>Blackfin Pikeconger</t>
  </si>
  <si>
    <t>Nettastoma parviceps</t>
  </si>
  <si>
    <t>Duck-Billed Eel</t>
  </si>
  <si>
    <t>Nettastoma solitarium</t>
  </si>
  <si>
    <t>Solitary Duckbill Eel</t>
  </si>
  <si>
    <t>Nettenchelys exoria</t>
  </si>
  <si>
    <t>Frontier Pikeconger</t>
  </si>
  <si>
    <t>Nettenchelys gephyra</t>
  </si>
  <si>
    <t>Bridge Duckbill Eel</t>
  </si>
  <si>
    <t>Nettenchelys pygmaea</t>
  </si>
  <si>
    <t>Pygmy Pikeconger</t>
  </si>
  <si>
    <t>Saurenchelys cognita</t>
  </si>
  <si>
    <t>Longface Eel</t>
  </si>
  <si>
    <t>Saurenchelys stylura</t>
  </si>
  <si>
    <t>Pillar Wire Eel</t>
  </si>
  <si>
    <t>Venefica ocella</t>
  </si>
  <si>
    <t>Eyespot Witch Eel</t>
  </si>
  <si>
    <t>Venefica procera</t>
  </si>
  <si>
    <t>Atlantic Whipsnout Pikeconger</t>
  </si>
  <si>
    <t>Venefica tentaculata</t>
  </si>
  <si>
    <t>Longnose Witch Eel</t>
  </si>
  <si>
    <t>Nomeidae</t>
  </si>
  <si>
    <t>Cubiceps baxteri</t>
  </si>
  <si>
    <t>Black Fathead</t>
  </si>
  <si>
    <t>Cubiceps capensis</t>
  </si>
  <si>
    <t>Cape Cigarfish</t>
  </si>
  <si>
    <t>Cubiceps gracilis</t>
  </si>
  <si>
    <t>Atlantic Cigarfish</t>
  </si>
  <si>
    <t>Cubiceps paradoxus</t>
  </si>
  <si>
    <t>Longfin Cigarfish</t>
  </si>
  <si>
    <t>Cubiceps pauciradiatus</t>
  </si>
  <si>
    <t>Bigeye Cigarfish</t>
  </si>
  <si>
    <t>Nomeus gronovii</t>
  </si>
  <si>
    <t>Man-Of-War Fish</t>
  </si>
  <si>
    <t>Psenes arafurensis</t>
  </si>
  <si>
    <t>Psenes cyanophrys</t>
  </si>
  <si>
    <t>Freckled Driftfish</t>
  </si>
  <si>
    <t>Psenes maculatus</t>
  </si>
  <si>
    <t>Silver Driftfish</t>
  </si>
  <si>
    <t>Psenes pellucidus</t>
  </si>
  <si>
    <t>Bluefin Driftfish</t>
  </si>
  <si>
    <t>Notacanthidae</t>
  </si>
  <si>
    <t>Lipogenys gillii</t>
  </si>
  <si>
    <t>Blackfin Tapirfish</t>
  </si>
  <si>
    <t>Notacanthus abbotti</t>
  </si>
  <si>
    <t>Notacanthus bonaparte</t>
  </si>
  <si>
    <t>Shortfin Spiny Eel</t>
  </si>
  <si>
    <t>Notacanthus chemnitzii</t>
  </si>
  <si>
    <t>Snubnosed Spiny Eel</t>
  </si>
  <si>
    <t>Polyacanthonotus challengeri</t>
  </si>
  <si>
    <t>Longnose Tapirfish</t>
  </si>
  <si>
    <t>Polyacanthonotus merretti</t>
  </si>
  <si>
    <t>Meritorious Tapirfish</t>
  </si>
  <si>
    <t>Polyacanthonotus rissoanus</t>
  </si>
  <si>
    <t>Smallmouth Tapirfish</t>
  </si>
  <si>
    <t>Notosudidae</t>
  </si>
  <si>
    <t>Ahliesaurus berryi</t>
  </si>
  <si>
    <t>Blackband Paperbone</t>
  </si>
  <si>
    <t>Ahliesaurus brevis</t>
  </si>
  <si>
    <t>Short Waryfish</t>
  </si>
  <si>
    <t>Scopelosaurus adleri**</t>
  </si>
  <si>
    <t>North Pacific Paperbone</t>
  </si>
  <si>
    <t>Scopelosaurus argenteus</t>
  </si>
  <si>
    <t>Silver Paperbone</t>
  </si>
  <si>
    <t>Scopelosaurus harryi</t>
  </si>
  <si>
    <t>Scaly Paperbone</t>
  </si>
  <si>
    <t>Scopelosaurus hoedti</t>
  </si>
  <si>
    <t>Hoedt's Waryfish</t>
  </si>
  <si>
    <t>Scopelosaurus lepidus</t>
  </si>
  <si>
    <t>Blackfin Waryfish</t>
  </si>
  <si>
    <t>Scopelosaurus mauli</t>
  </si>
  <si>
    <t>Tropical Waryfish</t>
  </si>
  <si>
    <t>Scopelosaurus smithii</t>
  </si>
  <si>
    <t>Fewraker Paperbone</t>
  </si>
  <si>
    <t>Odontaspididae</t>
  </si>
  <si>
    <t>Odontaspis ferox</t>
  </si>
  <si>
    <t>Ragged-Tooth Shark</t>
  </si>
  <si>
    <t>Odontaspis noronhai</t>
  </si>
  <si>
    <t>Bigeye Sand Tiger</t>
  </si>
  <si>
    <t>Ogcocephalidae</t>
  </si>
  <si>
    <t>Dibranchus atlanticus</t>
  </si>
  <si>
    <t>Atlantic Batfish</t>
  </si>
  <si>
    <t>Dibranchus tremendus</t>
  </si>
  <si>
    <t>Giant Batfish</t>
  </si>
  <si>
    <t>Halieutaea coccinea</t>
  </si>
  <si>
    <t>Halieutaea fitzsimonsi</t>
  </si>
  <si>
    <t>Halieutaea retifera</t>
  </si>
  <si>
    <t>Halieutichthys aculeatus</t>
  </si>
  <si>
    <t>Pancake Batfish</t>
  </si>
  <si>
    <t>Halieutichthys bispinosus</t>
  </si>
  <si>
    <t>Spiny Batfish</t>
  </si>
  <si>
    <t>Halieutichthys intermedius</t>
  </si>
  <si>
    <t>Gulf Batfish</t>
  </si>
  <si>
    <t>Halieutopsis bathyoreos</t>
  </si>
  <si>
    <t>Halieutopsis margaretae</t>
  </si>
  <si>
    <t>Malthopsis gnoma*</t>
  </si>
  <si>
    <t>Gnome Batfish</t>
  </si>
  <si>
    <t>Malthopsis jordani</t>
  </si>
  <si>
    <t>Malthopsis mitrigera</t>
  </si>
  <si>
    <t>Twospine Batfish</t>
  </si>
  <si>
    <t>Ogcocephalus corniger</t>
  </si>
  <si>
    <t>Longnose Batfish</t>
  </si>
  <si>
    <t>Ogcocephalus cubifrons</t>
  </si>
  <si>
    <t>Polka-Dot Batfish</t>
  </si>
  <si>
    <t>Ogcocephalus declivirostris</t>
  </si>
  <si>
    <t>Slantbrow Batfish</t>
  </si>
  <si>
    <t>Ogcocephalus nasutus</t>
  </si>
  <si>
    <t>Shortnose Batfish</t>
  </si>
  <si>
    <t>Ogcocephalus pantostictus</t>
  </si>
  <si>
    <t>Spotted Batfish</t>
  </si>
  <si>
    <t>Ogcocephalus parvus</t>
  </si>
  <si>
    <t>Roughback Batfish</t>
  </si>
  <si>
    <t>Ogcocephalus pumilus*</t>
  </si>
  <si>
    <t>Ogcocephalus rostellum</t>
  </si>
  <si>
    <t>Palefin Batfish</t>
  </si>
  <si>
    <t>Solocisquama erythrina</t>
  </si>
  <si>
    <t>Solocisquama stellulata</t>
  </si>
  <si>
    <t>Zalieutes elater</t>
  </si>
  <si>
    <t>Roundel Batfish</t>
  </si>
  <si>
    <t>Zalieutes mcgintyi</t>
  </si>
  <si>
    <t>Tricorn Batfish</t>
  </si>
  <si>
    <t>Omosudidae</t>
  </si>
  <si>
    <t>Omosudis lowii</t>
  </si>
  <si>
    <t>Hammerjaw</t>
  </si>
  <si>
    <t>Oneirodidae</t>
  </si>
  <si>
    <t>Bertella idiomorpha</t>
  </si>
  <si>
    <t>Spikehead Dreamer</t>
  </si>
  <si>
    <t>Chaenophryne draco</t>
  </si>
  <si>
    <t>Smoothhead Dreamer</t>
  </si>
  <si>
    <t>Chaenophryne longiceps</t>
  </si>
  <si>
    <t>Can Opener Dreamer</t>
  </si>
  <si>
    <t>Chaenophryne melanorhabdus</t>
  </si>
  <si>
    <t>Smooth Dreamer</t>
  </si>
  <si>
    <t>Chirophryne xenolophus</t>
  </si>
  <si>
    <t>Longhand Dreamer</t>
  </si>
  <si>
    <t>Danaphryne nigrifilis</t>
  </si>
  <si>
    <t>Dana Dreamer</t>
  </si>
  <si>
    <t>Dolopichthys allector</t>
  </si>
  <si>
    <t>Collector Dreamer</t>
  </si>
  <si>
    <t>Dolopichthys danae</t>
  </si>
  <si>
    <t>Dana Longsnout Dreamer</t>
  </si>
  <si>
    <t>Dolopichthys karsteni</t>
  </si>
  <si>
    <t>Ambush Dreamer</t>
  </si>
  <si>
    <t>Dolopichthys longicornis</t>
  </si>
  <si>
    <t>Longhorn Dreamer</t>
  </si>
  <si>
    <t>Dolopichthys pullatus</t>
  </si>
  <si>
    <t>Lobed Dreamer</t>
  </si>
  <si>
    <t>Leptacanthichthys gracilispinis</t>
  </si>
  <si>
    <t>Lightline Dreamer</t>
  </si>
  <si>
    <t>Lophodolos acanthognathus</t>
  </si>
  <si>
    <t>Whalehead Dreamer</t>
  </si>
  <si>
    <t>Lophodolos indicus</t>
  </si>
  <si>
    <t>Microlophichthys microlophus</t>
  </si>
  <si>
    <t>Shortrod Anglerfish</t>
  </si>
  <si>
    <t>Oneirodes acanthias</t>
  </si>
  <si>
    <t>Spiny Dreamer</t>
  </si>
  <si>
    <t>Oneirodes basili</t>
  </si>
  <si>
    <t>Ladlepole Dreamer</t>
  </si>
  <si>
    <t>Oneirodes bradburyae</t>
  </si>
  <si>
    <t>Longpole Dreamer</t>
  </si>
  <si>
    <t>Oneirodes bulbosus</t>
  </si>
  <si>
    <t>Bulbous Dreamer</t>
  </si>
  <si>
    <t>Oneirodes epithales</t>
  </si>
  <si>
    <t>Nightmare Dreamer</t>
  </si>
  <si>
    <t>Oneirodes eschrichtii</t>
  </si>
  <si>
    <t>Twopole Dreamer</t>
  </si>
  <si>
    <t>Oneirodes macronema</t>
  </si>
  <si>
    <t>Oneirodes macrosteus</t>
  </si>
  <si>
    <t>Tuftedtip Dreamer</t>
  </si>
  <si>
    <t>Oneirodes pietschi</t>
  </si>
  <si>
    <t>Oneirodes posti</t>
  </si>
  <si>
    <t>Blackthread Dreamer</t>
  </si>
  <si>
    <t>Oneirodes thompsoni**</t>
  </si>
  <si>
    <t>Alaska Dreamer</t>
  </si>
  <si>
    <t>Pentherichthys atratus</t>
  </si>
  <si>
    <t>Thickjaw Dreamer</t>
  </si>
  <si>
    <t>Phyllorhinichthys balushkini</t>
  </si>
  <si>
    <t>Longlight Leafsnout Dreamer</t>
  </si>
  <si>
    <t>Phyllorhinichthys micractis</t>
  </si>
  <si>
    <t>Shortlight Leafsnout Dreamer</t>
  </si>
  <si>
    <t>Spiniphryne gladisfenae</t>
  </si>
  <si>
    <t>Fewtooth Spiny Dreamer</t>
  </si>
  <si>
    <t>Ophichthidae</t>
  </si>
  <si>
    <t>Ahlia egmontis</t>
  </si>
  <si>
    <t>Key Worm Eel</t>
  </si>
  <si>
    <t>Aplatophis chauliodus</t>
  </si>
  <si>
    <t>Tusky Eel</t>
  </si>
  <si>
    <t>Aprognathodon platyventris</t>
  </si>
  <si>
    <t>Stripe Eel</t>
  </si>
  <si>
    <t>Apterichtus ansp</t>
  </si>
  <si>
    <t>Academy Eel</t>
  </si>
  <si>
    <t>Apterichtus flavicaudus</t>
  </si>
  <si>
    <t>Apterichtus kendalli</t>
  </si>
  <si>
    <t>Finless Eel</t>
  </si>
  <si>
    <t>Apterichtus klazingai</t>
  </si>
  <si>
    <t>Sharpsnout Snake Eel</t>
  </si>
  <si>
    <t>Bascanichthys bascanium</t>
  </si>
  <si>
    <t>Sooty Eel</t>
  </si>
  <si>
    <t>Bascanichthys inopinatus*</t>
  </si>
  <si>
    <t>Bascanichthys scuticaris</t>
  </si>
  <si>
    <t>Whip Eel</t>
  </si>
  <si>
    <t>Brachysomophis crocodilinus</t>
  </si>
  <si>
    <t>Crocodile Snake Eel</t>
  </si>
  <si>
    <t>Brachysomophis henshawi</t>
  </si>
  <si>
    <t>Reptilian Snake Eel</t>
  </si>
  <si>
    <t>Callechelys catostoma</t>
  </si>
  <si>
    <t>Black-Striped Snake Eel</t>
  </si>
  <si>
    <t>Callechelys guineensis</t>
  </si>
  <si>
    <t>Shorttail Snake Eel</t>
  </si>
  <si>
    <t>Callechelys lutea</t>
  </si>
  <si>
    <t>Yellow-Spotted Snake Eel</t>
  </si>
  <si>
    <t>Callechelys marmorata</t>
  </si>
  <si>
    <t>Marbled Snake Eel</t>
  </si>
  <si>
    <t>Callechelys muraena</t>
  </si>
  <si>
    <t>Blotched Snake Eel</t>
  </si>
  <si>
    <t>Callechelys springeri</t>
  </si>
  <si>
    <t>Ridgefin Eel</t>
  </si>
  <si>
    <t>Caralophia loxochila</t>
  </si>
  <si>
    <t>Slantlip Eel</t>
  </si>
  <si>
    <t>Cirrhimuraena playfairii</t>
  </si>
  <si>
    <t>Echelus uropterus</t>
  </si>
  <si>
    <t>Echiophis intertinctus</t>
  </si>
  <si>
    <t>Spotted Spoon-Nose Eel</t>
  </si>
  <si>
    <t>Echiophis punctifer</t>
  </si>
  <si>
    <t>Snapper Eel</t>
  </si>
  <si>
    <t>Ethadophis akkistikos</t>
  </si>
  <si>
    <t>Indifferent Eel</t>
  </si>
  <si>
    <t>Glenoglossa wassi</t>
  </si>
  <si>
    <t>Gordiichthys ergodes</t>
  </si>
  <si>
    <t>Irksome Eel</t>
  </si>
  <si>
    <t>Gordiichthys irretitus</t>
  </si>
  <si>
    <t>Horsehair Eel</t>
  </si>
  <si>
    <t>Gordiichthys leibyi</t>
  </si>
  <si>
    <t>String Eel</t>
  </si>
  <si>
    <t>Gordiichthys randalli</t>
  </si>
  <si>
    <t>Puerto Rican Eel</t>
  </si>
  <si>
    <t>Ichthyapus ophioneus</t>
  </si>
  <si>
    <t>Surf Eel</t>
  </si>
  <si>
    <t>Ichthyapus platyrhynchus</t>
  </si>
  <si>
    <t>Ichthyapus vulturis</t>
  </si>
  <si>
    <t>Vulture Sand Eel</t>
  </si>
  <si>
    <t>Lamnostoma polyophthalmum</t>
  </si>
  <si>
    <t>Leiuranus semicinctus</t>
  </si>
  <si>
    <t>Saddled Snake-Eel</t>
  </si>
  <si>
    <t>Letharchus velifer</t>
  </si>
  <si>
    <t>Sailfin Eel</t>
  </si>
  <si>
    <t>Lethogoleos andersoni</t>
  </si>
  <si>
    <t>Forgetful Snake Eel</t>
  </si>
  <si>
    <t>Muraenichthys schultzei</t>
  </si>
  <si>
    <t>Maimed Snake Eel</t>
  </si>
  <si>
    <t>Muraenichthys sibogae</t>
  </si>
  <si>
    <t>Myrichthys breviceps</t>
  </si>
  <si>
    <t>Sharptail Eel</t>
  </si>
  <si>
    <t>Myrichthys colubrinus</t>
  </si>
  <si>
    <t>Harlequin Snake Eel</t>
  </si>
  <si>
    <t>Myrichthys maculosus</t>
  </si>
  <si>
    <t>Myrichthys magnificus</t>
  </si>
  <si>
    <t>Magnificent Snake Eel</t>
  </si>
  <si>
    <t>Myrichthys ocellatus</t>
  </si>
  <si>
    <t>Goldspotted Eel</t>
  </si>
  <si>
    <t>Myrophis platyrhynchus</t>
  </si>
  <si>
    <t>Broadnose Worm Eel</t>
  </si>
  <si>
    <t>Myrophis punctatus</t>
  </si>
  <si>
    <t>Speckled Worm Eel</t>
  </si>
  <si>
    <t>Myrophis vafer</t>
  </si>
  <si>
    <t>Pacific Worm Eel</t>
  </si>
  <si>
    <t>Ophichthus altipennis</t>
  </si>
  <si>
    <t>Ophichthus brevirostris</t>
  </si>
  <si>
    <t>Snubnose Snake Eel</t>
  </si>
  <si>
    <t>Ophichthus cephalozona</t>
  </si>
  <si>
    <t>Ophichthus cruentifer</t>
  </si>
  <si>
    <t>Margined Snake Eel</t>
  </si>
  <si>
    <t>Ophichthus fowleri</t>
  </si>
  <si>
    <t>Fowler's Snake Eel</t>
  </si>
  <si>
    <t>Ophichthus gomesii</t>
  </si>
  <si>
    <t>Shrimp Eel</t>
  </si>
  <si>
    <t>Ophichthus hyposagmatus</t>
  </si>
  <si>
    <t>Faintsaddled Snake Eel</t>
  </si>
  <si>
    <t>Ophichthus kunaloa</t>
  </si>
  <si>
    <t>Ophichthus melanoporus</t>
  </si>
  <si>
    <t>Blackpored Eel</t>
  </si>
  <si>
    <t>Ophichthus menezesi</t>
  </si>
  <si>
    <t>Blotchsided Snake Eel</t>
  </si>
  <si>
    <t>Ophichthus omorgmus</t>
  </si>
  <si>
    <t>Dottedline Snake Eel</t>
  </si>
  <si>
    <t>Ophichthus ophis</t>
  </si>
  <si>
    <t>Spotted Snake Eel</t>
  </si>
  <si>
    <t>Ophichthus polyophthalmus</t>
  </si>
  <si>
    <t>Many-Eyed Snake-Eel</t>
  </si>
  <si>
    <t>Ophichthus puncticeps</t>
  </si>
  <si>
    <t>Palespotted Eel  </t>
  </si>
  <si>
    <t>Ophichthus rex</t>
  </si>
  <si>
    <t>King Snake Eel</t>
  </si>
  <si>
    <t>Ophichthus spinicauda*</t>
  </si>
  <si>
    <t>Ophichthus triserialis</t>
  </si>
  <si>
    <t>Pacific Snake Eel</t>
  </si>
  <si>
    <t>Ophichthus zophochir</t>
  </si>
  <si>
    <t>Yellow Snake Eel</t>
  </si>
  <si>
    <t>Phaenomonas cooperae</t>
  </si>
  <si>
    <t>Short-Maned Sand-Eel</t>
  </si>
  <si>
    <t>Phyllophichthus xenodontus</t>
  </si>
  <si>
    <t>Flappy Snake-Eel</t>
  </si>
  <si>
    <t>Pisodonophis cancrivorus</t>
  </si>
  <si>
    <t>Pseudomyrophis fugesae</t>
  </si>
  <si>
    <t>Diminutive Worm Eel</t>
  </si>
  <si>
    <t>Pseudomyrophis nimius</t>
  </si>
  <si>
    <t>Elongate Worm Eel</t>
  </si>
  <si>
    <t>Quassiremus ascensionis</t>
  </si>
  <si>
    <t>Blackspotted Snake Eel</t>
  </si>
  <si>
    <t>Schismorhynchus labialis</t>
  </si>
  <si>
    <t>Grooved-Jaw Worm Eel</t>
  </si>
  <si>
    <t>Schultzidia johnstonensis</t>
  </si>
  <si>
    <t>Johnston Snake-Eel</t>
  </si>
  <si>
    <t>Scolecenchelys cookei</t>
  </si>
  <si>
    <t>Scolecenchelys gymnota</t>
  </si>
  <si>
    <t>Indo-Pacific Slender Worm-Eel</t>
  </si>
  <si>
    <t>Scolecenchelys laticaudata</t>
  </si>
  <si>
    <t>Scolecenchelys macroptera</t>
  </si>
  <si>
    <t>Scolecenchelys puhioilo</t>
  </si>
  <si>
    <t>Skythrenchelys macrostomus</t>
  </si>
  <si>
    <t>Yirrkala moorei</t>
  </si>
  <si>
    <t>Ophidiidae</t>
  </si>
  <si>
    <t>Abyssobrotula galatheae</t>
  </si>
  <si>
    <t>Abyssal Brotula</t>
  </si>
  <si>
    <t>Acanthonus armatus</t>
  </si>
  <si>
    <t>Bony-Eared Brotula</t>
  </si>
  <si>
    <t>Barathrites parri</t>
  </si>
  <si>
    <t>Smallhead Cusk-Eel</t>
  </si>
  <si>
    <t>Barathrodemus manatinus</t>
  </si>
  <si>
    <t>Bighead Cusk-Eel</t>
  </si>
  <si>
    <t>Bassogigas gillii</t>
  </si>
  <si>
    <t>Longline Cusk-Eel</t>
  </si>
  <si>
    <t>Bassogigas walkeri</t>
  </si>
  <si>
    <t>Bassozetus compressus</t>
  </si>
  <si>
    <t>Abyssal Assfish</t>
  </si>
  <si>
    <t>Bassozetus levistomatus</t>
  </si>
  <si>
    <t>Smallfin Assfish</t>
  </si>
  <si>
    <t>Bassozetus nasus</t>
  </si>
  <si>
    <t>Slender Assfish</t>
  </si>
  <si>
    <t>Bassozetus nielseni</t>
  </si>
  <si>
    <t>Gulf Assfish</t>
  </si>
  <si>
    <t>Bassozetus normalis</t>
  </si>
  <si>
    <t>Normal Assfish</t>
  </si>
  <si>
    <t>Bassozetus robustus</t>
  </si>
  <si>
    <t>Robust Assfish</t>
  </si>
  <si>
    <t>Bassozetus taenia</t>
  </si>
  <si>
    <t>Ribbon Assfish</t>
  </si>
  <si>
    <t>Bassozetus zenkevitchi</t>
  </si>
  <si>
    <t>Pelagic Assfish</t>
  </si>
  <si>
    <t>Bathyonus pectoralis</t>
  </si>
  <si>
    <t>Spineless Assfish</t>
  </si>
  <si>
    <t>Benthocometes australiensis</t>
  </si>
  <si>
    <t>Benthocometes robustus</t>
  </si>
  <si>
    <t>Robust Cusk-Eel</t>
  </si>
  <si>
    <t>Brotula barbata</t>
  </si>
  <si>
    <t>Atlantic Bearded Brotula</t>
  </si>
  <si>
    <t>Brotula clarkae</t>
  </si>
  <si>
    <t>Pacific Bearded Brotula</t>
  </si>
  <si>
    <t>Brotula multibarbata</t>
  </si>
  <si>
    <t>Goatsbeard Brotula</t>
  </si>
  <si>
    <t>Brotula townsendi</t>
  </si>
  <si>
    <t>Townsend's Cusk Eel</t>
  </si>
  <si>
    <t>Brotulotaenia brevicauda</t>
  </si>
  <si>
    <t>Short-Tail Cusk-Eel</t>
  </si>
  <si>
    <t>Brotulotaenia crassa</t>
  </si>
  <si>
    <t>Violet Cusk-Eel</t>
  </si>
  <si>
    <t>Brotulotaenia nielseni</t>
  </si>
  <si>
    <t>Brotulotaenia nigra</t>
  </si>
  <si>
    <t>Dark Cusk-Eel</t>
  </si>
  <si>
    <t>Chilara taylori</t>
  </si>
  <si>
    <t>Spotted Cusk-Eel</t>
  </si>
  <si>
    <t>Dicrolene filamentosa</t>
  </si>
  <si>
    <t>Threadfin Cusk-Eel</t>
  </si>
  <si>
    <t>Dicrolene hubrechti</t>
  </si>
  <si>
    <t>Dicrolene introniger</t>
  </si>
  <si>
    <t>Digitate Cusk-Eel</t>
  </si>
  <si>
    <t>Dicrolene kanazawai</t>
  </si>
  <si>
    <t>West Atlantic Cusk-Eel</t>
  </si>
  <si>
    <t>Holcomycteronus profundissimus</t>
  </si>
  <si>
    <t>Smalleye Brotula</t>
  </si>
  <si>
    <t>Lamprogrammus brunswigi</t>
  </si>
  <si>
    <t>Nakedjaw Cusk-Eel</t>
  </si>
  <si>
    <t>Lamprogrammus niger</t>
  </si>
  <si>
    <t>Paperbone Cusk-Eel</t>
  </si>
  <si>
    <t>Lepophidium brevibarbe</t>
  </si>
  <si>
    <t>Blackedge Cusk-Eel</t>
  </si>
  <si>
    <t>Lepophidium crossotum</t>
  </si>
  <si>
    <t>Whitespot Cusk-Eel</t>
  </si>
  <si>
    <t>Lepophidium entomelan</t>
  </si>
  <si>
    <t>Blackthroat Cusk-Eel</t>
  </si>
  <si>
    <t>Lepophidium gilmorei</t>
  </si>
  <si>
    <t>Pepperfin Cusk-Eel</t>
  </si>
  <si>
    <t>Lepophidium jeannae</t>
  </si>
  <si>
    <t>Mottled Cusk-Eel</t>
  </si>
  <si>
    <t>Lepophidium pheromystax*</t>
  </si>
  <si>
    <t>Upsilon Cusk-Eel</t>
  </si>
  <si>
    <t>Lepophidium profundorum</t>
  </si>
  <si>
    <t>Fawn Cusk-Eel</t>
  </si>
  <si>
    <t>Lepophidium staurophor</t>
  </si>
  <si>
    <t>Barred Cusk-Eel</t>
  </si>
  <si>
    <t>Lepophidium wileyi*</t>
  </si>
  <si>
    <t>Fringed Cusk-Eel</t>
  </si>
  <si>
    <t>Leptobrotula breviventralis</t>
  </si>
  <si>
    <t>Leucicorus lentibus</t>
  </si>
  <si>
    <t>Luciobrotula bartschi</t>
  </si>
  <si>
    <t>Luciobrotula corethromycter</t>
  </si>
  <si>
    <t>Broomnose Cusk-Eel</t>
  </si>
  <si>
    <t>Luciobrotula lineata</t>
  </si>
  <si>
    <t>Monomitopus agassizii</t>
  </si>
  <si>
    <t>Threespine Cusk-Eel</t>
  </si>
  <si>
    <t>Monomitopus ainonaka</t>
  </si>
  <si>
    <t>Monomitopus magnus</t>
  </si>
  <si>
    <t>Large Cusk-Eel</t>
  </si>
  <si>
    <t>Neobythites elongatus</t>
  </si>
  <si>
    <t>Elongate Cusk-Eel</t>
  </si>
  <si>
    <t>Neobythites gilli</t>
  </si>
  <si>
    <t>Twospot Brotula</t>
  </si>
  <si>
    <t>Neobythites marginatus</t>
  </si>
  <si>
    <t>Stripefin Brotula</t>
  </si>
  <si>
    <t>Neobythites marianaensis</t>
  </si>
  <si>
    <t>Neobythites multiocellatus</t>
  </si>
  <si>
    <t>Threespot Cusk-Eel</t>
  </si>
  <si>
    <t>Neobythites ocellatus*</t>
  </si>
  <si>
    <t>Neobythites unicolor</t>
  </si>
  <si>
    <t>Onecolor Cusk-Eel</t>
  </si>
  <si>
    <t>Ophidion antipholus</t>
  </si>
  <si>
    <t>Longnose Cusk-Eel</t>
  </si>
  <si>
    <t>Ophidion dromio</t>
  </si>
  <si>
    <t>Shorthead Cusk-Eel</t>
  </si>
  <si>
    <t>Ophidion grayi</t>
  </si>
  <si>
    <t>Blotched Cusk-Eel</t>
  </si>
  <si>
    <t>Ophidion holbrookii</t>
  </si>
  <si>
    <t>Bank Cusk-Eel</t>
  </si>
  <si>
    <t>Ophidion josephi</t>
  </si>
  <si>
    <t>Crested Cusk-Eel</t>
  </si>
  <si>
    <t>Ophidion marginatum</t>
  </si>
  <si>
    <t>Striped Cusk-Eel</t>
  </si>
  <si>
    <t>Ophidion muraenolepis</t>
  </si>
  <si>
    <t>Blackedge Cusk</t>
  </si>
  <si>
    <t>Ophidion nocomis*</t>
  </si>
  <si>
    <t>Letter Opener</t>
  </si>
  <si>
    <t>Ophidion robinsi</t>
  </si>
  <si>
    <t>Colonial Cusk-Eel</t>
  </si>
  <si>
    <t>Ophidion scrippsae</t>
  </si>
  <si>
    <t>Basketweave Cusk-Eel</t>
  </si>
  <si>
    <t>Ophidion selenops</t>
  </si>
  <si>
    <t>Mooneye Cusk-Eel</t>
  </si>
  <si>
    <t>Otophidium dormitator</t>
  </si>
  <si>
    <t>Sleeper Cusk-Eel</t>
  </si>
  <si>
    <t>Otophidium omostigma</t>
  </si>
  <si>
    <t>Polka-Dot Cusk-Eel</t>
  </si>
  <si>
    <t>Parophidion schmidti</t>
  </si>
  <si>
    <t>Dusky Cusk-Eel</t>
  </si>
  <si>
    <t>Penopus microphthalmus</t>
  </si>
  <si>
    <t>Multiray Cusk-Eel</t>
  </si>
  <si>
    <t>Porogadus atripectus</t>
  </si>
  <si>
    <t>Slope Brotula</t>
  </si>
  <si>
    <t>Porogadus catena</t>
  </si>
  <si>
    <t>Chain Cusk-Eel</t>
  </si>
  <si>
    <t>Porogadus miles</t>
  </si>
  <si>
    <t>Slender Cusk-Eel</t>
  </si>
  <si>
    <t>Porogadus promelas</t>
  </si>
  <si>
    <t>Shortsnout Brotula</t>
  </si>
  <si>
    <t>Pycnocraspedum armatum</t>
  </si>
  <si>
    <t>Spectrunculus crassus</t>
  </si>
  <si>
    <t>Peruvian Brotula</t>
  </si>
  <si>
    <t>Spectrunculus grandis</t>
  </si>
  <si>
    <t>Giant Cusk-Eel</t>
  </si>
  <si>
    <t>Typhlonus nasus</t>
  </si>
  <si>
    <t>Xyelacyba myersi</t>
  </si>
  <si>
    <t>Gargoyle Cusk-Eel</t>
  </si>
  <si>
    <t>Opisthocentridae</t>
  </si>
  <si>
    <t>Kasatkia seigeli</t>
  </si>
  <si>
    <t>Sixspot Prickleback</t>
  </si>
  <si>
    <t>Lumpenopsis clitella</t>
  </si>
  <si>
    <t>Saddled Prickleback</t>
  </si>
  <si>
    <t>Plectobranchus evides</t>
  </si>
  <si>
    <t>Bluebarred Prickleback</t>
  </si>
  <si>
    <t>Opisthoproctidae</t>
  </si>
  <si>
    <t>Bathylychnops exilis</t>
  </si>
  <si>
    <t>Javellin Spookfish</t>
  </si>
  <si>
    <t>Dolichopteroides binocularis</t>
  </si>
  <si>
    <t>Binocular Spookfish</t>
  </si>
  <si>
    <t>Dolichopteryx longipes</t>
  </si>
  <si>
    <t>Brownsnout Spookfish</t>
  </si>
  <si>
    <t>Dolichopteryx parini**</t>
  </si>
  <si>
    <t>Winged Spookfish</t>
  </si>
  <si>
    <t>Dolichopteryx pseudolongipes</t>
  </si>
  <si>
    <t>False Winged Spookfish</t>
  </si>
  <si>
    <t>Macropinna microstoma</t>
  </si>
  <si>
    <t>Barreleye</t>
  </si>
  <si>
    <t>Monacoa grimaldii</t>
  </si>
  <si>
    <t>Mirrorbelly</t>
  </si>
  <si>
    <t>Monacoa niger</t>
  </si>
  <si>
    <t>Opisthoproctus grimaldii</t>
  </si>
  <si>
    <t>Opisthoproctus soleatus</t>
  </si>
  <si>
    <t>Shortnose Flatironfish</t>
  </si>
  <si>
    <t>Rhynchohyalus natalensis</t>
  </si>
  <si>
    <t>Glasshead Barreleye</t>
  </si>
  <si>
    <t>Winteria telescopa</t>
  </si>
  <si>
    <t>Binocular Fish</t>
  </si>
  <si>
    <t>Opistognathidae</t>
  </si>
  <si>
    <t>Lonchopisthus ancistrus</t>
  </si>
  <si>
    <t>Hook Jawfish</t>
  </si>
  <si>
    <t>Lonchopisthus lemur</t>
  </si>
  <si>
    <t>Ghost Jawfish</t>
  </si>
  <si>
    <t>Lonchopisthus micrognathus</t>
  </si>
  <si>
    <t>Swordtail Jawfish</t>
  </si>
  <si>
    <t>Opistognathus aurifrons</t>
  </si>
  <si>
    <t>Yellowhead Jawfish</t>
  </si>
  <si>
    <t>Opistognathus gilberti*</t>
  </si>
  <si>
    <t>Opistognathus lonchurus</t>
  </si>
  <si>
    <t>Moustache Jawfish</t>
  </si>
  <si>
    <t>Opistognathus macrognathus</t>
  </si>
  <si>
    <t>Banded Jawfish</t>
  </si>
  <si>
    <t>Opistognathus maxillosus</t>
  </si>
  <si>
    <t>Mottled Jawfish</t>
  </si>
  <si>
    <t>Opistognathus nothus</t>
  </si>
  <si>
    <t>Yellowmouth Jawfish</t>
  </si>
  <si>
    <t>Opistognathus robinsi</t>
  </si>
  <si>
    <t>Spotfin Jawfish</t>
  </si>
  <si>
    <t>Opistognathus whitehursti</t>
  </si>
  <si>
    <t>Dusky Jawfish</t>
  </si>
  <si>
    <t>Oplegnathidae</t>
  </si>
  <si>
    <t>Oplegnathus fasciatus</t>
  </si>
  <si>
    <t>Barred Knifejaw</t>
  </si>
  <si>
    <t>Oplegnathus punctatus</t>
  </si>
  <si>
    <t>Spotted Knifejaw</t>
  </si>
  <si>
    <t>Oreosomatidae</t>
  </si>
  <si>
    <t>Allocyttus folletti</t>
  </si>
  <si>
    <t>Oxeye Oreo</t>
  </si>
  <si>
    <t>Neocyttus helgae</t>
  </si>
  <si>
    <t>False Boarfish</t>
  </si>
  <si>
    <t>Osmeridae</t>
  </si>
  <si>
    <t>Allosmerus elongatus</t>
  </si>
  <si>
    <t>Whitebait Smelt</t>
  </si>
  <si>
    <t>Hypomesus pretiosus</t>
  </si>
  <si>
    <t>Surf Smelt</t>
  </si>
  <si>
    <t>Hypomesus transpacificus</t>
  </si>
  <si>
    <t>Delta Smelt</t>
  </si>
  <si>
    <t>Mallotus catervarius</t>
  </si>
  <si>
    <t>Pacific Capelin</t>
  </si>
  <si>
    <t>Mallotus villosus</t>
  </si>
  <si>
    <t>Capelin</t>
  </si>
  <si>
    <t>Osmerus dentex</t>
  </si>
  <si>
    <t>Pacific Rainbow Smelt</t>
  </si>
  <si>
    <t>Osmerus mordax</t>
  </si>
  <si>
    <t>Rainbow Smelt</t>
  </si>
  <si>
    <t>Spirinchus starksi</t>
  </si>
  <si>
    <t>Night Smelt</t>
  </si>
  <si>
    <t>Spirinchus thaleichthys</t>
  </si>
  <si>
    <t>Longfin Smelt</t>
  </si>
  <si>
    <t>Thaleichthys pacificus</t>
  </si>
  <si>
    <t>Eulachon</t>
  </si>
  <si>
    <t>Ostraciidae</t>
  </si>
  <si>
    <t>Acanthostracion polygonium</t>
  </si>
  <si>
    <t>Honeycomb Cowfish</t>
  </si>
  <si>
    <t>Acanthostracion quadricornis</t>
  </si>
  <si>
    <t>Scrawled Cowfish</t>
  </si>
  <si>
    <t>Lactophrys bicaudalis</t>
  </si>
  <si>
    <t>Spotted Trunkfish</t>
  </si>
  <si>
    <t>Lactophrys trigonus</t>
  </si>
  <si>
    <t>Trunkfish</t>
  </si>
  <si>
    <t>Lactophrys triqueter</t>
  </si>
  <si>
    <t>Smooth Trunkfish</t>
  </si>
  <si>
    <t>Lactoria cornuta</t>
  </si>
  <si>
    <t>Lactoria diaphana</t>
  </si>
  <si>
    <t>Spiny Boxfish</t>
  </si>
  <si>
    <t>Lactoria fornasini</t>
  </si>
  <si>
    <t>Thornback Cowfish</t>
  </si>
  <si>
    <t>Ostracion cubicum</t>
  </si>
  <si>
    <t>Yellow Boxfish</t>
  </si>
  <si>
    <t>Ostracion meleagris</t>
  </si>
  <si>
    <t>Whitespotted Boxfish</t>
  </si>
  <si>
    <t>Ostracion whitleyi</t>
  </si>
  <si>
    <t>Whitley's Box</t>
  </si>
  <si>
    <t>Oxudercidae</t>
  </si>
  <si>
    <t>Periophthalmus argentilineatus</t>
  </si>
  <si>
    <t>Periophthalmus barbarus</t>
  </si>
  <si>
    <t>Periophthalmus kalolo</t>
  </si>
  <si>
    <t>Sicydium punctatum*</t>
  </si>
  <si>
    <t>Oxynotidae</t>
  </si>
  <si>
    <t>Oxynotus caribbaeus</t>
  </si>
  <si>
    <t>Caribbean Roughshark</t>
  </si>
  <si>
    <t>Paralepididae</t>
  </si>
  <si>
    <t>Arctozenus risso</t>
  </si>
  <si>
    <t>White Barracudina</t>
  </si>
  <si>
    <t>Lestidiops affinis</t>
  </si>
  <si>
    <t>Thief</t>
  </si>
  <si>
    <t>Lestidiops indopacificus</t>
  </si>
  <si>
    <t>Indo-Pacific Barracudina</t>
  </si>
  <si>
    <t>Lestidiops jayakari</t>
  </si>
  <si>
    <t>Pale Pikesmelt</t>
  </si>
  <si>
    <t>Lestidiops mirabilis</t>
  </si>
  <si>
    <t>Strange Pikesmelt</t>
  </si>
  <si>
    <t>Lestidiops pacificus</t>
  </si>
  <si>
    <t>Pacific Barracudina</t>
  </si>
  <si>
    <t>Lestidiops ringens</t>
  </si>
  <si>
    <t>Slender Barracudina</t>
  </si>
  <si>
    <t>Lestidiops sphyraenopsis</t>
  </si>
  <si>
    <t>Smalleye Barracudina</t>
  </si>
  <si>
    <t>Lestidium atlanticum</t>
  </si>
  <si>
    <t>Pale Barracudina</t>
  </si>
  <si>
    <t>Lestidium nudum</t>
  </si>
  <si>
    <t>Naked Barracudina</t>
  </si>
  <si>
    <t>Lestrolepis intermedia</t>
  </si>
  <si>
    <t>Blackspot Barracudina</t>
  </si>
  <si>
    <t>Lestrolepis pofi</t>
  </si>
  <si>
    <t>Macroparalepis affinis</t>
  </si>
  <si>
    <t>Ridgescale Barracudina</t>
  </si>
  <si>
    <t>Macroparalepis brevis</t>
  </si>
  <si>
    <t>Shortfin Barracudina</t>
  </si>
  <si>
    <t>Macroparalepis johnfitchi</t>
  </si>
  <si>
    <t>Black Barracudina</t>
  </si>
  <si>
    <t>Magnisudis atlantica</t>
  </si>
  <si>
    <t>Duckbill Barracudina</t>
  </si>
  <si>
    <t>Paralepis brevirostris</t>
  </si>
  <si>
    <t>Shortsnout Barracudina</t>
  </si>
  <si>
    <t>Paralepis coregonoides</t>
  </si>
  <si>
    <t>Smallmouth Barracudina</t>
  </si>
  <si>
    <t>Paralepis elongata</t>
  </si>
  <si>
    <t>Elongate Pikesmelt</t>
  </si>
  <si>
    <t>Stemonosudis bullisi</t>
  </si>
  <si>
    <t>Forwardfin Barracudina</t>
  </si>
  <si>
    <t>Stemonosudis elegans</t>
  </si>
  <si>
    <t>Tailspot Barracudina</t>
  </si>
  <si>
    <t>Stemonosudis elongata</t>
  </si>
  <si>
    <t>Stemonosudis gracilis</t>
  </si>
  <si>
    <t>Thin Pikesmelt</t>
  </si>
  <si>
    <t>Stemonosudis intermedia</t>
  </si>
  <si>
    <t>Multibone Pikesmelt</t>
  </si>
  <si>
    <t>Stemonosudis macrura</t>
  </si>
  <si>
    <t>Longtail Barracudina</t>
  </si>
  <si>
    <t>Stemonosudis rothschildi</t>
  </si>
  <si>
    <t>Longsnout Pikesmelt</t>
  </si>
  <si>
    <t>Sudis atrox</t>
  </si>
  <si>
    <t>Fierce Pikesmelt</t>
  </si>
  <si>
    <t>Sudis hyalina</t>
  </si>
  <si>
    <t>Glassy Pikesmelt</t>
  </si>
  <si>
    <t>Uncisudis advena</t>
  </si>
  <si>
    <t>Black Saddle Pikesmelt</t>
  </si>
  <si>
    <t>Uncisudis quadrimaculata</t>
  </si>
  <si>
    <t>Fourspot Pikesmelt</t>
  </si>
  <si>
    <t>Paralichthyidae</t>
  </si>
  <si>
    <t>Ancylopsetta dilecta</t>
  </si>
  <si>
    <t>Three-Eye Flounder</t>
  </si>
  <si>
    <t>Ancylopsetta quadrocellata</t>
  </si>
  <si>
    <t>Ocellated Flounder</t>
  </si>
  <si>
    <t>Gastropsetta frontalis</t>
  </si>
  <si>
    <t>Shrimp Flounder</t>
  </si>
  <si>
    <t>Hippoglossina oblonga</t>
  </si>
  <si>
    <t>Fourspot Flounder</t>
  </si>
  <si>
    <t>Hippoglossina stomata</t>
  </si>
  <si>
    <t>Bigmouth Sole</t>
  </si>
  <si>
    <t>Paralichthys albigutta</t>
  </si>
  <si>
    <t>Gulf Flounder</t>
  </si>
  <si>
    <t>Paralichthys californicus</t>
  </si>
  <si>
    <t>California Halibut</t>
  </si>
  <si>
    <t>Paralichthys dentatus</t>
  </si>
  <si>
    <t>Summer Flounder</t>
  </si>
  <si>
    <t>Paralichthys lethostigma</t>
  </si>
  <si>
    <t>Southern Flounder</t>
  </si>
  <si>
    <t>Paralichthys squamilentus</t>
  </si>
  <si>
    <t>Broad Flounder</t>
  </si>
  <si>
    <t>Xystreurys liolepis</t>
  </si>
  <si>
    <t>Fantail Sole</t>
  </si>
  <si>
    <t>Parazenidae</t>
  </si>
  <si>
    <t>Cyttopsis rosea</t>
  </si>
  <si>
    <t>Red Dory</t>
  </si>
  <si>
    <t>Parazen pacificus</t>
  </si>
  <si>
    <t>Parazen</t>
  </si>
  <si>
    <t>Stethopristes eos</t>
  </si>
  <si>
    <t>Pegasidae</t>
  </si>
  <si>
    <t>Eurypegasus draconis</t>
  </si>
  <si>
    <t>Eurypegasus papilio</t>
  </si>
  <si>
    <t>Hawaiian Sea-Moth Fish</t>
  </si>
  <si>
    <t>Pempheridae</t>
  </si>
  <si>
    <t>Parapriacanthus ransonneti</t>
  </si>
  <si>
    <t>Pempheris adusta</t>
  </si>
  <si>
    <t>Pempheris oualensis</t>
  </si>
  <si>
    <t>Pempheris schomburgkii</t>
  </si>
  <si>
    <t>Glassy Sweeper</t>
  </si>
  <si>
    <t>Pempheris schwenkii</t>
  </si>
  <si>
    <t>Pentacerotidae</t>
  </si>
  <si>
    <t>Evistias acutirostris</t>
  </si>
  <si>
    <t>Striped Boarfish</t>
  </si>
  <si>
    <t>Pentaceros richardsoni</t>
  </si>
  <si>
    <t>Pentaceros wheeleri</t>
  </si>
  <si>
    <t>Slender Armorhead</t>
  </si>
  <si>
    <t>Pentaceros wheeleri**</t>
  </si>
  <si>
    <t>North Pacific Armorhead</t>
  </si>
  <si>
    <t>Pentanchidae</t>
  </si>
  <si>
    <t>Apristurus brunneus</t>
  </si>
  <si>
    <t>Brown Cat Shark</t>
  </si>
  <si>
    <t>Apristurus canutus</t>
  </si>
  <si>
    <t>Hoary Cat Shark</t>
  </si>
  <si>
    <t>Apristurus kampae</t>
  </si>
  <si>
    <t>Longnose Cat Shark</t>
  </si>
  <si>
    <t>Apristurus laurussonii</t>
  </si>
  <si>
    <t>Iceland Cat Shark</t>
  </si>
  <si>
    <t>Apristurus manis</t>
  </si>
  <si>
    <t>Ghost Cat Shark</t>
  </si>
  <si>
    <t>Apristurus melanoasper</t>
  </si>
  <si>
    <t>Black Roughscale Cat Shark</t>
  </si>
  <si>
    <t>Apristurus microps</t>
  </si>
  <si>
    <t>Smalleye Cat Shark</t>
  </si>
  <si>
    <t>Apristurus parvipinnis</t>
  </si>
  <si>
    <t>Smallfin Cat Shark</t>
  </si>
  <si>
    <t>Apristurus profundorum</t>
  </si>
  <si>
    <t>Deepsea Cat Shark</t>
  </si>
  <si>
    <t>Apristurus riveri</t>
  </si>
  <si>
    <t>Broadgill Cat Shark</t>
  </si>
  <si>
    <t>Apristurus spongiceps</t>
  </si>
  <si>
    <t>Spongehead Catshark</t>
  </si>
  <si>
    <t>Galeus arae</t>
  </si>
  <si>
    <t>Marbled Cat Shark</t>
  </si>
  <si>
    <t>Galeus piperatus</t>
  </si>
  <si>
    <t>Peppered Cat Shark</t>
  </si>
  <si>
    <t>Galeus springeri*</t>
  </si>
  <si>
    <t>Parmaturus xaniurus</t>
  </si>
  <si>
    <t>Filetail Cat Shark</t>
  </si>
  <si>
    <t>Peristediidae</t>
  </si>
  <si>
    <t>Peristedion antillarum</t>
  </si>
  <si>
    <t>Longnose Armored Searobin</t>
  </si>
  <si>
    <t>Peristedion brevirostre</t>
  </si>
  <si>
    <t>Flathead Armored Searobin</t>
  </si>
  <si>
    <t>Peristedion ecuadorense</t>
  </si>
  <si>
    <t>Pyramidnose Armored Searobin</t>
  </si>
  <si>
    <t>Peristedion gracile</t>
  </si>
  <si>
    <t>Slender Searobin</t>
  </si>
  <si>
    <t>Peristedion greyae</t>
  </si>
  <si>
    <t>Alligator Searobin</t>
  </si>
  <si>
    <t>Peristedion imberbe</t>
  </si>
  <si>
    <t>Tropical Slender Armored Searobin</t>
  </si>
  <si>
    <t>Peristedion liorhynchus</t>
  </si>
  <si>
    <t>Peristedion longispatha</t>
  </si>
  <si>
    <t>Widehead Armored Searobin</t>
  </si>
  <si>
    <t>Peristedion miniatum</t>
  </si>
  <si>
    <t>Armored Searobin</t>
  </si>
  <si>
    <t>Peristedion thompsoni</t>
  </si>
  <si>
    <t>Rimspine Searobin</t>
  </si>
  <si>
    <t>Peristedion truncatum</t>
  </si>
  <si>
    <t>Black Armored Searobin</t>
  </si>
  <si>
    <t>Peristedion unicuspis</t>
  </si>
  <si>
    <t>Enigma Armored Searobin</t>
  </si>
  <si>
    <t>Satyrichthys rieffeli</t>
  </si>
  <si>
    <t>Scalicus engyceros</t>
  </si>
  <si>
    <t>Scalicus gilberti</t>
  </si>
  <si>
    <t>Scalicus hians</t>
  </si>
  <si>
    <t>Petromyzontidae</t>
  </si>
  <si>
    <t>Entosphenus tridentatus</t>
  </si>
  <si>
    <t>Pacific Lamprey </t>
  </si>
  <si>
    <t>Lampetra ayresii**</t>
  </si>
  <si>
    <t>Western River Lamprey</t>
  </si>
  <si>
    <t>Lethenteron camtschaticum**</t>
  </si>
  <si>
    <t>Arctic Lamprey</t>
  </si>
  <si>
    <t>Petromyzon marinus</t>
  </si>
  <si>
    <t>Sea Lamprey</t>
  </si>
  <si>
    <t>Pholidae</t>
  </si>
  <si>
    <t>Apodichthys flavidus</t>
  </si>
  <si>
    <t>Penpoint Gunnel</t>
  </si>
  <si>
    <t>Apodichthys fucorum</t>
  </si>
  <si>
    <t>Rockweed Gunnel</t>
  </si>
  <si>
    <t>Pholis clemensi</t>
  </si>
  <si>
    <t>Longfin Gunnel</t>
  </si>
  <si>
    <t>Pholis fasciata</t>
  </si>
  <si>
    <t>Banded Gunnel</t>
  </si>
  <si>
    <t>Pholis fasciata**</t>
  </si>
  <si>
    <t>Pholis gunnellus</t>
  </si>
  <si>
    <t>Rock Gunnel</t>
  </si>
  <si>
    <t>Pholis laeta</t>
  </si>
  <si>
    <t>Crescent Gunnel</t>
  </si>
  <si>
    <t>Pholis ornata</t>
  </si>
  <si>
    <t>Saddleback Gunnel</t>
  </si>
  <si>
    <t>Pholis schultzi</t>
  </si>
  <si>
    <t>Red Gunnel</t>
  </si>
  <si>
    <t>Rhodymenichthys dolichogaster**</t>
  </si>
  <si>
    <t>Stippled Gunnel</t>
  </si>
  <si>
    <t>Ulvicola sanctaerosae</t>
  </si>
  <si>
    <t>Kelp Gunnel</t>
  </si>
  <si>
    <t>Phosichthyidae</t>
  </si>
  <si>
    <t>Ichthyococcus elongatus</t>
  </si>
  <si>
    <t>Slim Lightfish</t>
  </si>
  <si>
    <t>Ichthyococcus intermedius</t>
  </si>
  <si>
    <t>Intermediate Lightfish</t>
  </si>
  <si>
    <t>Ichthyococcus irregularis</t>
  </si>
  <si>
    <t>Bulldog Lightfish</t>
  </si>
  <si>
    <t>Ichthyococcus ovatus</t>
  </si>
  <si>
    <t>Ovate Lightfish</t>
  </si>
  <si>
    <t>Pollichthys mauli</t>
  </si>
  <si>
    <t>Stareye Lightfish</t>
  </si>
  <si>
    <t>Polymetme corythaeola</t>
  </si>
  <si>
    <t>Encounter Lightfish</t>
  </si>
  <si>
    <t>Polymetme thaeocoryla</t>
  </si>
  <si>
    <t>Renamed Lightfish</t>
  </si>
  <si>
    <t>Vinciguerria attenuata</t>
  </si>
  <si>
    <t>Slender Lightfish</t>
  </si>
  <si>
    <t>Vinciguerria lucetia</t>
  </si>
  <si>
    <t>Panama Lightfish</t>
  </si>
  <si>
    <t>Vinciguerria nimbaria</t>
  </si>
  <si>
    <t>Oceanic Lightfish</t>
  </si>
  <si>
    <t>Vinciguerria poweriae</t>
  </si>
  <si>
    <t>Highseas Lightfish</t>
  </si>
  <si>
    <t>Woodsia nonsuchae</t>
  </si>
  <si>
    <t>Bigeye Lightfish</t>
  </si>
  <si>
    <t>Yarrella blackfordi</t>
  </si>
  <si>
    <t>Rendezvous Lightfish</t>
  </si>
  <si>
    <t>Phycidae</t>
  </si>
  <si>
    <t>Phycis chesteri</t>
  </si>
  <si>
    <t>Longfin Hake</t>
  </si>
  <si>
    <t>Urophycis chuss</t>
  </si>
  <si>
    <t>Red Hake</t>
  </si>
  <si>
    <t>Urophycis cirrata</t>
  </si>
  <si>
    <t>Gulf Hake</t>
  </si>
  <si>
    <t>Urophycis earllii</t>
  </si>
  <si>
    <t>Carolina Hake</t>
  </si>
  <si>
    <t>Urophycis floridana</t>
  </si>
  <si>
    <t>Southern Hake</t>
  </si>
  <si>
    <t>Urophycis regia</t>
  </si>
  <si>
    <t>Spotted Hake</t>
  </si>
  <si>
    <t>Urophycis tenuis</t>
  </si>
  <si>
    <t>White Hake</t>
  </si>
  <si>
    <t>Pinguipedidae</t>
  </si>
  <si>
    <t>Parapercis clathrata</t>
  </si>
  <si>
    <t>Parapercis fuscolineata</t>
  </si>
  <si>
    <t>Parapercis millepunctata</t>
  </si>
  <si>
    <t>Parapercis roseoviridis</t>
  </si>
  <si>
    <t>Parapercis schauinslandii</t>
  </si>
  <si>
    <t>Redspotted Sandperch</t>
  </si>
  <si>
    <t>Platycephalidae</t>
  </si>
  <si>
    <t>Onigocia bimaculata</t>
  </si>
  <si>
    <t>Onigocia oligolepis</t>
  </si>
  <si>
    <t>Rogadius welanderi</t>
  </si>
  <si>
    <t>Sunagocia arenicola</t>
  </si>
  <si>
    <t>Sunagocia otaitensis</t>
  </si>
  <si>
    <t>Thysanophrys chiltonae</t>
  </si>
  <si>
    <t>Platyrhinidae</t>
  </si>
  <si>
    <t>Platyrhinoidis triseriata</t>
  </si>
  <si>
    <t>Thornback</t>
  </si>
  <si>
    <t>Platytroctidae</t>
  </si>
  <si>
    <t>Barbantus curvifrons</t>
  </si>
  <si>
    <t>Palebelly Tubeshoulder</t>
  </si>
  <si>
    <t>Holtbyrnia anomala</t>
  </si>
  <si>
    <t>Bighead Tubeshoulder</t>
  </si>
  <si>
    <t>Holtbyrnia innesi</t>
  </si>
  <si>
    <t>Teardrop Tubeshoulder</t>
  </si>
  <si>
    <t>Holtbyrnia latifrons</t>
  </si>
  <si>
    <t>Streaklight Tubeshoulder</t>
  </si>
  <si>
    <t>Holtbyrnia macrops</t>
  </si>
  <si>
    <t>Bigeye Tubeshoulder</t>
  </si>
  <si>
    <t>Maulisia argipalla</t>
  </si>
  <si>
    <t>Palegold Tubeshoulder</t>
  </si>
  <si>
    <t>Maulisia microlepis</t>
  </si>
  <si>
    <t>Smallscale Tubeshoulder</t>
  </si>
  <si>
    <t>Mentodus eubranchus</t>
  </si>
  <si>
    <t>Longgill Tubeshoulder</t>
  </si>
  <si>
    <t>Mentodus facilis</t>
  </si>
  <si>
    <t>Goggle-Eye Tubeshoulder</t>
  </si>
  <si>
    <t>Mentodus mesalirus</t>
  </si>
  <si>
    <t>Mentodus rostratus</t>
  </si>
  <si>
    <t>Beaked Tubeshoulder</t>
  </si>
  <si>
    <t>Mirorictus taningi</t>
  </si>
  <si>
    <t>Striped Tubeshoulder</t>
  </si>
  <si>
    <t>Normichthys operosus</t>
  </si>
  <si>
    <t>Multipore Tubeshoulder</t>
  </si>
  <si>
    <t>Platytroctes apus</t>
  </si>
  <si>
    <t>Legless Tubeshoulder</t>
  </si>
  <si>
    <t>Sagamichthys abei</t>
  </si>
  <si>
    <t>Shining Tubeshoulder</t>
  </si>
  <si>
    <t>Searsia koefoedi</t>
  </si>
  <si>
    <t>Cosmopolitan Tubeshoulder</t>
  </si>
  <si>
    <t>Plectrogeniidae</t>
  </si>
  <si>
    <t>Plectrogenium nanum</t>
  </si>
  <si>
    <t>Plesiobatidae</t>
  </si>
  <si>
    <t>Plesiobatis daviesi</t>
  </si>
  <si>
    <t>Deep-Water Stingray</t>
  </si>
  <si>
    <t>Plesiopidae</t>
  </si>
  <si>
    <t>Calloplesiops altivelis</t>
  </si>
  <si>
    <t>Plesiops coeruleolineatus</t>
  </si>
  <si>
    <t>Plesiops corallicola</t>
  </si>
  <si>
    <t>Pleuronectidae</t>
  </si>
  <si>
    <t>Atheresthes evermanni**</t>
  </si>
  <si>
    <t>Kamchatka Flounder</t>
  </si>
  <si>
    <t>Atheresthes stomias</t>
  </si>
  <si>
    <t>Arrowtooth Flounder        </t>
  </si>
  <si>
    <t>Clidoderma asperrimum</t>
  </si>
  <si>
    <t>Roughscale Sole</t>
  </si>
  <si>
    <t>Eopsetta jordani</t>
  </si>
  <si>
    <t>Petrale Sole</t>
  </si>
  <si>
    <t>Glyptocephalus cynoglossus</t>
  </si>
  <si>
    <t>Witch Flounder</t>
  </si>
  <si>
    <t>Glyptocephalus stelleri</t>
  </si>
  <si>
    <t>Korean Flounder</t>
  </si>
  <si>
    <t>Glyptocephalus zachirus</t>
  </si>
  <si>
    <t>Rex Sole</t>
  </si>
  <si>
    <t>Hippoglossoides elassodon</t>
  </si>
  <si>
    <t>Flathead Sole</t>
  </si>
  <si>
    <t>Hippoglossoides platessoides</t>
  </si>
  <si>
    <t>American Plaice</t>
  </si>
  <si>
    <t>Hippoglossoides robustus**</t>
  </si>
  <si>
    <t>Bering Flounder</t>
  </si>
  <si>
    <t>Hippoglossus hippoglossus</t>
  </si>
  <si>
    <t>Atlantic Halibut</t>
  </si>
  <si>
    <t>Hippoglossus stenolepis</t>
  </si>
  <si>
    <t>Pacific Halibut</t>
  </si>
  <si>
    <t>Isopsetta isolepis</t>
  </si>
  <si>
    <t>Butter Sole</t>
  </si>
  <si>
    <t>Lepidopsetta bilineata</t>
  </si>
  <si>
    <t>Rock Sole</t>
  </si>
  <si>
    <t>Lepidopsetta polyxystra</t>
  </si>
  <si>
    <t>Northern Rock Sole</t>
  </si>
  <si>
    <t>Limanda aspera**</t>
  </si>
  <si>
    <t>Yellowfin Sole</t>
  </si>
  <si>
    <t>Limanda sakhalinensis</t>
  </si>
  <si>
    <t>Sakhalin Sole</t>
  </si>
  <si>
    <t>Liopsetta glacialis</t>
  </si>
  <si>
    <t>Arctic Flounder</t>
  </si>
  <si>
    <t>Liopsetta putnami</t>
  </si>
  <si>
    <t>Smooth Flounder</t>
  </si>
  <si>
    <t>Lyopsetta exilis</t>
  </si>
  <si>
    <t>Slender Sole</t>
  </si>
  <si>
    <t>Microstomus bathybius</t>
  </si>
  <si>
    <t>Deepsea Sole</t>
  </si>
  <si>
    <t>Microstomus pacificus</t>
  </si>
  <si>
    <t>Dover Sole</t>
  </si>
  <si>
    <t>Myzopsetta ferruginea</t>
  </si>
  <si>
    <t>Yellowtail Flounder</t>
  </si>
  <si>
    <t>Myzopsetta proboscidea**</t>
  </si>
  <si>
    <t>Longhead Dab</t>
  </si>
  <si>
    <t>Parophrys vetulus</t>
  </si>
  <si>
    <t>English Sole</t>
  </si>
  <si>
    <t>Platichthys stellatus</t>
  </si>
  <si>
    <t>Starry Flounder</t>
  </si>
  <si>
    <t>Pleuronectes quadrituberculatus**</t>
  </si>
  <si>
    <t>Alaska Plaice</t>
  </si>
  <si>
    <t>Pleuronichthys coenosus</t>
  </si>
  <si>
    <t>C-O Sole</t>
  </si>
  <si>
    <t>Pleuronichthys decurrens</t>
  </si>
  <si>
    <t>Curlfin Sole</t>
  </si>
  <si>
    <t>Pleuronichthys guttulatus</t>
  </si>
  <si>
    <t>Diamond Turbot</t>
  </si>
  <si>
    <t>Pleuronichthys ritteri</t>
  </si>
  <si>
    <t>Spotted Turbot</t>
  </si>
  <si>
    <t>Pleuronichthys verticalis</t>
  </si>
  <si>
    <t>Hornyhead Turbot</t>
  </si>
  <si>
    <t>Psettichthys melanostictus</t>
  </si>
  <si>
    <t>Sand Sole</t>
  </si>
  <si>
    <t>Pseudopleuronectes americanus</t>
  </si>
  <si>
    <t>Winter Flounder</t>
  </si>
  <si>
    <t>Reinhardtius hippoglossoides</t>
  </si>
  <si>
    <t>Greenland Halibut</t>
  </si>
  <si>
    <t>Plotosidae</t>
  </si>
  <si>
    <t>Plotosus lineatus</t>
  </si>
  <si>
    <t>Poeciliidae</t>
  </si>
  <si>
    <t>Belonesox belizanus</t>
  </si>
  <si>
    <t>Pike Killifish</t>
  </si>
  <si>
    <t>Gambusia affinis</t>
  </si>
  <si>
    <t>Western Mosquitofish</t>
  </si>
  <si>
    <t>Gambusia holbrooki</t>
  </si>
  <si>
    <t>Eastern Mosquitofish</t>
  </si>
  <si>
    <t>Gambusia rhizophorae</t>
  </si>
  <si>
    <t>Mangrove Gambusia</t>
  </si>
  <si>
    <t>Limia vittata</t>
  </si>
  <si>
    <t>Poecilia latipinna</t>
  </si>
  <si>
    <t>Sailfin Molly</t>
  </si>
  <si>
    <t>Poecilia mexicana</t>
  </si>
  <si>
    <t>Shortfin Molly</t>
  </si>
  <si>
    <t>Poecilia reticulata</t>
  </si>
  <si>
    <t>Guppy</t>
  </si>
  <si>
    <t>Poecilia sphenops</t>
  </si>
  <si>
    <t>Mexican Molly</t>
  </si>
  <si>
    <t>Xiphophorus hellerii</t>
  </si>
  <si>
    <t>Green Swordtail</t>
  </si>
  <si>
    <t>Xiphophorus maculatus</t>
  </si>
  <si>
    <t>Southern Platyfish</t>
  </si>
  <si>
    <t>Xiphophorus variatus</t>
  </si>
  <si>
    <t>Variable Platyfish</t>
  </si>
  <si>
    <t>Poecilopsettidae</t>
  </si>
  <si>
    <t>Poecilopsetta beanii</t>
  </si>
  <si>
    <t>Deepwater Dab</t>
  </si>
  <si>
    <t>Poecilopsetta hawaiiensis</t>
  </si>
  <si>
    <t>Poecilopsetta inermis</t>
  </si>
  <si>
    <t>Unarmed Deepwater Dab</t>
  </si>
  <si>
    <t>Polymixiidae</t>
  </si>
  <si>
    <t>Polymixia berndti</t>
  </si>
  <si>
    <t>Pacific Beardfish</t>
  </si>
  <si>
    <t>Polymixia japonica</t>
  </si>
  <si>
    <t>Silver Eye</t>
  </si>
  <si>
    <t>Polymixia lowei</t>
  </si>
  <si>
    <t>Beardfish</t>
  </si>
  <si>
    <t>Polymixia nobilis</t>
  </si>
  <si>
    <t>Noble Beardfish</t>
  </si>
  <si>
    <t>Polynemidae</t>
  </si>
  <si>
    <t>Polydactylus approximans</t>
  </si>
  <si>
    <t>Blue Bobo</t>
  </si>
  <si>
    <t>Polydactylus octonemus</t>
  </si>
  <si>
    <t>Atlantic Threadfin</t>
  </si>
  <si>
    <t>Polydactylus oligodon</t>
  </si>
  <si>
    <t>Littlescale Threadfin</t>
  </si>
  <si>
    <t>Polydactylus opercularis</t>
  </si>
  <si>
    <t>Yellow Bobo</t>
  </si>
  <si>
    <t>Polydactylus plebeius</t>
  </si>
  <si>
    <t>Polydactylus sexfilis</t>
  </si>
  <si>
    <t>Sixfinger Threadfin</t>
  </si>
  <si>
    <t>Polydactylus virginicus</t>
  </si>
  <si>
    <t>Barbu</t>
  </si>
  <si>
    <t>Polyprionidae</t>
  </si>
  <si>
    <t>Polyprion americanus</t>
  </si>
  <si>
    <t>Wreckfish</t>
  </si>
  <si>
    <t>Pomacanthidae</t>
  </si>
  <si>
    <t>Apolemichthys arcuatus</t>
  </si>
  <si>
    <t>Bandit Angelfish</t>
  </si>
  <si>
    <t>Apolemichthys trimaculatus</t>
  </si>
  <si>
    <t>Apolemichthys xanthopunctatus</t>
  </si>
  <si>
    <t>Goldspotted Angelfish</t>
  </si>
  <si>
    <t>Centropyge argi</t>
  </si>
  <si>
    <t>Cherubfish</t>
  </si>
  <si>
    <t>Centropyge aurantia</t>
  </si>
  <si>
    <t>Centropyge bicolor</t>
  </si>
  <si>
    <t>Centropyge bispinosa</t>
  </si>
  <si>
    <t>Centropyge colini</t>
  </si>
  <si>
    <t>Centropyge fisheri</t>
  </si>
  <si>
    <t>Orange Angelfish</t>
  </si>
  <si>
    <t>Centropyge flavissima</t>
  </si>
  <si>
    <t>Lemonpeel Angelfish</t>
  </si>
  <si>
    <t>Centropyge heraldi</t>
  </si>
  <si>
    <t>Centropyge interrupta</t>
  </si>
  <si>
    <t>Japanese Angelfish</t>
  </si>
  <si>
    <t>Centropyge loriculus</t>
  </si>
  <si>
    <t>Flame Angel</t>
  </si>
  <si>
    <t>Centropyge multicolor</t>
  </si>
  <si>
    <t>Multicolor Angelfish</t>
  </si>
  <si>
    <t>Centropyge nahackyi</t>
  </si>
  <si>
    <t>Nahacky's Angelfish</t>
  </si>
  <si>
    <t>Centropyge nigriocellus</t>
  </si>
  <si>
    <t>Blackspot Angelfish</t>
  </si>
  <si>
    <t>Centropyge potteri</t>
  </si>
  <si>
    <t>Russet Angelfish</t>
  </si>
  <si>
    <t>Centropyge shepardi</t>
  </si>
  <si>
    <t>Centropyge tibicen</t>
  </si>
  <si>
    <t>Centropyge vrolikii</t>
  </si>
  <si>
    <t>Chaetodontoplus mesoleucus</t>
  </si>
  <si>
    <t>Vermiculated Angelfish</t>
  </si>
  <si>
    <t>Genicanthus bellus</t>
  </si>
  <si>
    <t>Genicanthus lamarck</t>
  </si>
  <si>
    <t>Genicanthus melanospilos</t>
  </si>
  <si>
    <t>Genicanthus personatus</t>
  </si>
  <si>
    <t>Masked Angelfish</t>
  </si>
  <si>
    <t>Genicanthus takeuchii</t>
  </si>
  <si>
    <t>Genicanthus watanabei</t>
  </si>
  <si>
    <t>Holacanthus bermudensis</t>
  </si>
  <si>
    <t>Blue Angelfish</t>
  </si>
  <si>
    <t>Holacanthus ciliaris</t>
  </si>
  <si>
    <t>Queen Angelfish</t>
  </si>
  <si>
    <t>Holacanthus tricolor</t>
  </si>
  <si>
    <t>Rock Beauty</t>
  </si>
  <si>
    <t>Paracentropyge multifasciata</t>
  </si>
  <si>
    <t>Pomacanthus arcuatus</t>
  </si>
  <si>
    <t>Gray Angelfish</t>
  </si>
  <si>
    <t>Pomacanthus imperator</t>
  </si>
  <si>
    <t>Emperor Angelfish</t>
  </si>
  <si>
    <t>Pomacanthus paru</t>
  </si>
  <si>
    <t>French Angelfish</t>
  </si>
  <si>
    <t>Pomacanthus semicirculatus</t>
  </si>
  <si>
    <t>Semicircle Angelfish</t>
  </si>
  <si>
    <t>Pomacanthus sexstriatus</t>
  </si>
  <si>
    <t>Pomacanthus zonipectus</t>
  </si>
  <si>
    <t>Cortez Angelfish</t>
  </si>
  <si>
    <t>Pygoplites diacanthus</t>
  </si>
  <si>
    <t>Regal Angelfish</t>
  </si>
  <si>
    <t>Pomacentridae</t>
  </si>
  <si>
    <t>Abudefduf abdominalis</t>
  </si>
  <si>
    <t>Green Damselfish</t>
  </si>
  <si>
    <t>Abudefduf notatus</t>
  </si>
  <si>
    <t>Abudefduf saxatilis</t>
  </si>
  <si>
    <t>Sergeant Major</t>
  </si>
  <si>
    <t>Abudefduf septemfasciatus</t>
  </si>
  <si>
    <t>Abudefduf sexfasciatus</t>
  </si>
  <si>
    <t>Abudefduf sordidus</t>
  </si>
  <si>
    <t>Blackspot Sergeant</t>
  </si>
  <si>
    <t>Abudefduf taurus</t>
  </si>
  <si>
    <t>Night Sergeant</t>
  </si>
  <si>
    <t>Abudefduf troschelii</t>
  </si>
  <si>
    <t>Panamic Sergeant Major</t>
  </si>
  <si>
    <t>Abudefduf vaigiensis</t>
  </si>
  <si>
    <t>Indo-Pacific Sergeant</t>
  </si>
  <si>
    <t>Amblyglyphidodon aureus</t>
  </si>
  <si>
    <t>Amblyglyphidodon curacao</t>
  </si>
  <si>
    <t>Amblypomacentrus tricinctus</t>
  </si>
  <si>
    <t>Amphiprion barberi</t>
  </si>
  <si>
    <t>Amphiprion chrysopterus</t>
  </si>
  <si>
    <t>Amphiprion clarkii</t>
  </si>
  <si>
    <t>Amphiprion frenatus</t>
  </si>
  <si>
    <t>Amphiprion melanopus</t>
  </si>
  <si>
    <t>Amphiprion pacificus</t>
  </si>
  <si>
    <t>Amphiprion perideraion</t>
  </si>
  <si>
    <t>Azurina elerae</t>
  </si>
  <si>
    <t>Azurina hirundo</t>
  </si>
  <si>
    <t>Swallow Damselfish</t>
  </si>
  <si>
    <t>Azurina lepidolepis</t>
  </si>
  <si>
    <t>Chromis alpha</t>
  </si>
  <si>
    <t>Chromis alta</t>
  </si>
  <si>
    <t>Silverstripe Chromis</t>
  </si>
  <si>
    <t>Chromis anadema</t>
  </si>
  <si>
    <t>Chromis analis</t>
  </si>
  <si>
    <t>Chromis atripectoralis</t>
  </si>
  <si>
    <t>Chromis circumaurea</t>
  </si>
  <si>
    <t>Chromis cyanea</t>
  </si>
  <si>
    <t>Blue Chromis</t>
  </si>
  <si>
    <t>Chromis enchrysura</t>
  </si>
  <si>
    <t>Yellowtail Reeffish</t>
  </si>
  <si>
    <t>Chromis insolata</t>
  </si>
  <si>
    <t>Sunshinefish</t>
  </si>
  <si>
    <t>Chromis multilineata</t>
  </si>
  <si>
    <t>Brown Chromis</t>
  </si>
  <si>
    <t>Chromis ovalis</t>
  </si>
  <si>
    <t>Hawaiian Chromis</t>
  </si>
  <si>
    <t>Chromis punctipinnis</t>
  </si>
  <si>
    <t>Blacksmith</t>
  </si>
  <si>
    <t>Chromis scotti</t>
  </si>
  <si>
    <t>Purple Reeffish</t>
  </si>
  <si>
    <t>Chromis struhsakeri</t>
  </si>
  <si>
    <t>Struhsaker's Chromis</t>
  </si>
  <si>
    <t>Chromis ternatensis</t>
  </si>
  <si>
    <t>Chromis verater</t>
  </si>
  <si>
    <t>Threespot Chromis</t>
  </si>
  <si>
    <t>Chromis viridis</t>
  </si>
  <si>
    <t>Chromis weberi</t>
  </si>
  <si>
    <t>Chromis xanthochira</t>
  </si>
  <si>
    <t>Chromis xanthura</t>
  </si>
  <si>
    <t>Chrysiptera biocellata</t>
  </si>
  <si>
    <t>Chrysiptera brownriggii</t>
  </si>
  <si>
    <t>Chrysiptera caeruleolineata</t>
  </si>
  <si>
    <t>Chrysiptera cyanea</t>
  </si>
  <si>
    <t>Chrysiptera glauca</t>
  </si>
  <si>
    <t>Chrysiptera traceyi</t>
  </si>
  <si>
    <t>Dascyllus albisella</t>
  </si>
  <si>
    <t>Hawaiian Dascyllus</t>
  </si>
  <si>
    <t>Dascyllus aruanus</t>
  </si>
  <si>
    <t>Dascyllus reticulatus</t>
  </si>
  <si>
    <t>Dascyllus trimaculatus</t>
  </si>
  <si>
    <t>Dischistodus perspicillatus</t>
  </si>
  <si>
    <t>Hypsypops rubicundus</t>
  </si>
  <si>
    <t>Garibaldi</t>
  </si>
  <si>
    <t>Lepidozygus tapeinosoma</t>
  </si>
  <si>
    <t>Microspathodon chrysurus</t>
  </si>
  <si>
    <t>Yellowtail Damselfish</t>
  </si>
  <si>
    <t>Neopomacentrus cyanomos</t>
  </si>
  <si>
    <t>Regal Demoiselle</t>
  </si>
  <si>
    <t>Neopomacentrus violascens</t>
  </si>
  <si>
    <t>Plectroglyphidodon aureus</t>
  </si>
  <si>
    <t>Plectroglyphidodon dickii</t>
  </si>
  <si>
    <t>Plectroglyphidodon fasciolatus</t>
  </si>
  <si>
    <t>Pacific Gregory</t>
  </si>
  <si>
    <t>Plectroglyphidodon imparipennis</t>
  </si>
  <si>
    <t>Brighteye Damselfish</t>
  </si>
  <si>
    <t>Plectroglyphidodon johnstonianus</t>
  </si>
  <si>
    <t>Johnston Island Damsel</t>
  </si>
  <si>
    <t>Plectroglyphidodon leucozonus</t>
  </si>
  <si>
    <t>Plectroglyphidodon marginatus</t>
  </si>
  <si>
    <t>Plectroglyphidodon phoenixensis</t>
  </si>
  <si>
    <t>Phoenix Devil</t>
  </si>
  <si>
    <t>Plectroglyphidodon sindonis</t>
  </si>
  <si>
    <t>Rock Damselfish</t>
  </si>
  <si>
    <t>Pomacentrus amboinensis</t>
  </si>
  <si>
    <t>Pomacentrus brachialis</t>
  </si>
  <si>
    <t>Pomacentrus coelestis</t>
  </si>
  <si>
    <t>Pomacentrus nigriradiatus</t>
  </si>
  <si>
    <t>Pomacentrus pavo</t>
  </si>
  <si>
    <t>Pomacentrus philippinus</t>
  </si>
  <si>
    <t>Pomacentrus vaiuli</t>
  </si>
  <si>
    <t>Pomachromis guamensis</t>
  </si>
  <si>
    <t>Pycnochromis acares</t>
  </si>
  <si>
    <t>Midget Chromis</t>
  </si>
  <si>
    <t>Pycnochromis agilis</t>
  </si>
  <si>
    <t>Agile Chromis</t>
  </si>
  <si>
    <t>Pycnochromis amboinensis</t>
  </si>
  <si>
    <t>Pycnochromis atripes</t>
  </si>
  <si>
    <t>Pycnochromis hanui</t>
  </si>
  <si>
    <t>Chocolate-Dip Chromis</t>
  </si>
  <si>
    <t>Pycnochromis iomelas</t>
  </si>
  <si>
    <t>Pycnochromis leucurus</t>
  </si>
  <si>
    <t>Whitetail Chromis</t>
  </si>
  <si>
    <t>Pycnochromis margaritifer</t>
  </si>
  <si>
    <t>Pycnochromis pacifica</t>
  </si>
  <si>
    <t>Pycnochromis vanderbilti</t>
  </si>
  <si>
    <t>Vanderbilt's Chromis</t>
  </si>
  <si>
    <t>Stegastes adustus</t>
  </si>
  <si>
    <t>Dusky Damselfish</t>
  </si>
  <si>
    <t>Stegastes albifasciatus</t>
  </si>
  <si>
    <t>Stegastes diencaeus</t>
  </si>
  <si>
    <t>Longfin Damselfish</t>
  </si>
  <si>
    <t>Stegastes fuscus</t>
  </si>
  <si>
    <t>Stegastes lacrymatus</t>
  </si>
  <si>
    <t>Stegastes leucorus</t>
  </si>
  <si>
    <t>Whitetail Damselfish</t>
  </si>
  <si>
    <t>Stegastes leucostictus</t>
  </si>
  <si>
    <t>Beaugregory</t>
  </si>
  <si>
    <t>Stegastes nigricans</t>
  </si>
  <si>
    <t>Stegastes partitus</t>
  </si>
  <si>
    <t>Bicolor Damselfish</t>
  </si>
  <si>
    <t>Stegastes planifrons</t>
  </si>
  <si>
    <t>Threespot Damselfish</t>
  </si>
  <si>
    <t>Stegastes punctatus</t>
  </si>
  <si>
    <t>Stegastes xanthurus</t>
  </si>
  <si>
    <t>Cocoa Damselfish</t>
  </si>
  <si>
    <t>Pomatomidae</t>
  </si>
  <si>
    <t>Pomatomus saltatrix</t>
  </si>
  <si>
    <t>Bluefish</t>
  </si>
  <si>
    <t>Priacanthidae</t>
  </si>
  <si>
    <t>Cookeolus japonicus</t>
  </si>
  <si>
    <t>Bulleye</t>
  </si>
  <si>
    <t>Heteropriacanthus carolinus</t>
  </si>
  <si>
    <t>Indo-Pacific Glasseye</t>
  </si>
  <si>
    <t>Heteropriacanthus cruentatus</t>
  </si>
  <si>
    <t>Glasseye Snapper</t>
  </si>
  <si>
    <t>Priacanthus alalaua</t>
  </si>
  <si>
    <t>Alalaua</t>
  </si>
  <si>
    <t>Priacanthus arenatus</t>
  </si>
  <si>
    <t>Bigeye</t>
  </si>
  <si>
    <t>Priacanthus blochii</t>
  </si>
  <si>
    <t>Priacanthus hamrur</t>
  </si>
  <si>
    <t>Priacanthus meeki</t>
  </si>
  <si>
    <t>Hawaiian Bigeye</t>
  </si>
  <si>
    <t>Pristigenys alta</t>
  </si>
  <si>
    <t>Short Bigeye</t>
  </si>
  <si>
    <t>Pristigenys meyeri</t>
  </si>
  <si>
    <t>Pristigenys niphonia</t>
  </si>
  <si>
    <t>Pristigenys refulgens</t>
  </si>
  <si>
    <t>Pristigenys serrula</t>
  </si>
  <si>
    <t>Popeye Catalufa</t>
  </si>
  <si>
    <t>Pristidae</t>
  </si>
  <si>
    <t>Pristis pectinata</t>
  </si>
  <si>
    <t>Smalltooth Sawfish</t>
  </si>
  <si>
    <t>Pristis pristis</t>
  </si>
  <si>
    <t>Largetooth Sawfish</t>
  </si>
  <si>
    <t>Pristigasteridae</t>
  </si>
  <si>
    <t>Chirocentrodon bleekerianus*</t>
  </si>
  <si>
    <t>Proscylliidae</t>
  </si>
  <si>
    <t>Eridacnis barbouri</t>
  </si>
  <si>
    <t>Cuban Ribbontail Catshark</t>
  </si>
  <si>
    <t>Pseudocarchariidae</t>
  </si>
  <si>
    <t>Pseudocarcharias kamoharai</t>
  </si>
  <si>
    <t>Crocodile Shark</t>
  </si>
  <si>
    <t>Pseudochromidae</t>
  </si>
  <si>
    <t>Lubbockichthys multisquamatus</t>
  </si>
  <si>
    <t>Lubbockichthys myersi</t>
  </si>
  <si>
    <t>Pictichromis porphyrea</t>
  </si>
  <si>
    <t>Pseudochromis cyanotaenia</t>
  </si>
  <si>
    <t>Pseudochromis jamesi</t>
  </si>
  <si>
    <t>Pseudoplesiops revellei</t>
  </si>
  <si>
    <t>Pseudoplesiops rosae</t>
  </si>
  <si>
    <t>Pseudoplesiops typus</t>
  </si>
  <si>
    <t>Pseudoplesiops wassi</t>
  </si>
  <si>
    <t>Pseudotriakidae</t>
  </si>
  <si>
    <t>Pseudotriakis microdon</t>
  </si>
  <si>
    <t>False Cat Shark</t>
  </si>
  <si>
    <t>Psychrolutidae</t>
  </si>
  <si>
    <t>Archistes biseriatus</t>
  </si>
  <si>
    <t>Scaled Sculpin</t>
  </si>
  <si>
    <t>Artediellichthys nigripinnis**</t>
  </si>
  <si>
    <t>Blackfin Hookear Sculpin</t>
  </si>
  <si>
    <t>Artediellus camchaticus</t>
  </si>
  <si>
    <t>Clownfin Sculpin</t>
  </si>
  <si>
    <t>Artediellus gomojunovi</t>
  </si>
  <si>
    <t>Spinyhook Sculpin</t>
  </si>
  <si>
    <t>Artediellus ochotensis</t>
  </si>
  <si>
    <t>Okhotsk Hookear Sculpin</t>
  </si>
  <si>
    <t>Artediellus pacificus**</t>
  </si>
  <si>
    <t>Hookhorn Sculpin</t>
  </si>
  <si>
    <t>Artediellus scaber**</t>
  </si>
  <si>
    <t>Hamecon</t>
  </si>
  <si>
    <t>Artedius corallinus</t>
  </si>
  <si>
    <t>Coralline Sculpin</t>
  </si>
  <si>
    <t>Artedius fenestralis</t>
  </si>
  <si>
    <t>Padded Sculpin</t>
  </si>
  <si>
    <t>Artedius harringtoni</t>
  </si>
  <si>
    <t>Scalyhead Sculpin</t>
  </si>
  <si>
    <t>Artedius lateralis</t>
  </si>
  <si>
    <t>Smoothhead Sculpin</t>
  </si>
  <si>
    <t>Artedius notospilotus</t>
  </si>
  <si>
    <t>Bonyhead Sculpin</t>
  </si>
  <si>
    <t>Ascelichthys rhodorus</t>
  </si>
  <si>
    <t>Rosylip Sculpin</t>
  </si>
  <si>
    <t>Asemichthys taylori</t>
  </si>
  <si>
    <t>Spinynose Sculpin</t>
  </si>
  <si>
    <t>Bolinia euryptera**</t>
  </si>
  <si>
    <t>Broadfin Sculpin</t>
  </si>
  <si>
    <t>Chitonotus pugetensis</t>
  </si>
  <si>
    <t>Roughback Sculpin</t>
  </si>
  <si>
    <t>Clinocottus acuticeps</t>
  </si>
  <si>
    <t>Sharpnose Sculpin</t>
  </si>
  <si>
    <t>Clinocottus analis</t>
  </si>
  <si>
    <t>Woolly Sculpin</t>
  </si>
  <si>
    <t>Clinocottus embryum</t>
  </si>
  <si>
    <t>Calico Sculpin</t>
  </si>
  <si>
    <t>Clinocottus globiceps</t>
  </si>
  <si>
    <t>Mosshead Sculpin</t>
  </si>
  <si>
    <t>Clinocottus recalvus</t>
  </si>
  <si>
    <t>Bald Sculpin</t>
  </si>
  <si>
    <t>Cottunculus microps</t>
  </si>
  <si>
    <t>Polar Sculpin</t>
  </si>
  <si>
    <t>Cottunculus thomsonii</t>
  </si>
  <si>
    <t>Pallid Sculpin</t>
  </si>
  <si>
    <t>Dasycottus setiger</t>
  </si>
  <si>
    <t>Spinyhead Sculpin</t>
  </si>
  <si>
    <t>Enophrys bison</t>
  </si>
  <si>
    <t>Buffalo Sculpin</t>
  </si>
  <si>
    <t>Enophrys diceraus**</t>
  </si>
  <si>
    <t>Antlered Sculpin</t>
  </si>
  <si>
    <t>Enophrys lucasi**</t>
  </si>
  <si>
    <t>Leister Sculpin</t>
  </si>
  <si>
    <t>Enophrys taurina</t>
  </si>
  <si>
    <t>Bull Sculpin</t>
  </si>
  <si>
    <t>Eurymen gyrinus**</t>
  </si>
  <si>
    <t>Smoothcheek Sculpin</t>
  </si>
  <si>
    <t>Gymnocanthus detrisus**</t>
  </si>
  <si>
    <t>Purplegray Sculpin</t>
  </si>
  <si>
    <t>Gymnocanthus galeatus**</t>
  </si>
  <si>
    <t>Armorhead Sculpin</t>
  </si>
  <si>
    <t>Gymnocanthus pistilliger**</t>
  </si>
  <si>
    <t>Threaded Sculpin</t>
  </si>
  <si>
    <t>Icelinus borealis</t>
  </si>
  <si>
    <t>Northern Sculpin</t>
  </si>
  <si>
    <t>Icelinus burchami</t>
  </si>
  <si>
    <t>Dusky Sculpin</t>
  </si>
  <si>
    <t>Icelinus cavifrons</t>
  </si>
  <si>
    <t>Pit-Head Sculpin</t>
  </si>
  <si>
    <t>Icelinus filamentosus</t>
  </si>
  <si>
    <t>Threadfin Sculpin</t>
  </si>
  <si>
    <t>Icelinus fimbriatus</t>
  </si>
  <si>
    <t>Fringed Sculpin</t>
  </si>
  <si>
    <t>Icelinus limbaughi</t>
  </si>
  <si>
    <t>Canyon Sculpin</t>
  </si>
  <si>
    <t>Icelinus oculatus</t>
  </si>
  <si>
    <t>Frogmouth Sculpin</t>
  </si>
  <si>
    <t>Icelinus quadriseriatus</t>
  </si>
  <si>
    <t>Yellowchin Sculpin</t>
  </si>
  <si>
    <t>Icelinus tenuis</t>
  </si>
  <si>
    <t>Spotfin Sculpin</t>
  </si>
  <si>
    <t>Icelus canaliculatus**</t>
  </si>
  <si>
    <t>Blacknose Sculpin</t>
  </si>
  <si>
    <t>Icelus euryops**</t>
  </si>
  <si>
    <t>Wide-Eye Sculpin</t>
  </si>
  <si>
    <t>Icelus spatula**</t>
  </si>
  <si>
    <t>Icelus spiniger**</t>
  </si>
  <si>
    <t>Thorny Sculpin</t>
  </si>
  <si>
    <t>Icelus uncinalis**</t>
  </si>
  <si>
    <t>Uncinate Sculpin</t>
  </si>
  <si>
    <t>Leiocottus hirundo</t>
  </si>
  <si>
    <t>Lavender Sculpin</t>
  </si>
  <si>
    <t>Malacocottus aleuticus**</t>
  </si>
  <si>
    <t>Whitetail Sculpin</t>
  </si>
  <si>
    <t>Malacocottus kincaidi</t>
  </si>
  <si>
    <t>Blackfin Sculpin</t>
  </si>
  <si>
    <t>Malacocottus zonurus</t>
  </si>
  <si>
    <t>Darkfin Sculpin</t>
  </si>
  <si>
    <t>Megalocottus platycephalus</t>
  </si>
  <si>
    <t>Belligerent Sculpin</t>
  </si>
  <si>
    <t>Microcottus sellaris**</t>
  </si>
  <si>
    <t>Brightbelly Sculpin</t>
  </si>
  <si>
    <t>Myoxocephalus jaok**</t>
  </si>
  <si>
    <t>Plain Sculpin</t>
  </si>
  <si>
    <t>Myoxocephalus niger**</t>
  </si>
  <si>
    <t>Warthead Sculpin</t>
  </si>
  <si>
    <t>Myoxocephalus polyacanthocephalus</t>
  </si>
  <si>
    <t>Great Sculpin</t>
  </si>
  <si>
    <t>Myoxocephalus quadricornis**</t>
  </si>
  <si>
    <t>Myoxocephalus stelleri**</t>
  </si>
  <si>
    <t>Frog Sculpin</t>
  </si>
  <si>
    <t>Oligocottus maculosus</t>
  </si>
  <si>
    <t>Tidepool Sculpin</t>
  </si>
  <si>
    <t>Oligocottus rimensis</t>
  </si>
  <si>
    <t>Saddleback Sculpin</t>
  </si>
  <si>
    <t>Oligocottus rubellio</t>
  </si>
  <si>
    <t>Rosy Sculpin</t>
  </si>
  <si>
    <t>Oligocottus snyderi</t>
  </si>
  <si>
    <t>Fluffy Sculpin</t>
  </si>
  <si>
    <t>Orthonopias triacis</t>
  </si>
  <si>
    <t>Snubnose Sculpin</t>
  </si>
  <si>
    <t>Phallocottus obtusus**</t>
  </si>
  <si>
    <t>Spineless Sculpin</t>
  </si>
  <si>
    <t>Porocottus mednius**</t>
  </si>
  <si>
    <t>Aleutian Fringed Sculpin</t>
  </si>
  <si>
    <t>Psychrolutes paradoxus</t>
  </si>
  <si>
    <t>Tadpole Sculpin</t>
  </si>
  <si>
    <t>Psychrolutes phrictus</t>
  </si>
  <si>
    <t>Giant Blob Sculpin</t>
  </si>
  <si>
    <t>Psychrolutes sigalutes</t>
  </si>
  <si>
    <t>Soft Sculpin</t>
  </si>
  <si>
    <t>Radulinus asprellus</t>
  </si>
  <si>
    <t>Slim Sculpin</t>
  </si>
  <si>
    <t>Radulinus boleoides</t>
  </si>
  <si>
    <t>Darter Sculpin</t>
  </si>
  <si>
    <t>Radulinus vinculus</t>
  </si>
  <si>
    <t>Smoothgum Sculpin</t>
  </si>
  <si>
    <t>Rastrinus scutiger**</t>
  </si>
  <si>
    <t>Roughskin Sculpin</t>
  </si>
  <si>
    <t>Ruscarius creaseri</t>
  </si>
  <si>
    <t>Roughcheek Sculpin</t>
  </si>
  <si>
    <t>Ruscarius meanyi</t>
  </si>
  <si>
    <t>Puget Sound Sculpin</t>
  </si>
  <si>
    <t>Sigmistes caulias**</t>
  </si>
  <si>
    <t>Kelp Sculpin</t>
  </si>
  <si>
    <t>Sigmistes smithi**</t>
  </si>
  <si>
    <t>Arched Sculpin</t>
  </si>
  <si>
    <t>Stelgistrum beringianum</t>
  </si>
  <si>
    <t>Smallplate Sculpin</t>
  </si>
  <si>
    <t>Stelgistrum concinnum**</t>
  </si>
  <si>
    <t>Largeplate Sculpin</t>
  </si>
  <si>
    <t>Synchirus gilli</t>
  </si>
  <si>
    <t>Manacled Sculpin</t>
  </si>
  <si>
    <t>Thyriscus anoplus**</t>
  </si>
  <si>
    <t>Sponge Sculpin</t>
  </si>
  <si>
    <t>Trichocottus brashnikovi**</t>
  </si>
  <si>
    <t>Hairhead Sculpin</t>
  </si>
  <si>
    <t>Triglops forficatus**</t>
  </si>
  <si>
    <t>Scissortail Sculpin</t>
  </si>
  <si>
    <t>Triglops macellus</t>
  </si>
  <si>
    <t>Roughspine Sculpin</t>
  </si>
  <si>
    <t>Triglops metopias**</t>
  </si>
  <si>
    <t>Highbrow Sculpin</t>
  </si>
  <si>
    <t>Triglops scepticus**</t>
  </si>
  <si>
    <t>Spectacled Sculpin</t>
  </si>
  <si>
    <t>Triglops xenostethus**</t>
  </si>
  <si>
    <t>Scalybreasted Sculpin</t>
  </si>
  <si>
    <t>Zesticelus profundorum</t>
  </si>
  <si>
    <t>Flabby Sculpin</t>
  </si>
  <si>
    <t>Ptilichthyidae</t>
  </si>
  <si>
    <t>Ptilichthys goodei</t>
  </si>
  <si>
    <t>Quillfish</t>
  </si>
  <si>
    <t>Rachycentridae</t>
  </si>
  <si>
    <t>Rachycentron canadum</t>
  </si>
  <si>
    <t>Cobia</t>
  </si>
  <si>
    <t>Rajidae</t>
  </si>
  <si>
    <t>Amblyraja hyperborea</t>
  </si>
  <si>
    <t>Boreal Skate</t>
  </si>
  <si>
    <t>Amblyraja hyperborea**</t>
  </si>
  <si>
    <t>Amblyraja jenseni</t>
  </si>
  <si>
    <t>Shorttail Skate</t>
  </si>
  <si>
    <t>Amblyraja radiata</t>
  </si>
  <si>
    <t>Thorny Skate</t>
  </si>
  <si>
    <t>Beringraja binoculata</t>
  </si>
  <si>
    <t>Big Skate</t>
  </si>
  <si>
    <t>Breviraja claramaculata</t>
  </si>
  <si>
    <t>Brightspot Skate</t>
  </si>
  <si>
    <t>Breviraja colesi</t>
  </si>
  <si>
    <t>Lightnose Skate</t>
  </si>
  <si>
    <t>Breviraja spinosa</t>
  </si>
  <si>
    <t>Spinenose Skate</t>
  </si>
  <si>
    <t>Caliraja inornata</t>
  </si>
  <si>
    <t>California Skate</t>
  </si>
  <si>
    <t>Caliraja rhina</t>
  </si>
  <si>
    <t>Longnose Skate</t>
  </si>
  <si>
    <t>Caliraja stellulata</t>
  </si>
  <si>
    <t>Starry Skate</t>
  </si>
  <si>
    <t>Dactylobatus armatus</t>
  </si>
  <si>
    <t>Armed Finger Skate</t>
  </si>
  <si>
    <t>Dactylobatus clarkii</t>
  </si>
  <si>
    <t>Armless Finger Skate</t>
  </si>
  <si>
    <t>Dipturus bullisi</t>
  </si>
  <si>
    <t>Lozenge Skate</t>
  </si>
  <si>
    <t>Dipturus garricki</t>
  </si>
  <si>
    <t>San Blas Skate</t>
  </si>
  <si>
    <t>Dipturus laevis</t>
  </si>
  <si>
    <t>Barndoor Skate</t>
  </si>
  <si>
    <t>Dipturus olseni</t>
  </si>
  <si>
    <t>Spreadfin Skate</t>
  </si>
  <si>
    <t>Dipturus oregoni</t>
  </si>
  <si>
    <t>Hooktail Skate</t>
  </si>
  <si>
    <t>Dipturus teevani</t>
  </si>
  <si>
    <t>Prickly Brown Skate</t>
  </si>
  <si>
    <t>Leucoraja erinacea</t>
  </si>
  <si>
    <t>Little Skate</t>
  </si>
  <si>
    <t>Leucoraja garmani</t>
  </si>
  <si>
    <t>Rosette Skate</t>
  </si>
  <si>
    <t>Leucoraja lentiginosa</t>
  </si>
  <si>
    <t>Freckled Skate</t>
  </si>
  <si>
    <t>Leucoraja ocellata</t>
  </si>
  <si>
    <t>Winter Skate</t>
  </si>
  <si>
    <t>Malacoraja senta</t>
  </si>
  <si>
    <t>Smooth Skate</t>
  </si>
  <si>
    <t>Malacoraja spinacidermis</t>
  </si>
  <si>
    <t>Soft Skate</t>
  </si>
  <si>
    <t>Neoraja carolinensis</t>
  </si>
  <si>
    <t>Carolina Novelskate</t>
  </si>
  <si>
    <t>Rajella bathyphila</t>
  </si>
  <si>
    <t>Deepwater Skate</t>
  </si>
  <si>
    <t>Rajella bigelowi</t>
  </si>
  <si>
    <t>Abyssal Skate</t>
  </si>
  <si>
    <t>Rajella fuliginea</t>
  </si>
  <si>
    <t>Sooty Skate</t>
  </si>
  <si>
    <t>Rajella fyllae</t>
  </si>
  <si>
    <t>Round Skate</t>
  </si>
  <si>
    <t>Rajella purpuriventralis</t>
  </si>
  <si>
    <t>Purplebelly Skate</t>
  </si>
  <si>
    <t>Rostroraja ackleyi</t>
  </si>
  <si>
    <t>Ocellate Skate</t>
  </si>
  <si>
    <t>Rostroraja bahamensis</t>
  </si>
  <si>
    <t>Bahama Skate</t>
  </si>
  <si>
    <t>Rostroraja eglanteria</t>
  </si>
  <si>
    <t>Clearnose Skate</t>
  </si>
  <si>
    <t>Rostroraja texana</t>
  </si>
  <si>
    <t>Roundel Skate</t>
  </si>
  <si>
    <t>Regalecidae</t>
  </si>
  <si>
    <t>Regalecus glesne</t>
  </si>
  <si>
    <t>Oarfish</t>
  </si>
  <si>
    <t>Regalecus russellii</t>
  </si>
  <si>
    <t>Short-Crested Oarfish</t>
  </si>
  <si>
    <t>Rhamphocottidae</t>
  </si>
  <si>
    <t>Rhamphocottus richardsonii</t>
  </si>
  <si>
    <t>Grunt Sculpin</t>
  </si>
  <si>
    <t>Rhincodontidae</t>
  </si>
  <si>
    <t>Rhincodon typus</t>
  </si>
  <si>
    <t>Whale Shark</t>
  </si>
  <si>
    <t>Rhinobatidae</t>
  </si>
  <si>
    <t>Pseudobatos lentiginosus</t>
  </si>
  <si>
    <t>Atlantic Guitarfish</t>
  </si>
  <si>
    <t>Pseudobatos productus</t>
  </si>
  <si>
    <t>Shovelnose Guitarfish</t>
  </si>
  <si>
    <t>Rhinochimaeridae</t>
  </si>
  <si>
    <t>Harriotta haeckeli</t>
  </si>
  <si>
    <t>Small-Spine Chimera</t>
  </si>
  <si>
    <t>Harriotta raleighana</t>
  </si>
  <si>
    <t>Longnose Chimaera</t>
  </si>
  <si>
    <t>Rhinochimaera atlantica</t>
  </si>
  <si>
    <t>Atlantic Knifenose Chimaera</t>
  </si>
  <si>
    <t>Rhinochimaera pacifica</t>
  </si>
  <si>
    <t>Pacific Spookfish</t>
  </si>
  <si>
    <t>Rhinopteridae</t>
  </si>
  <si>
    <t>Rhinoptera bonasus</t>
  </si>
  <si>
    <t>Cownose Ray</t>
  </si>
  <si>
    <t>Rhinoptera brasiliensis</t>
  </si>
  <si>
    <t>Brazilian Cownose Ray</t>
  </si>
  <si>
    <t>Rhinoptera javanica</t>
  </si>
  <si>
    <t>Rivulidae</t>
  </si>
  <si>
    <t>Kryptolebias marmoratus</t>
  </si>
  <si>
    <t>Mangrove Rivulus</t>
  </si>
  <si>
    <t>Rondeletiidae</t>
  </si>
  <si>
    <t>Rondeletia bicolor</t>
  </si>
  <si>
    <t>Unarmored Redmouth Whalefish</t>
  </si>
  <si>
    <t>Rondeletia loricata</t>
  </si>
  <si>
    <t>Armored Redmouth Whalefish</t>
  </si>
  <si>
    <t>Saccopharyngidae</t>
  </si>
  <si>
    <t>Saccopharynx ampullaceus</t>
  </si>
  <si>
    <t>Flask Gulper</t>
  </si>
  <si>
    <t>Saccopharynx lavenbergi</t>
  </si>
  <si>
    <t>Whiptail Gulper</t>
  </si>
  <si>
    <t>Salmonidae</t>
  </si>
  <si>
    <t>Coregonus autumnalis**</t>
  </si>
  <si>
    <t>Arctic Cisco</t>
  </si>
  <si>
    <t>Coregonus clupeaformis</t>
  </si>
  <si>
    <t>Lake Whitefish</t>
  </si>
  <si>
    <t>Coregonus laurettae**</t>
  </si>
  <si>
    <t>Bering Cisco</t>
  </si>
  <si>
    <t>Oncorhynchus clarkii</t>
  </si>
  <si>
    <t>Coastal Cutthroat Trout</t>
  </si>
  <si>
    <t>Oncorhynchus gorbuscha</t>
  </si>
  <si>
    <t>Pink Salmon</t>
  </si>
  <si>
    <t>Oncorhynchus keta</t>
  </si>
  <si>
    <t>Chum Salmon</t>
  </si>
  <si>
    <t>Oncorhynchus kisutch</t>
  </si>
  <si>
    <t>Coho Salmon</t>
  </si>
  <si>
    <t>Oncorhynchus mykiss</t>
  </si>
  <si>
    <t>Rainbow Trout</t>
  </si>
  <si>
    <t>Oncorhynchus nerka</t>
  </si>
  <si>
    <t>Sockeye Salmon</t>
  </si>
  <si>
    <t>Oncorhynchus tshawytscha</t>
  </si>
  <si>
    <t>Chinook Salmon</t>
  </si>
  <si>
    <t>Salmo salar</t>
  </si>
  <si>
    <t>Atlantic Salmon</t>
  </si>
  <si>
    <t>Salmo trutta</t>
  </si>
  <si>
    <t>Brown Trout</t>
  </si>
  <si>
    <t>Salvelinus alpinus</t>
  </si>
  <si>
    <t>Arctic Char</t>
  </si>
  <si>
    <t>Salvelinus confluentus</t>
  </si>
  <si>
    <t>Bull Trout</t>
  </si>
  <si>
    <t>Salvelinus fontinalis</t>
  </si>
  <si>
    <t>Brook Trout</t>
  </si>
  <si>
    <t>Salvelinus malma</t>
  </si>
  <si>
    <t>Dolly Varden</t>
  </si>
  <si>
    <t>Samaridae</t>
  </si>
  <si>
    <t>Samariscus corallinus</t>
  </si>
  <si>
    <t>Coralline-Red Flounder</t>
  </si>
  <si>
    <t>Samariscus triocellatus</t>
  </si>
  <si>
    <t>Three-Spot Righteye Flounder</t>
  </si>
  <si>
    <t>Scaridae</t>
  </si>
  <si>
    <t>Bolbometopon muricatum</t>
  </si>
  <si>
    <t>Calotomus carolinus</t>
  </si>
  <si>
    <t>Carolines Parrotfish</t>
  </si>
  <si>
    <t>Calotomus spinidens</t>
  </si>
  <si>
    <t>Calotomus zonarchus</t>
  </si>
  <si>
    <t>Yellowbar Parrot</t>
  </si>
  <si>
    <t>Cetoscarus ocellatus</t>
  </si>
  <si>
    <t>Chlorurus frontalis</t>
  </si>
  <si>
    <t>Chlorurus japanensis</t>
  </si>
  <si>
    <t>Chlorurus microrhinos</t>
  </si>
  <si>
    <t>Chlorurus perspicillatus</t>
  </si>
  <si>
    <t>Spectacled Parrotfish</t>
  </si>
  <si>
    <t>Chlorurus spilurus</t>
  </si>
  <si>
    <t>Pacific Bullethead Parrotfish</t>
  </si>
  <si>
    <t>Hipposcarus longiceps</t>
  </si>
  <si>
    <t>Leptoscarus vaigiensis</t>
  </si>
  <si>
    <t>Scarus altipinnis</t>
  </si>
  <si>
    <t>Scarus dimidiatus</t>
  </si>
  <si>
    <t>Scarus dubius</t>
  </si>
  <si>
    <t>Regal Parrot</t>
  </si>
  <si>
    <t>Scarus festivus</t>
  </si>
  <si>
    <t>Scarus forsteni</t>
  </si>
  <si>
    <t>Scarus frenatus</t>
  </si>
  <si>
    <t>Scarus fuscocaudalis</t>
  </si>
  <si>
    <t>Scarus ghobban</t>
  </si>
  <si>
    <t>Bluechin Parrotfish</t>
  </si>
  <si>
    <t>Scarus globiceps</t>
  </si>
  <si>
    <t>Scarus niger</t>
  </si>
  <si>
    <t>Scarus oviceps</t>
  </si>
  <si>
    <t>Scarus psittacus</t>
  </si>
  <si>
    <t>Common Parrotfish</t>
  </si>
  <si>
    <t>Scarus rubroviolaceus</t>
  </si>
  <si>
    <t>Ember Parrotfish</t>
  </si>
  <si>
    <t>Scarus schlegeli</t>
  </si>
  <si>
    <t>Scarus spinus</t>
  </si>
  <si>
    <t>Scarus tricolor</t>
  </si>
  <si>
    <t>Scarus xanthopleura</t>
  </si>
  <si>
    <t>Schindleriidae</t>
  </si>
  <si>
    <t>Schindleria pietschmanni</t>
  </si>
  <si>
    <t>Schindleria praematura</t>
  </si>
  <si>
    <t>Schindler's Fish</t>
  </si>
  <si>
    <t>Sciaenidae</t>
  </si>
  <si>
    <t>Atractoscion nobilis</t>
  </si>
  <si>
    <t>White Seabass</t>
  </si>
  <si>
    <t>Bairdiella chrysoura</t>
  </si>
  <si>
    <t>Silver Perch</t>
  </si>
  <si>
    <t>Bairdiella ronchus*</t>
  </si>
  <si>
    <t>Ground Croaker</t>
  </si>
  <si>
    <t>Cheilotrema saturnum</t>
  </si>
  <si>
    <t>Black Croaker</t>
  </si>
  <si>
    <t>Corvula batabana</t>
  </si>
  <si>
    <t>Blue Croaker</t>
  </si>
  <si>
    <t>Corvula sanctaeluciae</t>
  </si>
  <si>
    <t>Striped Croaker</t>
  </si>
  <si>
    <t>Cynoscion arenarius</t>
  </si>
  <si>
    <t>Sand Seatrout</t>
  </si>
  <si>
    <t>Cynoscion jamaicensis*</t>
  </si>
  <si>
    <t>Jamaica Weakfish</t>
  </si>
  <si>
    <t>Cynoscion nebulosus</t>
  </si>
  <si>
    <t>Spotted Seatrout</t>
  </si>
  <si>
    <t>Cynoscion nothus</t>
  </si>
  <si>
    <t>Silver Seatrout</t>
  </si>
  <si>
    <t>Cynoscion parvipinnis</t>
  </si>
  <si>
    <t>Shortfin Corvina</t>
  </si>
  <si>
    <t>Cynoscion regalis</t>
  </si>
  <si>
    <t>Weakfish</t>
  </si>
  <si>
    <t>Equetus lanceolatus</t>
  </si>
  <si>
    <t>Jackknife-Fish</t>
  </si>
  <si>
    <t>Equetus punctatus</t>
  </si>
  <si>
    <t>Spotted Drum</t>
  </si>
  <si>
    <t>Genyonemus lineatus</t>
  </si>
  <si>
    <t>White Croaker</t>
  </si>
  <si>
    <t>Larimus breviceps*</t>
  </si>
  <si>
    <t>Shorthead Drum</t>
  </si>
  <si>
    <t>Larimus fasciatus</t>
  </si>
  <si>
    <t>Banded Drum</t>
  </si>
  <si>
    <t>Leiostomus xanthurus</t>
  </si>
  <si>
    <t>Spot</t>
  </si>
  <si>
    <t>Menticirrhus americanus</t>
  </si>
  <si>
    <t>Southern Kingfish</t>
  </si>
  <si>
    <t>Menticirrhus littoralis</t>
  </si>
  <si>
    <t>Gulf Kingfish</t>
  </si>
  <si>
    <t>Menticirrhus saxatilis</t>
  </si>
  <si>
    <t>Northern Kingfish</t>
  </si>
  <si>
    <t>Menticirrhus undulatus</t>
  </si>
  <si>
    <t>California Corbina</t>
  </si>
  <si>
    <t>Micropogonias furnieri*</t>
  </si>
  <si>
    <t>Whitemouth Croaker</t>
  </si>
  <si>
    <t>Micropogonias undulatus</t>
  </si>
  <si>
    <t>Atlantic Croaker</t>
  </si>
  <si>
    <t>Odontoscion dentex</t>
  </si>
  <si>
    <t>Reef Croaker</t>
  </si>
  <si>
    <t>Pareques acuminatus</t>
  </si>
  <si>
    <t>High-Hat</t>
  </si>
  <si>
    <t>Pareques iwamotoi</t>
  </si>
  <si>
    <t>Blackbar Drum</t>
  </si>
  <si>
    <t>Pareques umbrosus</t>
  </si>
  <si>
    <t>Cubbyu</t>
  </si>
  <si>
    <t>Pogonias cromis</t>
  </si>
  <si>
    <t>Black Drum</t>
  </si>
  <si>
    <t>Roncador stearnsii</t>
  </si>
  <si>
    <t>Spotfin Croaker</t>
  </si>
  <si>
    <t>Sciaenops ocellatus</t>
  </si>
  <si>
    <t>Red Drum</t>
  </si>
  <si>
    <t>Seriphus politus</t>
  </si>
  <si>
    <t>Queenfish</t>
  </si>
  <si>
    <t>Stellifer colonensis*</t>
  </si>
  <si>
    <t>American Stardrum</t>
  </si>
  <si>
    <t>Stellifer lanceolatus</t>
  </si>
  <si>
    <t>Star Drum</t>
  </si>
  <si>
    <t>Stellifer punctatissimus*</t>
  </si>
  <si>
    <t>Stellifer stellifer*</t>
  </si>
  <si>
    <t>Umbrina broussonnetii*</t>
  </si>
  <si>
    <t>Umbrina coroides</t>
  </si>
  <si>
    <t>Sand Drum</t>
  </si>
  <si>
    <t>Umbrina roncador</t>
  </si>
  <si>
    <t>Yellowfin Croaker</t>
  </si>
  <si>
    <t>Scomberesocidae</t>
  </si>
  <si>
    <t>Cololabis adoceta</t>
  </si>
  <si>
    <t>Saury</t>
  </si>
  <si>
    <t>Cololabis saira</t>
  </si>
  <si>
    <t>Pacific Saury</t>
  </si>
  <si>
    <t>Scomberesox saurus</t>
  </si>
  <si>
    <t>Atlantic Saury</t>
  </si>
  <si>
    <t>Scombridae</t>
  </si>
  <si>
    <t>Acanthocybium solandri</t>
  </si>
  <si>
    <t>Wahoo</t>
  </si>
  <si>
    <t>Auxis rochei</t>
  </si>
  <si>
    <t>Bullet Mackerel</t>
  </si>
  <si>
    <t>Auxis thazard</t>
  </si>
  <si>
    <t>Frigate Mackerel</t>
  </si>
  <si>
    <t>Euthynnus affinis</t>
  </si>
  <si>
    <t>Kawakawa</t>
  </si>
  <si>
    <t>Euthynnus alletteratus</t>
  </si>
  <si>
    <t>Little Tunny</t>
  </si>
  <si>
    <t>Euthynnus lineatus</t>
  </si>
  <si>
    <t>Black Skipjack</t>
  </si>
  <si>
    <t>Grammatorcynus bilineatus</t>
  </si>
  <si>
    <t>Gymnosarda unicolor</t>
  </si>
  <si>
    <t>Katsuwonus pelamis</t>
  </si>
  <si>
    <t>Skipjack Tuna</t>
  </si>
  <si>
    <t>Rastrelliger brachysoma</t>
  </si>
  <si>
    <t>Rastrelliger kanagurta</t>
  </si>
  <si>
    <t>Sarda chiliensis</t>
  </si>
  <si>
    <t>Pacific Bonito</t>
  </si>
  <si>
    <t>Sarda orientalis</t>
  </si>
  <si>
    <t>Striped Bonito</t>
  </si>
  <si>
    <t>Sarda sarda</t>
  </si>
  <si>
    <t>Atlantic Bonito</t>
  </si>
  <si>
    <t>Scomber australasicus</t>
  </si>
  <si>
    <t>Blue Mackerel</t>
  </si>
  <si>
    <t>Scomber colias</t>
  </si>
  <si>
    <t>Atlantic Chub Mackerel</t>
  </si>
  <si>
    <t>Scomber japonicus</t>
  </si>
  <si>
    <t>Pacific Chub Mackerel</t>
  </si>
  <si>
    <t>Scomber scombrus</t>
  </si>
  <si>
    <t>Atlantic Mackerel</t>
  </si>
  <si>
    <t>Scomberomorus cavalla</t>
  </si>
  <si>
    <t>King Mackerel</t>
  </si>
  <si>
    <t>Scomberomorus commerson</t>
  </si>
  <si>
    <t>Scomberomorus concolor</t>
  </si>
  <si>
    <t>Gulf Sierra</t>
  </si>
  <si>
    <t>Scomberomorus maculatus</t>
  </si>
  <si>
    <t>Spanish Mackerel</t>
  </si>
  <si>
    <t>Scomberomorus regalis</t>
  </si>
  <si>
    <t>Cero</t>
  </si>
  <si>
    <t>Scomberomorus sierra</t>
  </si>
  <si>
    <t>Pacific Sierra</t>
  </si>
  <si>
    <t>Thunnus alalunga</t>
  </si>
  <si>
    <t>Albacore</t>
  </si>
  <si>
    <t>Thunnus albacares</t>
  </si>
  <si>
    <t>Yellowfin Tuna</t>
  </si>
  <si>
    <t>Thunnus atlanticus</t>
  </si>
  <si>
    <t>Blackfin Tuna</t>
  </si>
  <si>
    <t>Thunnus obesus</t>
  </si>
  <si>
    <t>Bigeye Tuna</t>
  </si>
  <si>
    <t>Thunnus orientalis</t>
  </si>
  <si>
    <t>Pacific Bluefin Tuna</t>
  </si>
  <si>
    <t>Thunnus thynnus</t>
  </si>
  <si>
    <t>Bluefin Tuna</t>
  </si>
  <si>
    <t>Scombrolabracidae</t>
  </si>
  <si>
    <t>Scombrolabrax heterolepis</t>
  </si>
  <si>
    <t>Longfin Escolar</t>
  </si>
  <si>
    <t>Scombropidae</t>
  </si>
  <si>
    <t>Scombrops oculatus</t>
  </si>
  <si>
    <t>Scopelarchidae</t>
  </si>
  <si>
    <t>Benthalbella dentata</t>
  </si>
  <si>
    <t>Northern Pearleye</t>
  </si>
  <si>
    <t>Benthalbella infans</t>
  </si>
  <si>
    <t>Cosmopolitan Pearleye</t>
  </si>
  <si>
    <t>Benthalbella linguidens</t>
  </si>
  <si>
    <t>Longfin Pearleye</t>
  </si>
  <si>
    <t>Rosenblattichthys hubbsi</t>
  </si>
  <si>
    <t>Pale Pearleye</t>
  </si>
  <si>
    <t>Rosenblattichthys volucris</t>
  </si>
  <si>
    <t>Chubby Pearleye</t>
  </si>
  <si>
    <t>Scopelarchoides danae</t>
  </si>
  <si>
    <t>Dana Pearleye</t>
  </si>
  <si>
    <t>Scopelarchoides nicholsi</t>
  </si>
  <si>
    <t>Longgill Pearleye</t>
  </si>
  <si>
    <t>Scopelarchus analis</t>
  </si>
  <si>
    <t>Blackbelly Pearleye</t>
  </si>
  <si>
    <t>Scopelarchus guentheri</t>
  </si>
  <si>
    <t>Staring Pearleye</t>
  </si>
  <si>
    <t>Scopelarchus michaelsarsi</t>
  </si>
  <si>
    <t>Bigfin Pearleye</t>
  </si>
  <si>
    <t>Scopelarchus stephensi</t>
  </si>
  <si>
    <t>Scophthalmidae</t>
  </si>
  <si>
    <t>Scophthalmus aquosus</t>
  </si>
  <si>
    <t>Windowpane</t>
  </si>
  <si>
    <t>Scorpaenidae</t>
  </si>
  <si>
    <t>Caracanthus maculatus</t>
  </si>
  <si>
    <t>Caracanthus typicus</t>
  </si>
  <si>
    <t>Hawaiian Orbicular Velvetfish</t>
  </si>
  <si>
    <t>Caracanthus unipinna</t>
  </si>
  <si>
    <t>Dendrochirus barberi</t>
  </si>
  <si>
    <t>Hawaiian Lionfish</t>
  </si>
  <si>
    <t>Dendrochirus biocellatus</t>
  </si>
  <si>
    <t>Dendrochirus brachypterus</t>
  </si>
  <si>
    <t>Idiastion kyphos</t>
  </si>
  <si>
    <t>Sharpcheek Scorpionfish</t>
  </si>
  <si>
    <t>Idiastion pacificum</t>
  </si>
  <si>
    <t>Iracundus signifer</t>
  </si>
  <si>
    <t>Decoy Scorpionfish</t>
  </si>
  <si>
    <t>Neomerinthe beanorum</t>
  </si>
  <si>
    <t>Spotwing Scorpionfish</t>
  </si>
  <si>
    <t>Neomerinthe hemingwayi</t>
  </si>
  <si>
    <t>Spinycheek Scorpionfish</t>
  </si>
  <si>
    <t>Neomerinthe rufescens</t>
  </si>
  <si>
    <t>Parascorpaena mossambica</t>
  </si>
  <si>
    <t>Phenacoscorpius megalops</t>
  </si>
  <si>
    <t>Noline Scorpionfish</t>
  </si>
  <si>
    <t>Phenacoscorpius nebris</t>
  </si>
  <si>
    <t>Shorttube Scorpionfish</t>
  </si>
  <si>
    <t>Pontinus castor</t>
  </si>
  <si>
    <t>Longsnout Scorpionfish</t>
  </si>
  <si>
    <t>Pontinus longispinis</t>
  </si>
  <si>
    <t>Longspine Scorpionfish</t>
  </si>
  <si>
    <t>Pontinus macrocephalus</t>
  </si>
  <si>
    <t>Large-Headed Scorpionfish</t>
  </si>
  <si>
    <t>Pontinus nematophthalmus</t>
  </si>
  <si>
    <t>Spinythroat Scorpionfish</t>
  </si>
  <si>
    <t>Pontinus nigerimum</t>
  </si>
  <si>
    <t>Pontinus rathbuni</t>
  </si>
  <si>
    <t>Highfin Scorpionfish</t>
  </si>
  <si>
    <t>Pterois antennata</t>
  </si>
  <si>
    <t>Pterois miles</t>
  </si>
  <si>
    <t>Pterois radiata</t>
  </si>
  <si>
    <t>Pterois sphex</t>
  </si>
  <si>
    <t>Hawaiian Turkeyfish</t>
  </si>
  <si>
    <t>Pterois volitans</t>
  </si>
  <si>
    <t>Red Lionfish</t>
  </si>
  <si>
    <t>Rhinopias xenops</t>
  </si>
  <si>
    <t>Scorpaena agassizii</t>
  </si>
  <si>
    <t>Longfin Scorpionfish</t>
  </si>
  <si>
    <t>Scorpaena albifimbria</t>
  </si>
  <si>
    <t>Coral Scorpionfish</t>
  </si>
  <si>
    <t>Scorpaena bergii</t>
  </si>
  <si>
    <t>Goosehead Scorpionfish</t>
  </si>
  <si>
    <t>Scorpaena brachyptera</t>
  </si>
  <si>
    <t>Shortfin Scorpionfish</t>
  </si>
  <si>
    <t>Scorpaena brasiliensis</t>
  </si>
  <si>
    <t>Barbfish</t>
  </si>
  <si>
    <t>Scorpaena calcarata</t>
  </si>
  <si>
    <t>Smoothhead Scorpionfish</t>
  </si>
  <si>
    <t>Scorpaena colorata</t>
  </si>
  <si>
    <t>Scorpaena dispar</t>
  </si>
  <si>
    <t>Hunchback Scorpionfish</t>
  </si>
  <si>
    <t>Scorpaena elachys</t>
  </si>
  <si>
    <t>Dwarf Scorpionfish</t>
  </si>
  <si>
    <t>Scorpaena grandicornis</t>
  </si>
  <si>
    <t>Plumed Scorpionfish</t>
  </si>
  <si>
    <t>Scorpaena guttata</t>
  </si>
  <si>
    <t>California Scorpionfish</t>
  </si>
  <si>
    <t>Scorpaena inermis</t>
  </si>
  <si>
    <t>Mushroom Scorpionfish</t>
  </si>
  <si>
    <t>Scorpaena isthmensis</t>
  </si>
  <si>
    <t>Smoothcheek Scorpionfish</t>
  </si>
  <si>
    <t>Scorpaena mystes</t>
  </si>
  <si>
    <t>Stone Scorpionfish</t>
  </si>
  <si>
    <t>Scorpaena pele</t>
  </si>
  <si>
    <t>Scorpaena pepo</t>
  </si>
  <si>
    <t>Scorpaena plumieri</t>
  </si>
  <si>
    <t>Spotted Scorpionfish</t>
  </si>
  <si>
    <t>Scorpaenodes caribbaeus</t>
  </si>
  <si>
    <t>Reef Scorpionfish</t>
  </si>
  <si>
    <t>Scorpaenodes corallinus</t>
  </si>
  <si>
    <t>Scorpaenodes evides</t>
  </si>
  <si>
    <t>Cheekspot Scorpionfish</t>
  </si>
  <si>
    <t>Scorpaenodes guamensis</t>
  </si>
  <si>
    <t>Scorpaenodes hirsutus</t>
  </si>
  <si>
    <t>Hairy Scorpionfish</t>
  </si>
  <si>
    <t>Scorpaenodes kelloggi</t>
  </si>
  <si>
    <t>Kellogg's Scorpionfish</t>
  </si>
  <si>
    <t>Scorpaenodes minor</t>
  </si>
  <si>
    <t>Scorpaenodes parvipinnis</t>
  </si>
  <si>
    <t>Lowfin Scorpionfish</t>
  </si>
  <si>
    <t>Scorpaenodes tredecimspinosus</t>
  </si>
  <si>
    <t>Deepreef Scorpionfish</t>
  </si>
  <si>
    <t>Scorpaenodes varipinnis</t>
  </si>
  <si>
    <t>Scorpaenodes xyris</t>
  </si>
  <si>
    <t>Rainbow Scorpionfish</t>
  </si>
  <si>
    <t>Scorpaenopsis altirostris</t>
  </si>
  <si>
    <t>Scorpaenopsis brevifrons</t>
  </si>
  <si>
    <t>Bigmouth Scorpionfish</t>
  </si>
  <si>
    <t>Scorpaenopsis cacopsis</t>
  </si>
  <si>
    <t>Jenkin's Scorpionfish</t>
  </si>
  <si>
    <t>Scorpaenopsis diabolus</t>
  </si>
  <si>
    <t>False Stonefish</t>
  </si>
  <si>
    <t>Scorpaenopsis macrochir</t>
  </si>
  <si>
    <t>Scorpaenopsis oxycephalus</t>
  </si>
  <si>
    <t>Scorpaenopsis papuensis</t>
  </si>
  <si>
    <t>Scorpaenopsis pluralis</t>
  </si>
  <si>
    <t>Scorpaenopsis possi</t>
  </si>
  <si>
    <t>Scorpaenopsis vittapinna</t>
  </si>
  <si>
    <t>Sebastapistes ballieui</t>
  </si>
  <si>
    <t>Spotfin Scorpionfish</t>
  </si>
  <si>
    <t>Sebastapistes coniorta</t>
  </si>
  <si>
    <t>Humpback Nohu</t>
  </si>
  <si>
    <t>Sebastapistes cyanostigma</t>
  </si>
  <si>
    <t>Sebastapistes fowleri</t>
  </si>
  <si>
    <t>Pigmy Scorpionfish</t>
  </si>
  <si>
    <t>Sebastapistes galactacma</t>
  </si>
  <si>
    <t>Galactacma Scorpionfish</t>
  </si>
  <si>
    <t>Sebastapistes mauritiana</t>
  </si>
  <si>
    <t>Sebastapistes nuchalis</t>
  </si>
  <si>
    <t>Sebastapistes strongia</t>
  </si>
  <si>
    <t>Sebastapistes tinkhami</t>
  </si>
  <si>
    <t>Taenianotus triacanthus</t>
  </si>
  <si>
    <t>Leaf Scorpionfish</t>
  </si>
  <si>
    <t>Scorpididae</t>
  </si>
  <si>
    <t>Medialuna californiensis</t>
  </si>
  <si>
    <t>Halfmoon</t>
  </si>
  <si>
    <t>Scyliorhinidae</t>
  </si>
  <si>
    <t>Cephaloscyllium ventriosum</t>
  </si>
  <si>
    <t>Swell Shark</t>
  </si>
  <si>
    <t>Scyliorhinus hesperius</t>
  </si>
  <si>
    <t>Whitesaddled Catshark</t>
  </si>
  <si>
    <t>Scyliorhinus meadi</t>
  </si>
  <si>
    <t>Blotched Cat Shark</t>
  </si>
  <si>
    <t>Scyliorhinus retifer</t>
  </si>
  <si>
    <t>Chain Dogfish</t>
  </si>
  <si>
    <t>Scyliorhinus torrei</t>
  </si>
  <si>
    <t>Dwarf Catshark</t>
  </si>
  <si>
    <t>Scytalinidae</t>
  </si>
  <si>
    <t>Scytalina cerdale</t>
  </si>
  <si>
    <t>Graveldiver</t>
  </si>
  <si>
    <t>Sebastidae</t>
  </si>
  <si>
    <t>Adelosebastes latens</t>
  </si>
  <si>
    <t>Emperor Rockfish</t>
  </si>
  <si>
    <t>Helicolenus dactylopterus</t>
  </si>
  <si>
    <t>Blackbelly Rosefish</t>
  </si>
  <si>
    <t>Hozukius guyotensis</t>
  </si>
  <si>
    <t>Sebastes aleutianus</t>
  </si>
  <si>
    <t>Rougheye Rockfish</t>
  </si>
  <si>
    <t>Sebastes alutus</t>
  </si>
  <si>
    <t>Pacific Ocean Perch</t>
  </si>
  <si>
    <t>Sebastes atrovirens</t>
  </si>
  <si>
    <t>Kelp Rockfish</t>
  </si>
  <si>
    <t>Sebastes auriculatus</t>
  </si>
  <si>
    <t>Brown Rockfish</t>
  </si>
  <si>
    <t>Sebastes aurora</t>
  </si>
  <si>
    <t>Aurora Rockfish</t>
  </si>
  <si>
    <t>Sebastes babcocki</t>
  </si>
  <si>
    <t>Redbanded Rockfish</t>
  </si>
  <si>
    <t>Sebastes baramenuke</t>
  </si>
  <si>
    <t>Brickred Rockfish</t>
  </si>
  <si>
    <t>Sebastes borealis</t>
  </si>
  <si>
    <t>Shortraker Rockfish</t>
  </si>
  <si>
    <t>Sebastes brevispinis</t>
  </si>
  <si>
    <t>Silvergray Rockfish</t>
  </si>
  <si>
    <t>Sebastes carnatus</t>
  </si>
  <si>
    <t>Gopher Rockfish</t>
  </si>
  <si>
    <t>Sebastes caurinus</t>
  </si>
  <si>
    <t>Copper Rockfish</t>
  </si>
  <si>
    <t>Sebastes chlorostictus</t>
  </si>
  <si>
    <t>Greenspotted Rockfish</t>
  </si>
  <si>
    <t>Sebastes chrysomelas</t>
  </si>
  <si>
    <t>Black-And-Yellow Rockfish</t>
  </si>
  <si>
    <t>Sebastes ciliatus**</t>
  </si>
  <si>
    <t>Dusky Rockfish</t>
  </si>
  <si>
    <t>Sebastes constellatus</t>
  </si>
  <si>
    <t>Starry Rockfish</t>
  </si>
  <si>
    <t>Sebastes crameri</t>
  </si>
  <si>
    <t>Darkblotched Rockfish</t>
  </si>
  <si>
    <t>Sebastes dallii</t>
  </si>
  <si>
    <t>Calico Rockfish</t>
  </si>
  <si>
    <t>Sebastes diaconus</t>
  </si>
  <si>
    <t>Deacon Rockfish</t>
  </si>
  <si>
    <t>Sebastes diploproa</t>
  </si>
  <si>
    <t>Splitnose Rockfish</t>
  </si>
  <si>
    <t>Sebastes elongatus</t>
  </si>
  <si>
    <t>Greenstriped Rockfish</t>
  </si>
  <si>
    <t>Sebastes emphaeus</t>
  </si>
  <si>
    <t>Puget Sound Rockfish</t>
  </si>
  <si>
    <t>Sebastes ensifer</t>
  </si>
  <si>
    <t>Swordspine Rockfish</t>
  </si>
  <si>
    <t>Sebastes entomelas</t>
  </si>
  <si>
    <t>Widow Rockfish</t>
  </si>
  <si>
    <t>Sebastes eos</t>
  </si>
  <si>
    <t>Pink Rockfish</t>
  </si>
  <si>
    <t>Sebastes fasciatus</t>
  </si>
  <si>
    <t>Acadian Redfish</t>
  </si>
  <si>
    <t>Sebastes flavidus</t>
  </si>
  <si>
    <t>Yellowtail Rockfish</t>
  </si>
  <si>
    <t>Sebastes gilli</t>
  </si>
  <si>
    <t>Bronzespotted Rockfish</t>
  </si>
  <si>
    <t>Sebastes glaucus</t>
  </si>
  <si>
    <t>Gray Rockfish</t>
  </si>
  <si>
    <t>Sebastes goodei</t>
  </si>
  <si>
    <t>Chilipepper</t>
  </si>
  <si>
    <t>Sebastes helvomaculatus</t>
  </si>
  <si>
    <t>Rosethorn Rockfish</t>
  </si>
  <si>
    <t>Sebastes hopkinsi</t>
  </si>
  <si>
    <t>Squarespot Rockfish</t>
  </si>
  <si>
    <t>Sebastes jordani</t>
  </si>
  <si>
    <t>Shortbelly Rockfish</t>
  </si>
  <si>
    <t>Sebastes lentiginosus</t>
  </si>
  <si>
    <t>Freckled Rockfish</t>
  </si>
  <si>
    <t>Sebastes levis</t>
  </si>
  <si>
    <t>Cowcod</t>
  </si>
  <si>
    <t>Sebastes macdonaldi</t>
  </si>
  <si>
    <t>Mexican Rockfish</t>
  </si>
  <si>
    <t>Sebastes maliger</t>
  </si>
  <si>
    <t>Quillback Rockfish</t>
  </si>
  <si>
    <t>Sebastes melanops</t>
  </si>
  <si>
    <t>Black Rockfish</t>
  </si>
  <si>
    <t>Sebastes melanosema</t>
  </si>
  <si>
    <t>Semaphore Rockfish</t>
  </si>
  <si>
    <t>Sebastes melanostictus</t>
  </si>
  <si>
    <t>Blackspotted Rockfish</t>
  </si>
  <si>
    <t>Sebastes melanostomus</t>
  </si>
  <si>
    <t>Blackgill Rockfish</t>
  </si>
  <si>
    <t>Sebastes mentella</t>
  </si>
  <si>
    <t>Deepwater Redfish</t>
  </si>
  <si>
    <t>Sebastes miniatus</t>
  </si>
  <si>
    <t>Vermilion Rockfish</t>
  </si>
  <si>
    <t>Sebastes moseri</t>
  </si>
  <si>
    <t>Whitespotted Rockfish</t>
  </si>
  <si>
    <t>Sebastes mystinus</t>
  </si>
  <si>
    <t>Blue Rockfish</t>
  </si>
  <si>
    <t>Sebastes nebulosus</t>
  </si>
  <si>
    <t>China Rockfish</t>
  </si>
  <si>
    <t>Sebastes nigrocinctus</t>
  </si>
  <si>
    <t>Tiger Rockfish</t>
  </si>
  <si>
    <t>Sebastes norvegicus</t>
  </si>
  <si>
    <t>Golden Redfish</t>
  </si>
  <si>
    <t>Sebastes ovalis</t>
  </si>
  <si>
    <t>Speckled Rockfish</t>
  </si>
  <si>
    <t>Sebastes paucispinis</t>
  </si>
  <si>
    <t>Bocaccio</t>
  </si>
  <si>
    <t>Sebastes phillipsi</t>
  </si>
  <si>
    <t>Chameleon Rockfish</t>
  </si>
  <si>
    <t>Sebastes pinniger</t>
  </si>
  <si>
    <t>Canary Rockfish</t>
  </si>
  <si>
    <t>Sebastes polyspinis**</t>
  </si>
  <si>
    <t>Northern Rockfish</t>
  </si>
  <si>
    <t>Sebastes proriger</t>
  </si>
  <si>
    <t>Redstripe Rockfish</t>
  </si>
  <si>
    <t>Sebastes rastrelliger</t>
  </si>
  <si>
    <t>Grass Rockfish</t>
  </si>
  <si>
    <t>Sebastes reedi</t>
  </si>
  <si>
    <t>Yellowmouth Rockfish</t>
  </si>
  <si>
    <t>Sebastes rosaceus</t>
  </si>
  <si>
    <t>Rosy Rockfish</t>
  </si>
  <si>
    <t>Sebastes rosenblatti</t>
  </si>
  <si>
    <t>Greenblotched Rockfish</t>
  </si>
  <si>
    <t>Sebastes ruberrimus</t>
  </si>
  <si>
    <t>Yelloweye Rockfish</t>
  </si>
  <si>
    <t>Sebastes rubrivinctus</t>
  </si>
  <si>
    <t>Flag Rockfish</t>
  </si>
  <si>
    <t>Sebastes rufinanus</t>
  </si>
  <si>
    <t>Dwarf-Red Rockfish</t>
  </si>
  <si>
    <t>Sebastes rufus</t>
  </si>
  <si>
    <t>Bank Rockfish</t>
  </si>
  <si>
    <t>Sebastes saxicola</t>
  </si>
  <si>
    <t>Stripetail Rockfish</t>
  </si>
  <si>
    <t>Sebastes semicinctus</t>
  </si>
  <si>
    <t>Halfbanded Rockfish</t>
  </si>
  <si>
    <t>Sebastes serranoides</t>
  </si>
  <si>
    <t>Olive Rockfish</t>
  </si>
  <si>
    <t>Sebastes serriceps</t>
  </si>
  <si>
    <t>Treefish</t>
  </si>
  <si>
    <t>Sebastes simulator</t>
  </si>
  <si>
    <t>Pinkrose Rockfish</t>
  </si>
  <si>
    <t>Sebastes umbrosus</t>
  </si>
  <si>
    <t>Honeycomb Rockfish</t>
  </si>
  <si>
    <t>Sebastes variabilis</t>
  </si>
  <si>
    <t>Light Dusky Rockfish</t>
  </si>
  <si>
    <t>Sebastes variegatus</t>
  </si>
  <si>
    <t>Harlequin Rockfish</t>
  </si>
  <si>
    <t>Sebastes wilsoni</t>
  </si>
  <si>
    <t>Pygmy Rockfish</t>
  </si>
  <si>
    <t>Sebastes zacentrus</t>
  </si>
  <si>
    <t>Sharpchin Rockfish</t>
  </si>
  <si>
    <t>Sebastolobus alascanus</t>
  </si>
  <si>
    <t>Shortspine Thornyhead</t>
  </si>
  <si>
    <t>Sebastolobus altivelis</t>
  </si>
  <si>
    <t>Longspine Thornyhead</t>
  </si>
  <si>
    <t>Sebastolobus macrochir</t>
  </si>
  <si>
    <t>Broadfin Thornyhead</t>
  </si>
  <si>
    <t>Trachyscorpia cristulata</t>
  </si>
  <si>
    <t>Atlantic Thornyhead</t>
  </si>
  <si>
    <t>Serranidae</t>
  </si>
  <si>
    <t>Bullisichthys caribbaeus*</t>
  </si>
  <si>
    <t>Centropristis fuscula</t>
  </si>
  <si>
    <t>Twospot Sea Bass</t>
  </si>
  <si>
    <t>Centropristis ocyurus</t>
  </si>
  <si>
    <t>Bank Sea Bass</t>
  </si>
  <si>
    <t>Centropristis philadelphica</t>
  </si>
  <si>
    <t>Rock Sea Bass</t>
  </si>
  <si>
    <t>Centropristis striata</t>
  </si>
  <si>
    <t>Black Sea Bass</t>
  </si>
  <si>
    <t>Diplectrum bivittatum</t>
  </si>
  <si>
    <t>Dwarf Sand Perch</t>
  </si>
  <si>
    <t>Diplectrum formosum</t>
  </si>
  <si>
    <t>Sand Perch</t>
  </si>
  <si>
    <t>Diplectrum maximum</t>
  </si>
  <si>
    <t>Greater Sand Perch</t>
  </si>
  <si>
    <t>Diplectrum radiale</t>
  </si>
  <si>
    <t>Atlantic Sand Perch</t>
  </si>
  <si>
    <t>Hypoplectrus aberrans</t>
  </si>
  <si>
    <t>Yellowbelly Hamlet </t>
  </si>
  <si>
    <t>Hypoplectrus chlorurus</t>
  </si>
  <si>
    <t>Yellowtail Hamlet</t>
  </si>
  <si>
    <t>Hypoplectrus floridae</t>
  </si>
  <si>
    <t>Floridian Hamlet</t>
  </si>
  <si>
    <t>Hypoplectrus gemma</t>
  </si>
  <si>
    <t>Blue Hamlet</t>
  </si>
  <si>
    <t>Hypoplectrus gummigutta</t>
  </si>
  <si>
    <t>Golden Hamlet</t>
  </si>
  <si>
    <t>Hypoplectrus guttavarius</t>
  </si>
  <si>
    <t>Shy Hamlet</t>
  </si>
  <si>
    <t>Hypoplectrus indigo</t>
  </si>
  <si>
    <t>Indigo Hamlet</t>
  </si>
  <si>
    <t>Hypoplectrus nigricans</t>
  </si>
  <si>
    <t>Black Hamlet</t>
  </si>
  <si>
    <t>Hypoplectrus puella</t>
  </si>
  <si>
    <t>Barred Hamlet</t>
  </si>
  <si>
    <t>Hypoplectrus randallorum</t>
  </si>
  <si>
    <t>Tan Hamlet</t>
  </si>
  <si>
    <t>Hypoplectrus unicolor</t>
  </si>
  <si>
    <t>Butter Hamlet</t>
  </si>
  <si>
    <t>Paralabrax auroguttatus</t>
  </si>
  <si>
    <t>Goldspotted Sand Bass</t>
  </si>
  <si>
    <t>Paralabrax clathratus</t>
  </si>
  <si>
    <t>Kelp Bass</t>
  </si>
  <si>
    <t>Paralabrax maculatofasciatus</t>
  </si>
  <si>
    <t>Spotted Sand Bass</t>
  </si>
  <si>
    <t>Paralabrax nebulifer</t>
  </si>
  <si>
    <t>Barred Sand Bass</t>
  </si>
  <si>
    <t>Parasphyraenops incisus</t>
  </si>
  <si>
    <t>Splitfin Bass</t>
  </si>
  <si>
    <t>Schultzea beta</t>
  </si>
  <si>
    <t>School Bass</t>
  </si>
  <si>
    <t>Serraniculus pumilio</t>
  </si>
  <si>
    <t>Pygmy Sea Bass</t>
  </si>
  <si>
    <t>Serranus aequidens</t>
  </si>
  <si>
    <t>Deepwater Serrano</t>
  </si>
  <si>
    <t>Serranus annularis</t>
  </si>
  <si>
    <t>Orangeback Bass</t>
  </si>
  <si>
    <t>Serranus atrobranchus</t>
  </si>
  <si>
    <t>Blackear Bass</t>
  </si>
  <si>
    <t>Serranus baldwini</t>
  </si>
  <si>
    <t>Lantern Bass</t>
  </si>
  <si>
    <t>Serranus chionaraia</t>
  </si>
  <si>
    <t>Snow Bass</t>
  </si>
  <si>
    <t>Serranus luciopercanus*</t>
  </si>
  <si>
    <t>Crosshatch Bass</t>
  </si>
  <si>
    <t>Serranus notospilus</t>
  </si>
  <si>
    <t>Saddle Bass</t>
  </si>
  <si>
    <t>Serranus phoebe</t>
  </si>
  <si>
    <t>Tattler</t>
  </si>
  <si>
    <t>Serranus subligarius</t>
  </si>
  <si>
    <t>Belted Sandfish</t>
  </si>
  <si>
    <t>Serranus tabacarius</t>
  </si>
  <si>
    <t>Tobaccofish</t>
  </si>
  <si>
    <t>Serranus tigrinus</t>
  </si>
  <si>
    <t>Harlequin Bass</t>
  </si>
  <si>
    <t>Serranus tortugarum</t>
  </si>
  <si>
    <t>Chalk Bass</t>
  </si>
  <si>
    <t>Serrasalmidae</t>
  </si>
  <si>
    <t>Colossoma macropomum</t>
  </si>
  <si>
    <t>Serrivomeridae</t>
  </si>
  <si>
    <t>Serrivomer beanii</t>
  </si>
  <si>
    <t>Stout Sawpalate</t>
  </si>
  <si>
    <t>Serrivomer jesperseni</t>
  </si>
  <si>
    <t>Crossthroat Sawpalate</t>
  </si>
  <si>
    <t>Serrivomer lanceolatoides</t>
  </si>
  <si>
    <t>Short-Tooth Sawpalate</t>
  </si>
  <si>
    <t>Serrivomer samoensis</t>
  </si>
  <si>
    <t>Samoa Sawtooth Eel</t>
  </si>
  <si>
    <t>Serrivomer sector</t>
  </si>
  <si>
    <t>Pacific Sawpalate</t>
  </si>
  <si>
    <t>Stemonidium hypomelas</t>
  </si>
  <si>
    <t>Black Sawpalate</t>
  </si>
  <si>
    <t>Setarchidae</t>
  </si>
  <si>
    <t>Ectreposebastes imus</t>
  </si>
  <si>
    <t>Midwater Scorpionfish</t>
  </si>
  <si>
    <t>Setarches guentheri</t>
  </si>
  <si>
    <t>Deepwater Scorpionfish</t>
  </si>
  <si>
    <t>Siganidae</t>
  </si>
  <si>
    <t>Siganus argenteus</t>
  </si>
  <si>
    <t>Siganus corallinus</t>
  </si>
  <si>
    <t>Siganus puellus</t>
  </si>
  <si>
    <t>Siganus punctatus</t>
  </si>
  <si>
    <t>Siganus randalli</t>
  </si>
  <si>
    <t>Siganus spinus</t>
  </si>
  <si>
    <t>Siganus vermiculatus</t>
  </si>
  <si>
    <t>Soleidae</t>
  </si>
  <si>
    <t>Aseraggodes borehami</t>
  </si>
  <si>
    <t>Boreham's Sole</t>
  </si>
  <si>
    <t>Aseraggodes holcomi</t>
  </si>
  <si>
    <t>Aseraggodes melanostictus</t>
  </si>
  <si>
    <t>Aseraggodes therese</t>
  </si>
  <si>
    <t>Therese's Sole</t>
  </si>
  <si>
    <t>Aseraggodes whitakeri</t>
  </si>
  <si>
    <t>Soleichthys heterorhinos</t>
  </si>
  <si>
    <t>Solenostomidae</t>
  </si>
  <si>
    <t>Solenostomus cyanopterus</t>
  </si>
  <si>
    <t>Somniosidae</t>
  </si>
  <si>
    <t>Centroscymnus coelolepis</t>
  </si>
  <si>
    <t>Portuguese Shark</t>
  </si>
  <si>
    <t>Centroscymnus owstonii</t>
  </si>
  <si>
    <t>Roughskin Dogfish</t>
  </si>
  <si>
    <t>Somniosus microcephalus</t>
  </si>
  <si>
    <t>Greenland Shark</t>
  </si>
  <si>
    <t>Somniosus pacificus</t>
  </si>
  <si>
    <t>Pacific Sleeper Shark</t>
  </si>
  <si>
    <t>Zameus squamulosus</t>
  </si>
  <si>
    <t>Velvet Dogfish</t>
  </si>
  <si>
    <t>Sparidae</t>
  </si>
  <si>
    <t>Archosargus probatocephalus</t>
  </si>
  <si>
    <t>Sheepshead</t>
  </si>
  <si>
    <t>Archosargus rhomboidalis</t>
  </si>
  <si>
    <t>Sea Bream</t>
  </si>
  <si>
    <t>Calamus arctifrons</t>
  </si>
  <si>
    <t>Grass Porgy</t>
  </si>
  <si>
    <t>Calamus bajonado</t>
  </si>
  <si>
    <t>Jolthead Porgy</t>
  </si>
  <si>
    <t>Calamus brachysomus</t>
  </si>
  <si>
    <t>Pacific Porgy</t>
  </si>
  <si>
    <t>Calamus calamus</t>
  </si>
  <si>
    <t>Saucereye Porgy</t>
  </si>
  <si>
    <t>Calamus leucosteus</t>
  </si>
  <si>
    <t>Whitebone Porgy</t>
  </si>
  <si>
    <t>Calamus nodosus</t>
  </si>
  <si>
    <t>Knobbed Porgy</t>
  </si>
  <si>
    <t>Calamus penna</t>
  </si>
  <si>
    <t>Sheepshead Porgy</t>
  </si>
  <si>
    <t>Calamus pennatula</t>
  </si>
  <si>
    <t>Pluma Porgy</t>
  </si>
  <si>
    <t>Calamus proridens</t>
  </si>
  <si>
    <t>Littlehead Porgy</t>
  </si>
  <si>
    <t>Diplodus argenteus</t>
  </si>
  <si>
    <t>Silver Porgy</t>
  </si>
  <si>
    <t>Diplodus caudimacula</t>
  </si>
  <si>
    <t>Spottail Porgy</t>
  </si>
  <si>
    <t>Diplodus holbrookii</t>
  </si>
  <si>
    <t>Spottail Pinfish</t>
  </si>
  <si>
    <t>Lagodon rhomboides</t>
  </si>
  <si>
    <t>Pinfish</t>
  </si>
  <si>
    <t>Pagrus major</t>
  </si>
  <si>
    <t>Pagrus pagrus</t>
  </si>
  <si>
    <t>Red Porgy</t>
  </si>
  <si>
    <t>Stenotomus caprinus</t>
  </si>
  <si>
    <t>Longspine Porgy</t>
  </si>
  <si>
    <t>Stenotomus chrysops</t>
  </si>
  <si>
    <t>Scup</t>
  </si>
  <si>
    <t>Sphyraenidae</t>
  </si>
  <si>
    <t>Sphyraena acutipinnis</t>
  </si>
  <si>
    <t>Sphyraena argentea</t>
  </si>
  <si>
    <t>Pacific Barracuda</t>
  </si>
  <si>
    <t>Sphyraena barracuda</t>
  </si>
  <si>
    <t>Great Barracuda</t>
  </si>
  <si>
    <t>Sphyraena borealis</t>
  </si>
  <si>
    <t>Sennet</t>
  </si>
  <si>
    <t>Sphyraena ensis</t>
  </si>
  <si>
    <t>Mexican Barracuda</t>
  </si>
  <si>
    <t>Sphyraena flavicauda</t>
  </si>
  <si>
    <t>Sphyraena forsteri</t>
  </si>
  <si>
    <t>Sphyraena guachancho</t>
  </si>
  <si>
    <t>Guaguanche</t>
  </si>
  <si>
    <t>Sphyraena helleri</t>
  </si>
  <si>
    <t>Heller's Barracuda</t>
  </si>
  <si>
    <t>Sphyraena jello</t>
  </si>
  <si>
    <t>Sphyraena obtusata</t>
  </si>
  <si>
    <t>Sphyraena qenie</t>
  </si>
  <si>
    <t>Blackfin Barracuda</t>
  </si>
  <si>
    <t>Sphyrnidae</t>
  </si>
  <si>
    <t>Sphyrna gilberti</t>
  </si>
  <si>
    <t>Carolina Hammerhead</t>
  </si>
  <si>
    <t>Sphyrna lewini</t>
  </si>
  <si>
    <t>Scalloped Hammerhead</t>
  </si>
  <si>
    <t>Sphyrna mokarran</t>
  </si>
  <si>
    <t>Great Hammerhead</t>
  </si>
  <si>
    <t>Sphyrna tiburo</t>
  </si>
  <si>
    <t>Bonnethead</t>
  </si>
  <si>
    <t>Sphyrna vespertina</t>
  </si>
  <si>
    <t>Pacific Bonnethead</t>
  </si>
  <si>
    <t>Sphyrna zygaena</t>
  </si>
  <si>
    <t>Smooth Hammerhead</t>
  </si>
  <si>
    <t>Spratelloididae</t>
  </si>
  <si>
    <t>Jenkinsia lamprotaenia</t>
  </si>
  <si>
    <t>Dwarf Herring</t>
  </si>
  <si>
    <t>Jenkinsia stolifera</t>
  </si>
  <si>
    <t>Shortband Herring</t>
  </si>
  <si>
    <t>Spratelloides delicatulus</t>
  </si>
  <si>
    <t>Delicate Round Herring</t>
  </si>
  <si>
    <t>Spratelloides gracilis</t>
  </si>
  <si>
    <t>Squalidae</t>
  </si>
  <si>
    <t>Cirrhigaleus asper</t>
  </si>
  <si>
    <t>Roughskin Spiny Dogfish</t>
  </si>
  <si>
    <t>Squalus acanthias</t>
  </si>
  <si>
    <t>Spiny Dogfish</t>
  </si>
  <si>
    <t>Squalus clarkae</t>
  </si>
  <si>
    <t>Gulf Dogfish</t>
  </si>
  <si>
    <t>Squalus cubensis</t>
  </si>
  <si>
    <t>Cuban Dogfish</t>
  </si>
  <si>
    <t>Squalus hawaiiensis</t>
  </si>
  <si>
    <t>Squalus mitsukurii</t>
  </si>
  <si>
    <t>Shortspine Spurdog</t>
  </si>
  <si>
    <t>Squalus suckleyi</t>
  </si>
  <si>
    <t>Pacific Spiny Dogfish</t>
  </si>
  <si>
    <t>Squatinidae</t>
  </si>
  <si>
    <t>Squatina californica</t>
  </si>
  <si>
    <t>Pacific Angel Shark</t>
  </si>
  <si>
    <t>Squatina dumeril</t>
  </si>
  <si>
    <t>Atlantic Angel Shark</t>
  </si>
  <si>
    <t>Stegostomatidae</t>
  </si>
  <si>
    <t>Stegostoma tigrinum</t>
  </si>
  <si>
    <t>Steindachneriidae</t>
  </si>
  <si>
    <t>Steindachneria argentea</t>
  </si>
  <si>
    <t>Luminous Hake</t>
  </si>
  <si>
    <t>Stephanoberycidae</t>
  </si>
  <si>
    <t>Acanthochaenus luetkenii</t>
  </si>
  <si>
    <t>Fewraker Picklefish</t>
  </si>
  <si>
    <t>Malacosarcus macrostoma</t>
  </si>
  <si>
    <t>Stephanoberyx monae</t>
  </si>
  <si>
    <t>Manyraker Picklefish</t>
  </si>
  <si>
    <t>Stereolepididae</t>
  </si>
  <si>
    <t>Stereolepis gigas</t>
  </si>
  <si>
    <t>Giant Sea Bass</t>
  </si>
  <si>
    <t>Sternoptychidae</t>
  </si>
  <si>
    <t>Araiophos gracilis</t>
  </si>
  <si>
    <t>Argyripnus atlanticus</t>
  </si>
  <si>
    <t>Argyripnus brocki</t>
  </si>
  <si>
    <t>Brock's Bristle-Mouth Fish</t>
  </si>
  <si>
    <t>Argyripnus ephippiatus</t>
  </si>
  <si>
    <t>Gilbert &amp; Cramer's Bristle-Mouth Fish</t>
  </si>
  <si>
    <t>Argyropelecus aculeatus</t>
  </si>
  <si>
    <t>Barbed Silver Hatchetfish</t>
  </si>
  <si>
    <t>Argyropelecus affinis</t>
  </si>
  <si>
    <t>Silver Hatchetfish</t>
  </si>
  <si>
    <t>Argyropelecus gigas</t>
  </si>
  <si>
    <t>Greater Silver Hatchetfish</t>
  </si>
  <si>
    <t>Argyropelecus hemigymnus</t>
  </si>
  <si>
    <t>Spurred Hatchetfish</t>
  </si>
  <si>
    <t>Argyropelecus lychnus</t>
  </si>
  <si>
    <t>Tropical Hatchetfish</t>
  </si>
  <si>
    <t>Argyropelecus sladeni</t>
  </si>
  <si>
    <t>Lowcrest Hatchetfish</t>
  </si>
  <si>
    <t>Danaphos oculatus</t>
  </si>
  <si>
    <t>Bottlelights</t>
  </si>
  <si>
    <t>Maurolicus imperatorius</t>
  </si>
  <si>
    <t>Emperor Seamount Lightfish</t>
  </si>
  <si>
    <t>Maurolicus japonicus</t>
  </si>
  <si>
    <t>North Pacific Lightfish</t>
  </si>
  <si>
    <t>Maurolicus muelleri</t>
  </si>
  <si>
    <t>Maurolicus weitzmani</t>
  </si>
  <si>
    <t>Atlantic Pearlside</t>
  </si>
  <si>
    <t>Polyipnus asteroides</t>
  </si>
  <si>
    <t>Shortspine Hatchetfish</t>
  </si>
  <si>
    <t>Polyipnus clarus</t>
  </si>
  <si>
    <t>Slope Hatchetfish</t>
  </si>
  <si>
    <t>Polyipnus laternatus</t>
  </si>
  <si>
    <t>Lantern Hatchetfish</t>
  </si>
  <si>
    <t>Polyipnus matsubarai</t>
  </si>
  <si>
    <t>Polyipnus nuttingi</t>
  </si>
  <si>
    <t>Nutting's Hatchet Fish</t>
  </si>
  <si>
    <t>Sonoda megalophthalma</t>
  </si>
  <si>
    <t>Largeeye Slender Hatchetfish</t>
  </si>
  <si>
    <t>Sternoptyx diaphana</t>
  </si>
  <si>
    <t>Longspine Hatchetfish</t>
  </si>
  <si>
    <t>Sternoptyx obscura</t>
  </si>
  <si>
    <t>Dusky Hatchetfish</t>
  </si>
  <si>
    <t>Sternoptyx pseudobscura</t>
  </si>
  <si>
    <t>Highlight Hatchetfish</t>
  </si>
  <si>
    <t>Valenciennellus tripunctulatus</t>
  </si>
  <si>
    <t>Constellationfish</t>
  </si>
  <si>
    <t>Stichaeidae</t>
  </si>
  <si>
    <t>Alectrias alectrolophus</t>
  </si>
  <si>
    <t>Stone Cockscomb</t>
  </si>
  <si>
    <t>Alectridium aurantiacum**</t>
  </si>
  <si>
    <t>Lesser Prickleback</t>
  </si>
  <si>
    <t>Anoplarchus insignis</t>
  </si>
  <si>
    <t>Slender Cockscomb</t>
  </si>
  <si>
    <t>Anoplarchus purpurescens</t>
  </si>
  <si>
    <t>High Cockscomb</t>
  </si>
  <si>
    <t>Bryozoichthys lysimus**</t>
  </si>
  <si>
    <t>Nutcracker Prickleback</t>
  </si>
  <si>
    <t>Bryozoichthys marjorius**</t>
  </si>
  <si>
    <t>Pearly Prickleback</t>
  </si>
  <si>
    <t>Chirolophis decoratus</t>
  </si>
  <si>
    <t>Decorated Warbonnet</t>
  </si>
  <si>
    <t>Chirolophis nugator</t>
  </si>
  <si>
    <t>Mosshead Warbonnet</t>
  </si>
  <si>
    <t>Chirolophis snyderi</t>
  </si>
  <si>
    <t>Bearded Warbonnet</t>
  </si>
  <si>
    <t>Chirolophis tarsodes**</t>
  </si>
  <si>
    <t>Matcheek Warbonnet</t>
  </si>
  <si>
    <t>Ernogrammus walkeri</t>
  </si>
  <si>
    <t>Masked Prickleback</t>
  </si>
  <si>
    <t>Esselenichthys carli</t>
  </si>
  <si>
    <t>Threeline Prickleback</t>
  </si>
  <si>
    <t>Esselenichthys laurae</t>
  </si>
  <si>
    <t>Twoline Prickleback</t>
  </si>
  <si>
    <t>Eumesogrammus praecisus</t>
  </si>
  <si>
    <t>Fourline Snakeblenny</t>
  </si>
  <si>
    <t>Eumesogrammus praecisus**</t>
  </si>
  <si>
    <t>Gymnoclinus cristulatus**</t>
  </si>
  <si>
    <t>Trident Prickleback</t>
  </si>
  <si>
    <t>Phytichthys chirus</t>
  </si>
  <si>
    <t>Ribbon Prickleback</t>
  </si>
  <si>
    <t>Plagiogrammus hopkinsii</t>
  </si>
  <si>
    <t>Crisscross Prickleback</t>
  </si>
  <si>
    <t>Stichaeus punctatus</t>
  </si>
  <si>
    <t>Arctic Shanny</t>
  </si>
  <si>
    <t>Ulvaria subbifurcata</t>
  </si>
  <si>
    <t>Radiated Shanny</t>
  </si>
  <si>
    <t>Xiphister atropurpureus</t>
  </si>
  <si>
    <t>Black Prickleback</t>
  </si>
  <si>
    <t>Xiphister mucosus</t>
  </si>
  <si>
    <t>Rock Prickleback</t>
  </si>
  <si>
    <t>Stomiidae</t>
  </si>
  <si>
    <t>Aristostomias grimaldii</t>
  </si>
  <si>
    <t>Nobulb Loosejaw</t>
  </si>
  <si>
    <t>Aristostomias lunifer</t>
  </si>
  <si>
    <t>Moon Loosejaw</t>
  </si>
  <si>
    <t>Aristostomias polydactylus</t>
  </si>
  <si>
    <t>Manyray Loosejaw</t>
  </si>
  <si>
    <t>Aristostomias scintillans</t>
  </si>
  <si>
    <t>Shining Loosejaw</t>
  </si>
  <si>
    <t>Aristostomias tittmanni</t>
  </si>
  <si>
    <t>Grouplight Loosejaw</t>
  </si>
  <si>
    <t>Aristostomias xenostoma</t>
  </si>
  <si>
    <t>Strangemouth Loosejaw</t>
  </si>
  <si>
    <t>Astronesthes atlanticus</t>
  </si>
  <si>
    <t>Atlantic Snaggletooth</t>
  </si>
  <si>
    <t>Astronesthes bilobatus</t>
  </si>
  <si>
    <t>Twinlobe Snaggletooth</t>
  </si>
  <si>
    <t>Astronesthes cyaneus</t>
  </si>
  <si>
    <t>Astronesthes fedorovi</t>
  </si>
  <si>
    <t>Astronesthes gemmifer</t>
  </si>
  <si>
    <t>Lightorgan Snaggletooth</t>
  </si>
  <si>
    <t>Astronesthes gudrunae</t>
  </si>
  <si>
    <t>West Atlantic Snaggletooth</t>
  </si>
  <si>
    <t>Astronesthes indicus</t>
  </si>
  <si>
    <t>Dark Snaggletooth</t>
  </si>
  <si>
    <t>Astronesthes leucopogon</t>
  </si>
  <si>
    <t>Whitebarbel Snaggletooth</t>
  </si>
  <si>
    <t>Astronesthes lucifer</t>
  </si>
  <si>
    <t>Pacific Astronesthid Fish</t>
  </si>
  <si>
    <t>Astronesthes luetkeni</t>
  </si>
  <si>
    <t>Astronesthes macropogon</t>
  </si>
  <si>
    <t>Largebarbel Snaggletooth</t>
  </si>
  <si>
    <t>Astronesthes micropogon</t>
  </si>
  <si>
    <t>Smallbarbel Snaggletooth</t>
  </si>
  <si>
    <t>Astronesthes neopogon</t>
  </si>
  <si>
    <t>Newbarbel Snaggletooth</t>
  </si>
  <si>
    <t>Astronesthes niger</t>
  </si>
  <si>
    <t>Black Snaggletooth</t>
  </si>
  <si>
    <t>Astronesthes nigroides</t>
  </si>
  <si>
    <t>Blackish Snaggletooth</t>
  </si>
  <si>
    <t>Astronesthes oligoa</t>
  </si>
  <si>
    <t>Scanty Snaggletooth</t>
  </si>
  <si>
    <t>Astronesthes quasiindicus</t>
  </si>
  <si>
    <t>Astronesthes richardsoni</t>
  </si>
  <si>
    <t>Nobulb Snaggletooth</t>
  </si>
  <si>
    <t>Astronesthes similus</t>
  </si>
  <si>
    <t>Similar Snaggletooth</t>
  </si>
  <si>
    <t>Astronesthes splendidus</t>
  </si>
  <si>
    <t>Splendid Snaggletooth</t>
  </si>
  <si>
    <t>Astronesthes trifibulatus</t>
  </si>
  <si>
    <t>Triplethread Snaggletooth</t>
  </si>
  <si>
    <t>Astronesthes zharovi</t>
  </si>
  <si>
    <t>Rearfin Snaggletooth</t>
  </si>
  <si>
    <t>Bathophilus altipinnis</t>
  </si>
  <si>
    <t>Sidefin Dragonfish</t>
  </si>
  <si>
    <t>Bathophilus brevis</t>
  </si>
  <si>
    <t>Deepbody Dragonfish</t>
  </si>
  <si>
    <t>Bathophilus digitatus</t>
  </si>
  <si>
    <t>Twofin Dragonfish</t>
  </si>
  <si>
    <t>Bathophilus flemingi</t>
  </si>
  <si>
    <t>Highfin Dragonfish</t>
  </si>
  <si>
    <t>Bathophilus kingi</t>
  </si>
  <si>
    <t>Bathophilus longipinnis</t>
  </si>
  <si>
    <t>Longfin Dragonfish</t>
  </si>
  <si>
    <t>Bathophilus metallicus</t>
  </si>
  <si>
    <t>Fewray Dragonfish</t>
  </si>
  <si>
    <t>Bathophilus nigerrimus</t>
  </si>
  <si>
    <t>Multiray Dragonfish</t>
  </si>
  <si>
    <t>Bathophilus pawneei</t>
  </si>
  <si>
    <t>Longbeard Dragonfish</t>
  </si>
  <si>
    <t>Bathophilus schizochirus</t>
  </si>
  <si>
    <t>Splitfin Dragonfish</t>
  </si>
  <si>
    <t>Bathophilus vaillanti</t>
  </si>
  <si>
    <t>Toothless Dragonfish</t>
  </si>
  <si>
    <t>Borostomias antarcticus</t>
  </si>
  <si>
    <t>Straightline Snaggletooth</t>
  </si>
  <si>
    <t>Borostomias elucens</t>
  </si>
  <si>
    <t>Shining Snaggletooth</t>
  </si>
  <si>
    <t>Borostomias mononema</t>
  </si>
  <si>
    <t>Sicle Snaggletooth</t>
  </si>
  <si>
    <t>Borostomias pacificus</t>
  </si>
  <si>
    <t>Borostomias panamensis</t>
  </si>
  <si>
    <t>Panama Snaggletooth</t>
  </si>
  <si>
    <t>Chauliodus barbatus</t>
  </si>
  <si>
    <t>Bearded Viperfish</t>
  </si>
  <si>
    <t>Chauliodus danae</t>
  </si>
  <si>
    <t>Dana Viperfish</t>
  </si>
  <si>
    <t>Chauliodus macouni</t>
  </si>
  <si>
    <t>Pacific Viperfish</t>
  </si>
  <si>
    <t>Chauliodus sloani</t>
  </si>
  <si>
    <t>Manylight Viperfish</t>
  </si>
  <si>
    <t>Chirostomias pliopterus</t>
  </si>
  <si>
    <t>Adipose Dragonfish</t>
  </si>
  <si>
    <t>Echiostoma barbatum</t>
  </si>
  <si>
    <t>Threadfin Dragonfish</t>
  </si>
  <si>
    <t>Eustomias achirus</t>
  </si>
  <si>
    <t>Proud Dragonfish</t>
  </si>
  <si>
    <t>Eustomias acinosus</t>
  </si>
  <si>
    <t>Sidegrapes Dragonfish</t>
  </si>
  <si>
    <t>Eustomias albibulbus</t>
  </si>
  <si>
    <t>Eustomias arborifer</t>
  </si>
  <si>
    <t>Bulblet Dragonfish</t>
  </si>
  <si>
    <t>Eustomias bibulboides</t>
  </si>
  <si>
    <t>Eustomias bibulbosus</t>
  </si>
  <si>
    <t>Twobulb Dragonfish</t>
  </si>
  <si>
    <t>Eustomias bifilis</t>
  </si>
  <si>
    <t>Twinthread Dragonfish</t>
  </si>
  <si>
    <t>Eustomias bigelowi</t>
  </si>
  <si>
    <t>Swollenbulb Dragonfish</t>
  </si>
  <si>
    <t>Eustomias bimargaritoides</t>
  </si>
  <si>
    <t>Eustomias binghami</t>
  </si>
  <si>
    <t>Tworay Dragonfish</t>
  </si>
  <si>
    <t>Eustomias bituberatus</t>
  </si>
  <si>
    <t>Separatebulb Dragonfish</t>
  </si>
  <si>
    <t>Eustomias bituberoides</t>
  </si>
  <si>
    <t>Eustomias borealis</t>
  </si>
  <si>
    <t>Sidefilament Dragonfish</t>
  </si>
  <si>
    <t>Eustomias braueri</t>
  </si>
  <si>
    <t>Eustomias brevibarbatus</t>
  </si>
  <si>
    <t>Shortbeard Dragonfish</t>
  </si>
  <si>
    <t>Eustomias bulbiramis</t>
  </si>
  <si>
    <t>Eustomias cancriensis</t>
  </si>
  <si>
    <t>Eustomias contiguus</t>
  </si>
  <si>
    <t>Nearbulb Dragonfish</t>
  </si>
  <si>
    <t>Eustomias cryptobulbus</t>
  </si>
  <si>
    <t>Hiddenbulb Dragonfish</t>
  </si>
  <si>
    <t>Eustomias curtatus</t>
  </si>
  <si>
    <t>Eustomias dendriticus</t>
  </si>
  <si>
    <t>Globularbulb Dragonfish</t>
  </si>
  <si>
    <t>Eustomias deofamiliaris</t>
  </si>
  <si>
    <t>Eustomias dinema</t>
  </si>
  <si>
    <t>Eustomias dubius</t>
  </si>
  <si>
    <t>Splitlight Dragonfish</t>
  </si>
  <si>
    <t>Eustomias elongatus</t>
  </si>
  <si>
    <t>Eustomias enbarbatus</t>
  </si>
  <si>
    <t>Simplebranch Dragonfish</t>
  </si>
  <si>
    <t>Eustomias filifer</t>
  </si>
  <si>
    <t>Ovallight Dragonfish</t>
  </si>
  <si>
    <t>Eustomias fissibarbis</t>
  </si>
  <si>
    <t>Sidebranch Dragonfish</t>
  </si>
  <si>
    <t>Eustomias furcifer</t>
  </si>
  <si>
    <t>Sixray Dragonfish</t>
  </si>
  <si>
    <t>Eustomias gibbsi</t>
  </si>
  <si>
    <t>Eustomias hypopsilus</t>
  </si>
  <si>
    <t>Nofilament Dragonfish</t>
  </si>
  <si>
    <t>Eustomias inconstans</t>
  </si>
  <si>
    <t>Eustomias ioani</t>
  </si>
  <si>
    <t>Eustomias jimcraddocki</t>
  </si>
  <si>
    <t>Tearbulb Dragonfish</t>
  </si>
  <si>
    <t>Eustomias leptobolus</t>
  </si>
  <si>
    <t>Finebulb Dragonfish</t>
  </si>
  <si>
    <t>Eustomias lipochirus</t>
  </si>
  <si>
    <t>Nosidefin Dragonfish</t>
  </si>
  <si>
    <t>Eustomias longibarba</t>
  </si>
  <si>
    <t>Longend Dragonfish</t>
  </si>
  <si>
    <t>Eustomias longiramis</t>
  </si>
  <si>
    <t>Eustomias macronema</t>
  </si>
  <si>
    <t>Bigbarb Dragonfish</t>
  </si>
  <si>
    <t>Eustomias macrophthalmus</t>
  </si>
  <si>
    <t>Bigeye Dragonfish</t>
  </si>
  <si>
    <t>Eustomias macrurus</t>
  </si>
  <si>
    <t>Nineray Dragonfish</t>
  </si>
  <si>
    <t>Eustomias magnificus</t>
  </si>
  <si>
    <t>Eustomias medusa</t>
  </si>
  <si>
    <t>Eustomias melanostigma</t>
  </si>
  <si>
    <t>Blackmark Dragonfish</t>
  </si>
  <si>
    <t>Eustomias melanostigmoides</t>
  </si>
  <si>
    <t>Eustomias micraster</t>
  </si>
  <si>
    <t>Twolight Dragonfish</t>
  </si>
  <si>
    <t>Eustomias minimus</t>
  </si>
  <si>
    <t>Eustomias monoclonus</t>
  </si>
  <si>
    <t>Flatend Dragonfish</t>
  </si>
  <si>
    <t>Eustomias monodactylus</t>
  </si>
  <si>
    <t>North Atlantic Dragonfish</t>
  </si>
  <si>
    <t>Eustomias obscurus</t>
  </si>
  <si>
    <t>Pairedlight Dragonfish</t>
  </si>
  <si>
    <t>Eustomias pacificus</t>
  </si>
  <si>
    <t>Eustomias parini</t>
  </si>
  <si>
    <t>Parin's Dragonfish</t>
  </si>
  <si>
    <t>Eustomias parri</t>
  </si>
  <si>
    <t>Singlebulb Dragonfish</t>
  </si>
  <si>
    <t>Eustomias paucifillis</t>
  </si>
  <si>
    <t>Eustomias polyaster</t>
  </si>
  <si>
    <t>Multistar Dragonfish</t>
  </si>
  <si>
    <t>Eustomias precarius*</t>
  </si>
  <si>
    <t>Eustomias problematicus</t>
  </si>
  <si>
    <t>Eustomias pyrifer*</t>
  </si>
  <si>
    <t>Eustomias satterleei</t>
  </si>
  <si>
    <t>Twinray Dragonfish</t>
  </si>
  <si>
    <t>Eustomias schiffi</t>
  </si>
  <si>
    <t>West Atlantic Dargonfish</t>
  </si>
  <si>
    <t>Eustomias schmidti</t>
  </si>
  <si>
    <t>Threebranch Dragonfish</t>
  </si>
  <si>
    <t>Eustomias similis</t>
  </si>
  <si>
    <t>Eustomias simplex</t>
  </si>
  <si>
    <t>Simplebulb Dragonfish</t>
  </si>
  <si>
    <t>Eustomias tomentosis</t>
  </si>
  <si>
    <t>Eustomias triramis</t>
  </si>
  <si>
    <t>Threethread Dragonfish</t>
  </si>
  <si>
    <t>Eustomias variabilis</t>
  </si>
  <si>
    <t>Longsnout Dragonfish</t>
  </si>
  <si>
    <t>Eustomias vulgaris</t>
  </si>
  <si>
    <t>Common Dragonfish</t>
  </si>
  <si>
    <t>Eustomias xenobolus</t>
  </si>
  <si>
    <t>Strangebulb Dragonfish</t>
  </si>
  <si>
    <t>Flagellostomias boureei</t>
  </si>
  <si>
    <t>Threadbeard Dragonfish</t>
  </si>
  <si>
    <t>Grammatostomias circularis</t>
  </si>
  <si>
    <t>Luminousloop Dragonfish</t>
  </si>
  <si>
    <t>Grammatostomias dentatus</t>
  </si>
  <si>
    <t>Luminousline Dragonfish</t>
  </si>
  <si>
    <t>Grammatostomias flagellibarba</t>
  </si>
  <si>
    <t>Zigzag Dragonfish</t>
  </si>
  <si>
    <t>Heterophotus ophistoma</t>
  </si>
  <si>
    <t>Wingfin Snaggletooth</t>
  </si>
  <si>
    <t>Idiacanthus antrostomus</t>
  </si>
  <si>
    <t>Pacific Blackdragon</t>
  </si>
  <si>
    <t>Idiacanthus fasciola</t>
  </si>
  <si>
    <t>Ribbon Sawtail</t>
  </si>
  <si>
    <t>Leptostomias bermudensis</t>
  </si>
  <si>
    <t>Bananabulb Dragonfish</t>
  </si>
  <si>
    <t>Leptostomias bilobatus</t>
  </si>
  <si>
    <t>Splitbulb Dragponfish</t>
  </si>
  <si>
    <t>Leptostomias gladiator</t>
  </si>
  <si>
    <t>Seriallight Dragonfish</t>
  </si>
  <si>
    <t>Leptostomias haplocaulus</t>
  </si>
  <si>
    <t>Filamentbeard Dragonfish</t>
  </si>
  <si>
    <t>Leptostomias leptobolus</t>
  </si>
  <si>
    <t>Narrowbulb Dragonfish</t>
  </si>
  <si>
    <t>Leptostomias longibarba</t>
  </si>
  <si>
    <t>Leptostomias macronema</t>
  </si>
  <si>
    <t>Long-Threaded Dragon Fish</t>
  </si>
  <si>
    <t>Malacosteus niger</t>
  </si>
  <si>
    <t>Stoplight Loosejaw</t>
  </si>
  <si>
    <t>Melanostomias bartonbeani</t>
  </si>
  <si>
    <t>Pointedbeard Dragonfish</t>
  </si>
  <si>
    <t>Melanostomias biseriatus</t>
  </si>
  <si>
    <t>Blackmouth Dragonfish</t>
  </si>
  <si>
    <t>Melanostomias macrophotus</t>
  </si>
  <si>
    <t>Biglight Dragonfish</t>
  </si>
  <si>
    <t>Melanostomias margaritifer</t>
  </si>
  <si>
    <t>Shortclub Dragonfish</t>
  </si>
  <si>
    <t>Melanostomias melanopogon</t>
  </si>
  <si>
    <t>Longclub Dragonfish</t>
  </si>
  <si>
    <t>Melanostomias melanops</t>
  </si>
  <si>
    <t>Darkeye Dragonfish</t>
  </si>
  <si>
    <t>Melanostomias tentaculatus</t>
  </si>
  <si>
    <t>Tentaclebulb Dragonfish</t>
  </si>
  <si>
    <t>Melanostomias valdiviae</t>
  </si>
  <si>
    <t>Bluebeard Dragonfish</t>
  </si>
  <si>
    <t>Neonesthes capensis</t>
  </si>
  <si>
    <t>Shortnose Snaggletooth</t>
  </si>
  <si>
    <t>Neonesthes microcephalus</t>
  </si>
  <si>
    <t>Smallhead Snaggletooth</t>
  </si>
  <si>
    <t>Opostomias mitsuii</t>
  </si>
  <si>
    <t>Pitgum Dragonfish</t>
  </si>
  <si>
    <t>Pachystomias microdon</t>
  </si>
  <si>
    <t>Large-Eye Dragonfish</t>
  </si>
  <si>
    <t>Photonectes achirus</t>
  </si>
  <si>
    <t>Nofin Dragonfish</t>
  </si>
  <si>
    <t>Photonectes albipennis</t>
  </si>
  <si>
    <t>Whitepen Dragonfish</t>
  </si>
  <si>
    <t>Photonectes braueri</t>
  </si>
  <si>
    <t>Nakedfin Dragonfish</t>
  </si>
  <si>
    <t>Photonectes caerulescens</t>
  </si>
  <si>
    <t>Bulbless Dragonfish</t>
  </si>
  <si>
    <t>Photonectes dinema</t>
  </si>
  <si>
    <t>Snoutlight Dragonfish</t>
  </si>
  <si>
    <t>Photonectes filipendulus</t>
  </si>
  <si>
    <t>Weakray Dragonfish</t>
  </si>
  <si>
    <t>Photonectes klepadloae</t>
  </si>
  <si>
    <t>Photonectes leucospilus</t>
  </si>
  <si>
    <t>Whitebulb Dragonfish</t>
  </si>
  <si>
    <t>Photonectes margarita</t>
  </si>
  <si>
    <t>Sooty Dragonfish</t>
  </si>
  <si>
    <t>Photonectes mirabilis</t>
  </si>
  <si>
    <t>Blueband Dragonfish</t>
  </si>
  <si>
    <t>Photonectes parvimanus</t>
  </si>
  <si>
    <t>Fleshyfin Dragonfish</t>
  </si>
  <si>
    <t>Photonectes phyllopogon</t>
  </si>
  <si>
    <t>Leafybeard Dragonfish</t>
  </si>
  <si>
    <t>Photonectes waitti</t>
  </si>
  <si>
    <t>Photostomias atrox</t>
  </si>
  <si>
    <t>Fierce Loosejaw</t>
  </si>
  <si>
    <t>Photostomias goodyeari</t>
  </si>
  <si>
    <t>Discovered Loosejaw</t>
  </si>
  <si>
    <t>Photostomias guernei</t>
  </si>
  <si>
    <t>Nofin Loosejaw</t>
  </si>
  <si>
    <t>Photostomias liemi</t>
  </si>
  <si>
    <t>Photostomias lucingens</t>
  </si>
  <si>
    <t>Photostomias tantillux</t>
  </si>
  <si>
    <t>Rhadinesthes decimus</t>
  </si>
  <si>
    <t>Slender Snaggletooth</t>
  </si>
  <si>
    <t>Stomias affinis</t>
  </si>
  <si>
    <t>Allied Scaly Dragonfish</t>
  </si>
  <si>
    <t>Stomias atriventer</t>
  </si>
  <si>
    <t>Blackbelly Scaly Dragonfish</t>
  </si>
  <si>
    <t>Stomias boa</t>
  </si>
  <si>
    <t>Boa Dragonfish</t>
  </si>
  <si>
    <t>Stomias brevibarbatus</t>
  </si>
  <si>
    <t>Shortbarb Scaly Dragonfish</t>
  </si>
  <si>
    <t>Stomias danae</t>
  </si>
  <si>
    <t>Dana Scaly Dragonfish</t>
  </si>
  <si>
    <t>Stomias longibarbatus</t>
  </si>
  <si>
    <t>Longbarb Scaly Dragonfish</t>
  </si>
  <si>
    <t>Tactostoma macropus</t>
  </si>
  <si>
    <t>Thysanactis dentex</t>
  </si>
  <si>
    <t>Broomfin Dragonfish</t>
  </si>
  <si>
    <t>Trigonolampa miriceps</t>
  </si>
  <si>
    <t>Threelight Dragonfish</t>
  </si>
  <si>
    <t>Stromateidae</t>
  </si>
  <si>
    <t>Peprilus burti</t>
  </si>
  <si>
    <t>Gulf Butterfish</t>
  </si>
  <si>
    <t>Peprilus paru</t>
  </si>
  <si>
    <t>Harvestfish</t>
  </si>
  <si>
    <t>Peprilus simillimus</t>
  </si>
  <si>
    <t>Pacific Pompano</t>
  </si>
  <si>
    <t>Peprilus triacanthus</t>
  </si>
  <si>
    <t>Butterfish</t>
  </si>
  <si>
    <t>Stylephoridae</t>
  </si>
  <si>
    <t>Stylephorus chordatus</t>
  </si>
  <si>
    <t>Tube-Eye</t>
  </si>
  <si>
    <t>Symphysanodontidae</t>
  </si>
  <si>
    <t>Symphysanodon berryi</t>
  </si>
  <si>
    <t>Slope Bass</t>
  </si>
  <si>
    <t>Symphysanodon katayamai</t>
  </si>
  <si>
    <t>Yellowstripe Slopefish</t>
  </si>
  <si>
    <t>Symphysanodon maunaloae</t>
  </si>
  <si>
    <t>Longtailed Slopefish</t>
  </si>
  <si>
    <t>Symphysanodon mona*</t>
  </si>
  <si>
    <t>Symphysanodon octoactinus*</t>
  </si>
  <si>
    <t>Insular Bunquelovely</t>
  </si>
  <si>
    <t>Symphysanodon typus</t>
  </si>
  <si>
    <t>Insular Shelf Beauty</t>
  </si>
  <si>
    <t>Synagropidae</t>
  </si>
  <si>
    <t>Caraibops trispinosus</t>
  </si>
  <si>
    <t>Threespine Bass</t>
  </si>
  <si>
    <t>Parascombrops argyreus</t>
  </si>
  <si>
    <t>Parascombrops spinosus</t>
  </si>
  <si>
    <t>Keelcheek Bass</t>
  </si>
  <si>
    <t>Synagrops bellus</t>
  </si>
  <si>
    <t>Blackmouth Bass</t>
  </si>
  <si>
    <t>Synagrops japonicus</t>
  </si>
  <si>
    <t>Blackmouth Splitfin</t>
  </si>
  <si>
    <t>Synanceiidae</t>
  </si>
  <si>
    <t>Synanceia verrucosa</t>
  </si>
  <si>
    <t>Synaphobranchidae</t>
  </si>
  <si>
    <t>Atractodenchelys phrix</t>
  </si>
  <si>
    <t>Arrowtooth Cutthroat Eel</t>
  </si>
  <si>
    <t>Diastobranchus capensis</t>
  </si>
  <si>
    <t>Basketwork Eel</t>
  </si>
  <si>
    <t>Dysomma anguillare</t>
  </si>
  <si>
    <t>Shortbelly Eel</t>
  </si>
  <si>
    <t>Dysomma brevirostre</t>
  </si>
  <si>
    <t>Dysomma muciparus</t>
  </si>
  <si>
    <t>Dysommina rugosa</t>
  </si>
  <si>
    <t>Rugose Eel</t>
  </si>
  <si>
    <t>Haptenchelys texis</t>
  </si>
  <si>
    <t>Linked Cutthroat Eel</t>
  </si>
  <si>
    <t>Histiobranchus bathybius</t>
  </si>
  <si>
    <t>Deepwater Cutthroat Eel</t>
  </si>
  <si>
    <t>Ilyophis brunneus</t>
  </si>
  <si>
    <t>Ooze Eel</t>
  </si>
  <si>
    <t>Meadia abyssalis</t>
  </si>
  <si>
    <t>Abyssal Cutthroat Eel</t>
  </si>
  <si>
    <t>Simenchelys parasitica</t>
  </si>
  <si>
    <t>Pugnosed Eel</t>
  </si>
  <si>
    <t>Synaphobranchus affinis</t>
  </si>
  <si>
    <t>Grey Cutthroat Eel</t>
  </si>
  <si>
    <t>Synaphobranchus bathybius</t>
  </si>
  <si>
    <t>Synaphobranchus brevidorsalis</t>
  </si>
  <si>
    <t>Shortfin Cutthroat Eel</t>
  </si>
  <si>
    <t>Synaphobranchus kaupii</t>
  </si>
  <si>
    <t>Northern Cutthroat Eel</t>
  </si>
  <si>
    <t>Synaphobranchus oregoni</t>
  </si>
  <si>
    <t>Gulf Cutthrotroat Eel</t>
  </si>
  <si>
    <t>Synbranchidae</t>
  </si>
  <si>
    <t>Monopterus albus</t>
  </si>
  <si>
    <t>Asian Swamp Eel</t>
  </si>
  <si>
    <t>Syngnathidae</t>
  </si>
  <si>
    <t>Amphelikturus dendriticus</t>
  </si>
  <si>
    <t>Pipehorse</t>
  </si>
  <si>
    <t>Anarchopterus criniger</t>
  </si>
  <si>
    <t>Fringed Pipefish</t>
  </si>
  <si>
    <t>Anarchopterus tectus</t>
  </si>
  <si>
    <t>Insular Pipefish</t>
  </si>
  <si>
    <t>Bryx dunckeri</t>
  </si>
  <si>
    <t>Pugnose Pipefish</t>
  </si>
  <si>
    <t>Bryx randalli*</t>
  </si>
  <si>
    <t>Ocellated Pipefish</t>
  </si>
  <si>
    <t>Choeroichthys brachysoma</t>
  </si>
  <si>
    <t>Choeroichthys sculptus</t>
  </si>
  <si>
    <t>Corythoichthys flavofasciatus</t>
  </si>
  <si>
    <t>Corythoichthys intestinalis</t>
  </si>
  <si>
    <t>Corythoichthys nigripectus</t>
  </si>
  <si>
    <t>Corythoichthys schultzi</t>
  </si>
  <si>
    <t>Cosmocampus albirostris</t>
  </si>
  <si>
    <t>Whitenose Pipefish</t>
  </si>
  <si>
    <t>Cosmocampus arctus</t>
  </si>
  <si>
    <t>Snubnose Pipefish</t>
  </si>
  <si>
    <t>Cosmocampus balli</t>
  </si>
  <si>
    <t>Ball's Pipe Fish</t>
  </si>
  <si>
    <t>Cosmocampus brachycephalus</t>
  </si>
  <si>
    <t>Crested Pipefish</t>
  </si>
  <si>
    <t>Cosmocampus darrosanus</t>
  </si>
  <si>
    <t>Cosmocampus elucens</t>
  </si>
  <si>
    <t>Shortfin Pipefish</t>
  </si>
  <si>
    <t>Cosmocampus hildebrandi</t>
  </si>
  <si>
    <t>Dwarf Pipefish</t>
  </si>
  <si>
    <t>Cosmocampus profundus</t>
  </si>
  <si>
    <t>Deepwater Pipefish</t>
  </si>
  <si>
    <t>Doryrhamphus excisus</t>
  </si>
  <si>
    <t>Bluestripe Pipefish</t>
  </si>
  <si>
    <t>Dunckerocampus baldwini</t>
  </si>
  <si>
    <t>Redstripe Pipefish</t>
  </si>
  <si>
    <t>Dunckerocampus dactyliophorus</t>
  </si>
  <si>
    <t>Dunckerocampus naia</t>
  </si>
  <si>
    <t>Festucalex erythraeus</t>
  </si>
  <si>
    <t>Festucalex wassi</t>
  </si>
  <si>
    <t>Halicampus brocki</t>
  </si>
  <si>
    <t>Halicampus crinitus</t>
  </si>
  <si>
    <t>Banded Pipefish</t>
  </si>
  <si>
    <t>Halicampus edmondsoni</t>
  </si>
  <si>
    <t>Edmondson's Pipefish</t>
  </si>
  <si>
    <t>Halicampus macrorhynchus</t>
  </si>
  <si>
    <t>Halicampus mataafae</t>
  </si>
  <si>
    <t>Halicampus spinirostris</t>
  </si>
  <si>
    <t>Hippichthys spicifer</t>
  </si>
  <si>
    <t>Hippocampus colemani</t>
  </si>
  <si>
    <t>Hippocampus erectus</t>
  </si>
  <si>
    <t>Lined Seahorse</t>
  </si>
  <si>
    <t>Hippocampus fisheri</t>
  </si>
  <si>
    <t>Fisher's Seahorse</t>
  </si>
  <si>
    <t>Hippocampus histrix</t>
  </si>
  <si>
    <t>Thorny Seahorse</t>
  </si>
  <si>
    <t>Hippocampus ingens</t>
  </si>
  <si>
    <t>Pacific Seahorse</t>
  </si>
  <si>
    <t>Hippocampus kuda</t>
  </si>
  <si>
    <t>Spotted Seahorse</t>
  </si>
  <si>
    <t>Hippocampus reidi</t>
  </si>
  <si>
    <t>Longsnout Seahorse</t>
  </si>
  <si>
    <t>Hippocampus zosterae</t>
  </si>
  <si>
    <t>Dwarf Seahorse</t>
  </si>
  <si>
    <t>Micrognathus andersonii</t>
  </si>
  <si>
    <t>Micrognathus pygmaeus</t>
  </si>
  <si>
    <t>Microphis brachyurus</t>
  </si>
  <si>
    <t>Microphis leiaspis</t>
  </si>
  <si>
    <t>Microphis lineatus</t>
  </si>
  <si>
    <t>Opossum Pipefish</t>
  </si>
  <si>
    <t>Minyichthys brachyrhinus</t>
  </si>
  <si>
    <t>Minyichthys myersi</t>
  </si>
  <si>
    <t>Phoxocampus diacanthus</t>
  </si>
  <si>
    <t>Phoxocampus tetrophthalmus</t>
  </si>
  <si>
    <t>Syngnathoides biaculeatus</t>
  </si>
  <si>
    <t>Syngnathus auliscus</t>
  </si>
  <si>
    <t>Barred Pipefish</t>
  </si>
  <si>
    <t>Syngnathus californiensis</t>
  </si>
  <si>
    <t>Kelp Pipefish</t>
  </si>
  <si>
    <t>Syngnathus caribbaeus*</t>
  </si>
  <si>
    <t>Caribbean Pipefish</t>
  </si>
  <si>
    <t>Syngnathus euchrous</t>
  </si>
  <si>
    <t>Chocolate Pipefish</t>
  </si>
  <si>
    <t>Syngnathus exilis</t>
  </si>
  <si>
    <t>Barcheek Pipefish</t>
  </si>
  <si>
    <t>Syngnathus floridae</t>
  </si>
  <si>
    <t>Dusky Pipefish</t>
  </si>
  <si>
    <t>Syngnathus fuscus</t>
  </si>
  <si>
    <t>Northern Pipefish</t>
  </si>
  <si>
    <t>Syngnathus leptorhynchus</t>
  </si>
  <si>
    <t>Bay Pipefish</t>
  </si>
  <si>
    <t>Syngnathus louisianae</t>
  </si>
  <si>
    <t>Chain Pipefish</t>
  </si>
  <si>
    <t>Syngnathus pelagicus</t>
  </si>
  <si>
    <t>Sargassum Pipefish</t>
  </si>
  <si>
    <t>Syngnathus scovelli</t>
  </si>
  <si>
    <t>Gulf Pipefish</t>
  </si>
  <si>
    <t>Syngnathus springeri</t>
  </si>
  <si>
    <t>Bull Pipefish</t>
  </si>
  <si>
    <t>Syngnathus texanus</t>
  </si>
  <si>
    <t>Texas Pipefish</t>
  </si>
  <si>
    <t>Trachyrhamphus bicoarctatus</t>
  </si>
  <si>
    <t>Synodontidae</t>
  </si>
  <si>
    <t>Saurida brasiliensis</t>
  </si>
  <si>
    <t>Largescale Lizardfish</t>
  </si>
  <si>
    <t>Saurida caribbaea</t>
  </si>
  <si>
    <t>Smallscale Lizardfish</t>
  </si>
  <si>
    <t>Saurida flamma</t>
  </si>
  <si>
    <t>Orangemouth Lizardfish</t>
  </si>
  <si>
    <t>Saurida gracilis</t>
  </si>
  <si>
    <t>Gracile Lizardfish</t>
  </si>
  <si>
    <t>Saurida nebulosa</t>
  </si>
  <si>
    <t>Clouded Lizardfish</t>
  </si>
  <si>
    <t>Saurida normani</t>
  </si>
  <si>
    <t>Shortjaw Lizardfish</t>
  </si>
  <si>
    <t>Saurida suspicio*</t>
  </si>
  <si>
    <t>Suspicious Lizardfish</t>
  </si>
  <si>
    <t>Synodus binotatus</t>
  </si>
  <si>
    <t>Two-Spot Lizard Fish</t>
  </si>
  <si>
    <t>Synodus capricornis</t>
  </si>
  <si>
    <t>Capricorn Lizardfish</t>
  </si>
  <si>
    <t>Synodus dermatogenys</t>
  </si>
  <si>
    <t>Sand Lizardfish</t>
  </si>
  <si>
    <t>Synodus doaki</t>
  </si>
  <si>
    <t>Synodus falcatus</t>
  </si>
  <si>
    <t>Synodus foetens</t>
  </si>
  <si>
    <t>Inshore Lizardfish</t>
  </si>
  <si>
    <t>Synodus intermedius</t>
  </si>
  <si>
    <t>Sand Diver</t>
  </si>
  <si>
    <t>Synodus jaculum</t>
  </si>
  <si>
    <t>Synodus kaianus</t>
  </si>
  <si>
    <t>Gunther's Lizardfish</t>
  </si>
  <si>
    <t>Synodus lobeli</t>
  </si>
  <si>
    <t>Lobel's Lizardfish</t>
  </si>
  <si>
    <t>Synodus lucioceps</t>
  </si>
  <si>
    <t>California Lizardfish</t>
  </si>
  <si>
    <t>Synodus macrostigmus</t>
  </si>
  <si>
    <t>Largespot Lizardfish</t>
  </si>
  <si>
    <t>Synodus mundyi</t>
  </si>
  <si>
    <t>Synodus poeyi</t>
  </si>
  <si>
    <t>Offshore Lizardfish</t>
  </si>
  <si>
    <t>Synodus rubromarmoratus</t>
  </si>
  <si>
    <t>Redmarbled Lizardfish</t>
  </si>
  <si>
    <t>Synodus saurus</t>
  </si>
  <si>
    <t>Bluestripe Lizardfish</t>
  </si>
  <si>
    <t>Synodus synodus</t>
  </si>
  <si>
    <t>Red Lizardfish</t>
  </si>
  <si>
    <t>Synodus ulae</t>
  </si>
  <si>
    <t>Red Lizard Fish</t>
  </si>
  <si>
    <t>Synodus usitatus</t>
  </si>
  <si>
    <t>Synodus variegatus</t>
  </si>
  <si>
    <t>Variegated Lizardfish</t>
  </si>
  <si>
    <t>Trachinocephalus myops</t>
  </si>
  <si>
    <t>Snakefish</t>
  </si>
  <si>
    <t>Trachinocephalus trachinus</t>
  </si>
  <si>
    <t>Tanichthyidae</t>
  </si>
  <si>
    <t>Tanichthys albonubes</t>
  </si>
  <si>
    <t>Terapontidae</t>
  </si>
  <si>
    <t>Terapon jarbua</t>
  </si>
  <si>
    <t>Tetragonuridae</t>
  </si>
  <si>
    <t>Tetragonurus atlanticus</t>
  </si>
  <si>
    <t>Bigeye Squaretail</t>
  </si>
  <si>
    <t>Tetragonurus cuvieri</t>
  </si>
  <si>
    <t>Smalleye Squaretail</t>
  </si>
  <si>
    <t>Tetragonurus pacificus</t>
  </si>
  <si>
    <t>Pacific Squaretail</t>
  </si>
  <si>
    <t>Tetraodontidae</t>
  </si>
  <si>
    <t>Amblyrhynchote honckenii</t>
  </si>
  <si>
    <t>Arothron hispidus</t>
  </si>
  <si>
    <t>White-Spotted Puffer</t>
  </si>
  <si>
    <t>Arothron immaculatus</t>
  </si>
  <si>
    <t>Arothron manilensis</t>
  </si>
  <si>
    <t>Narrow-Lined Puffer</t>
  </si>
  <si>
    <t>Arothron mappa</t>
  </si>
  <si>
    <t>Arothron meleagris</t>
  </si>
  <si>
    <t>Guineafowl Puffer</t>
  </si>
  <si>
    <t>Arothron nigropunctatus</t>
  </si>
  <si>
    <t>Arothron stellatus</t>
  </si>
  <si>
    <t>Canthigaster amboinensis</t>
  </si>
  <si>
    <t>Spider-Eye Puffer</t>
  </si>
  <si>
    <t>Canthigaster axiologus</t>
  </si>
  <si>
    <t>Canthigaster bennetti</t>
  </si>
  <si>
    <t>Canthigaster compressa</t>
  </si>
  <si>
    <t>Canthigaster coronata</t>
  </si>
  <si>
    <t>Crowned Puffer</t>
  </si>
  <si>
    <t>Canthigaster epilampra</t>
  </si>
  <si>
    <t>Lantern Toby</t>
  </si>
  <si>
    <t>Canthigaster inframacula</t>
  </si>
  <si>
    <t>Canthigaster jactator</t>
  </si>
  <si>
    <t>Hawaiian Whitespotted Toby</t>
  </si>
  <si>
    <t>Canthigaster jamestyleri</t>
  </si>
  <si>
    <t>Goldface Toby</t>
  </si>
  <si>
    <t>Canthigaster janthinoptera</t>
  </si>
  <si>
    <t>Canthigaster leoparda</t>
  </si>
  <si>
    <t>Canthigaster rivulata</t>
  </si>
  <si>
    <t>Brown-Lined Puffer</t>
  </si>
  <si>
    <t>Canthigaster rostrata</t>
  </si>
  <si>
    <t>Sharpnose Puffer</t>
  </si>
  <si>
    <t>Canthigaster solandri</t>
  </si>
  <si>
    <t>Spotted Sharpnose</t>
  </si>
  <si>
    <t>Canthigaster valentini</t>
  </si>
  <si>
    <t>Lagocephalus laevigatus</t>
  </si>
  <si>
    <t>Smooth Puffer</t>
  </si>
  <si>
    <t>Lagocephalus lagocephalus</t>
  </si>
  <si>
    <t>Oceanic Puffer</t>
  </si>
  <si>
    <t>Lagocephalus sceleratus</t>
  </si>
  <si>
    <t>Sphoeroides annulatus</t>
  </si>
  <si>
    <t>Bullseye Puffer</t>
  </si>
  <si>
    <t>Sphoeroides dorsalis</t>
  </si>
  <si>
    <t>Marbled Puffer</t>
  </si>
  <si>
    <t>Sphoeroides greeleyi*</t>
  </si>
  <si>
    <t>Sphoeroides lobatus</t>
  </si>
  <si>
    <t>Longnose Puffer</t>
  </si>
  <si>
    <t>Sphoeroides maculatus</t>
  </si>
  <si>
    <t>Northern Puffer</t>
  </si>
  <si>
    <t>Sphoeroides nephelus</t>
  </si>
  <si>
    <t>Southern Puffer</t>
  </si>
  <si>
    <t>Sphoeroides pachygaster</t>
  </si>
  <si>
    <t>Blunthead Puffer</t>
  </si>
  <si>
    <t>Sphoeroides parvus</t>
  </si>
  <si>
    <t>Least Puffer</t>
  </si>
  <si>
    <t>Sphoeroides spengleri</t>
  </si>
  <si>
    <t>Bandtail Puffer</t>
  </si>
  <si>
    <t>Sphoeroides testudineus</t>
  </si>
  <si>
    <t>Checkered Puffer</t>
  </si>
  <si>
    <t>Torquigener florealis</t>
  </si>
  <si>
    <t>Torquigener hypselogeneion</t>
  </si>
  <si>
    <t>Torquigener randalli</t>
  </si>
  <si>
    <t>Randall's Puffer</t>
  </si>
  <si>
    <t>Thaumatichthyidae</t>
  </si>
  <si>
    <t>Lasiognathus beebei</t>
  </si>
  <si>
    <t>Short Snaggletooth Seadevil</t>
  </si>
  <si>
    <t>Lasiognathus intermedius</t>
  </si>
  <si>
    <t>Intermediate Snaggletooth Seadevil</t>
  </si>
  <si>
    <t>Lasiognathus saccostoma</t>
  </si>
  <si>
    <t>Lasiognathus waltoni</t>
  </si>
  <si>
    <t>Thaumatichthys axeli</t>
  </si>
  <si>
    <t>Marvelous Fisher</t>
  </si>
  <si>
    <t>Thaumatichthys binghami</t>
  </si>
  <si>
    <t>Wonderfish</t>
  </si>
  <si>
    <t>Torpedinidae</t>
  </si>
  <si>
    <t>Tetronarce californica</t>
  </si>
  <si>
    <t>Pacific Electric Ray</t>
  </si>
  <si>
    <t>Tetronarce occidentalis</t>
  </si>
  <si>
    <t>Western Atlantic Torpedo </t>
  </si>
  <si>
    <t>Trachichthyidae</t>
  </si>
  <si>
    <t>Aulotrachichthys heptalepis</t>
  </si>
  <si>
    <t>Hawaiian Luminous Roughy</t>
  </si>
  <si>
    <t>Aulotrachichthys prosthemius</t>
  </si>
  <si>
    <t>West Pacific Luminous Roughy</t>
  </si>
  <si>
    <t>Gephyroberyx darwinii</t>
  </si>
  <si>
    <t>Big Roughy</t>
  </si>
  <si>
    <t>Gephyroberyx japonicus</t>
  </si>
  <si>
    <t>Hoplostethus atlanticus</t>
  </si>
  <si>
    <t>Orange Roughy</t>
  </si>
  <si>
    <t>Hoplostethus crassispinus</t>
  </si>
  <si>
    <t>Hoplostethus fedorovi</t>
  </si>
  <si>
    <t>Hoplostethus mediterraneus</t>
  </si>
  <si>
    <t>Silver Roughy</t>
  </si>
  <si>
    <t>Hoplostethus occidentalis</t>
  </si>
  <si>
    <t>Western Roughy</t>
  </si>
  <si>
    <t>Trachipteridae</t>
  </si>
  <si>
    <t>Desmodema lorum</t>
  </si>
  <si>
    <t>Whiptail Ribbonfish</t>
  </si>
  <si>
    <t>Desmodema polystictum</t>
  </si>
  <si>
    <t>Polka-Dot Ribbonfish</t>
  </si>
  <si>
    <t>Trachipterus altivelis</t>
  </si>
  <si>
    <t>King-Of-The-Salmon</t>
  </si>
  <si>
    <t>Trachipterus arcticus</t>
  </si>
  <si>
    <t>Dealfish</t>
  </si>
  <si>
    <t>Trachipterus fukuzakii</t>
  </si>
  <si>
    <t>Tapertail Ribbonfish</t>
  </si>
  <si>
    <t>Trachipterus jacksonensis</t>
  </si>
  <si>
    <t>Blackflash Ribbonfish</t>
  </si>
  <si>
    <t>Trachipterus trachypterus</t>
  </si>
  <si>
    <t>Zu cristatus</t>
  </si>
  <si>
    <t>Scalloped Ribbonfish</t>
  </si>
  <si>
    <t>Trachyrincidae</t>
  </si>
  <si>
    <t>Squalogadus modificatus</t>
  </si>
  <si>
    <t>Tadpole Whiptail</t>
  </si>
  <si>
    <t>Triacanthodidae</t>
  </si>
  <si>
    <t>Halimochirurgus alcocki</t>
  </si>
  <si>
    <t>Hollardia goslinei</t>
  </si>
  <si>
    <t>Hawaiian Spikefish</t>
  </si>
  <si>
    <t>Hollardia hollardi</t>
  </si>
  <si>
    <t>Reticulate Spikefish</t>
  </si>
  <si>
    <t>Hollardia meadi</t>
  </si>
  <si>
    <t>Spotted Spikefish</t>
  </si>
  <si>
    <t>Parahollardia lineata</t>
  </si>
  <si>
    <t>Jambeau</t>
  </si>
  <si>
    <t>Triakidae</t>
  </si>
  <si>
    <t>Galeorhinus galeus</t>
  </si>
  <si>
    <t>Tope</t>
  </si>
  <si>
    <t>Mustelus californicus</t>
  </si>
  <si>
    <t>Gray Smoothhound</t>
  </si>
  <si>
    <t>Mustelus canis</t>
  </si>
  <si>
    <t>Smooth Dogfish</t>
  </si>
  <si>
    <t>Mustelus henlei</t>
  </si>
  <si>
    <t>Brown Smoothhound</t>
  </si>
  <si>
    <t>Mustelus higmani</t>
  </si>
  <si>
    <t>Smalleye Smoothhound</t>
  </si>
  <si>
    <t>Mustelus lunulatus</t>
  </si>
  <si>
    <t>Sicklefin Smoothhound</t>
  </si>
  <si>
    <t>Mustelus norrisi</t>
  </si>
  <si>
    <t>Florida Smoothhound</t>
  </si>
  <si>
    <t>Mustelus sinusmexicanus</t>
  </si>
  <si>
    <t>Gulf Smoothhound</t>
  </si>
  <si>
    <t>Triakis semifasciata</t>
  </si>
  <si>
    <t>Leopard Shark</t>
  </si>
  <si>
    <t>Trichiuridae</t>
  </si>
  <si>
    <t>Aphanopus arigato</t>
  </si>
  <si>
    <t>Pacific Black Scabbardfish</t>
  </si>
  <si>
    <t>Aphanopus carbo</t>
  </si>
  <si>
    <t>Black Scabbardfish</t>
  </si>
  <si>
    <t>Aphanopus intermedius</t>
  </si>
  <si>
    <t>Intermediate Scabbardfish</t>
  </si>
  <si>
    <t>Assurger anzac</t>
  </si>
  <si>
    <t>Razorback Scabbardfish</t>
  </si>
  <si>
    <t>Benthodesmus pacificus</t>
  </si>
  <si>
    <t>North Pacific Frostfish</t>
  </si>
  <si>
    <t>Benthodesmus simonyi</t>
  </si>
  <si>
    <t>North Atlantic Frostfish</t>
  </si>
  <si>
    <t>Benthodesmus tenuis</t>
  </si>
  <si>
    <t>Slender Frostfish</t>
  </si>
  <si>
    <t>Benthodesmus vityazi</t>
  </si>
  <si>
    <t>Evoxymetopon taeniatus</t>
  </si>
  <si>
    <t>Channel Scabbardfish</t>
  </si>
  <si>
    <t>Lepidopus altifrons</t>
  </si>
  <si>
    <t>Crested Scabbardfish</t>
  </si>
  <si>
    <t>Lepidopus calcar</t>
  </si>
  <si>
    <t>Hawaiian Ridge Scabbardfish</t>
  </si>
  <si>
    <t>Lepidopus fitchi</t>
  </si>
  <si>
    <t>Pacific Scabbardfish</t>
  </si>
  <si>
    <t>Trichiurus lepturus</t>
  </si>
  <si>
    <t>Atlantic Cutlassfish</t>
  </si>
  <si>
    <t>Trichiurus nitens</t>
  </si>
  <si>
    <t>Pacific Cutlassfish</t>
  </si>
  <si>
    <t>Trichodontidae</t>
  </si>
  <si>
    <t>Arctoscopus japonicus**</t>
  </si>
  <si>
    <t>Sailfin Sandfish</t>
  </si>
  <si>
    <t>Trichodon trichodon</t>
  </si>
  <si>
    <t>Pacific Sandfish</t>
  </si>
  <si>
    <t>Trichonotidae</t>
  </si>
  <si>
    <t>Trichonotus elegans</t>
  </si>
  <si>
    <t>Triglidae</t>
  </si>
  <si>
    <t>Bellator brachychir</t>
  </si>
  <si>
    <t>Shortfin Searobin</t>
  </si>
  <si>
    <t>Bellator egretta</t>
  </si>
  <si>
    <t>Streamer Searobin</t>
  </si>
  <si>
    <t>Bellator militaris</t>
  </si>
  <si>
    <t>Horned Searobin</t>
  </si>
  <si>
    <t>Bellator xenisma</t>
  </si>
  <si>
    <t>Splitnose Searobin</t>
  </si>
  <si>
    <t>Chelidonichthys kumu</t>
  </si>
  <si>
    <t>Bluefin Gurnard</t>
  </si>
  <si>
    <t>Prionotus alatus</t>
  </si>
  <si>
    <t>Spiny Searobin</t>
  </si>
  <si>
    <t>Prionotus carolinus</t>
  </si>
  <si>
    <t>Northern Searobin</t>
  </si>
  <si>
    <t>Prionotus evolans</t>
  </si>
  <si>
    <t>Striped Searobin</t>
  </si>
  <si>
    <t>Prionotus longispinosus</t>
  </si>
  <si>
    <t>Bigeye Searobin</t>
  </si>
  <si>
    <t>Prionotus martis</t>
  </si>
  <si>
    <t>Barred Searobin</t>
  </si>
  <si>
    <t>Prionotus ophryas</t>
  </si>
  <si>
    <t>Bandtail Searobin</t>
  </si>
  <si>
    <t>Prionotus paralatus</t>
  </si>
  <si>
    <t>Mexican Searobin</t>
  </si>
  <si>
    <t>Prionotus punctatus*</t>
  </si>
  <si>
    <t>Bluewing Searobin</t>
  </si>
  <si>
    <t>Prionotus roseus</t>
  </si>
  <si>
    <t>Bluespotted Searobin</t>
  </si>
  <si>
    <t>Prionotus rubio</t>
  </si>
  <si>
    <t>Blackwing Searobin</t>
  </si>
  <si>
    <t>Prionotus scitulus</t>
  </si>
  <si>
    <t>Leopard Searobin</t>
  </si>
  <si>
    <t>Prionotus stearnsi</t>
  </si>
  <si>
    <t>Shortwing Searobin</t>
  </si>
  <si>
    <t>Prionotus stephanophrys</t>
  </si>
  <si>
    <t>Lumptail Searobin</t>
  </si>
  <si>
    <t>Prionotus tribulus</t>
  </si>
  <si>
    <t>Bighead Searobin</t>
  </si>
  <si>
    <t>Pterygotrigla megalops</t>
  </si>
  <si>
    <t>Pterygotrigla multiocellata</t>
  </si>
  <si>
    <t>Triodontidae</t>
  </si>
  <si>
    <t>Triodon macropterus</t>
  </si>
  <si>
    <t>Tripterygiidae</t>
  </si>
  <si>
    <t>Ceratobregma helenae</t>
  </si>
  <si>
    <t>Enneanectes altivelis</t>
  </si>
  <si>
    <t>Lofty Triplefin</t>
  </si>
  <si>
    <t>Enneanectes boehlkei</t>
  </si>
  <si>
    <t>Roughhead Triplefin</t>
  </si>
  <si>
    <t>Enneanectes jordani</t>
  </si>
  <si>
    <t>Mimic Triplefin</t>
  </si>
  <si>
    <t>Enneanectes quadra*</t>
  </si>
  <si>
    <t>Squaretail Triplefin</t>
  </si>
  <si>
    <t>Enneapterygius atriceps</t>
  </si>
  <si>
    <t>Hawaiian Blackhead Triplefin</t>
  </si>
  <si>
    <t>Enneapterygius bahasa</t>
  </si>
  <si>
    <t>Enneapterygius cheni</t>
  </si>
  <si>
    <t>Enneapterygius elegans</t>
  </si>
  <si>
    <t>Enneapterygius fuscoventer</t>
  </si>
  <si>
    <t>Enneapterygius hemimelas</t>
  </si>
  <si>
    <t>Enneapterygius minutus</t>
  </si>
  <si>
    <t>Enneapterygius nanus</t>
  </si>
  <si>
    <t>Enneapterygius nigricauda</t>
  </si>
  <si>
    <t>Enneapterygius philippinus</t>
  </si>
  <si>
    <t>Enneapterygius pyramis</t>
  </si>
  <si>
    <t>Enneapterygius signicauda</t>
  </si>
  <si>
    <t>Enneapterygius triserialis</t>
  </si>
  <si>
    <t>Enneapterygius tutuilae</t>
  </si>
  <si>
    <t>Helcogramma aquila</t>
  </si>
  <si>
    <t>Helcogramma capidata</t>
  </si>
  <si>
    <t>Helcogramma chica</t>
  </si>
  <si>
    <t>Helcogramma hudsoni</t>
  </si>
  <si>
    <t>Norfolkia brachylepis</t>
  </si>
  <si>
    <t>Springerichthys kulbickii</t>
  </si>
  <si>
    <t>Ucla xenogrammus</t>
  </si>
  <si>
    <t>Trygonorrhinidae</t>
  </si>
  <si>
    <t>Zapteryx exasperata</t>
  </si>
  <si>
    <t>Banded Guitarfish</t>
  </si>
  <si>
    <t>Uranoscopidae</t>
  </si>
  <si>
    <t>Astroscopus guttatus</t>
  </si>
  <si>
    <t>Northern Stargazer</t>
  </si>
  <si>
    <t>Astroscopus y-graecum</t>
  </si>
  <si>
    <t>Southern Stargazer</t>
  </si>
  <si>
    <t>Astroscopus zephyreus</t>
  </si>
  <si>
    <t>Pacific Stargazer</t>
  </si>
  <si>
    <t>Kathetostoma albigutta</t>
  </si>
  <si>
    <t>Lancer Stargazer</t>
  </si>
  <si>
    <t>Kathetostoma averruncus</t>
  </si>
  <si>
    <t>Smooth Stargazer</t>
  </si>
  <si>
    <t>Uranoscopus sulphureus</t>
  </si>
  <si>
    <t>Xenocephalus egregius</t>
  </si>
  <si>
    <t>Freckled Stargazer</t>
  </si>
  <si>
    <t>Urotrygonidae</t>
  </si>
  <si>
    <t>Urobatis halleri</t>
  </si>
  <si>
    <t>Round Stingray</t>
  </si>
  <si>
    <t>Urobatis jamaicensis</t>
  </si>
  <si>
    <t>Yellow Stingray</t>
  </si>
  <si>
    <t>Veliferidae</t>
  </si>
  <si>
    <t>Metavelifer multiradiatus</t>
  </si>
  <si>
    <t>Spinyfin Velifer</t>
  </si>
  <si>
    <t>Xenisthmidae</t>
  </si>
  <si>
    <t>Xenisthmus clarus</t>
  </si>
  <si>
    <t>Xenisthmus eirospilus</t>
  </si>
  <si>
    <t>Xenisthmus polyzonatus</t>
  </si>
  <si>
    <t>Xiphiidae</t>
  </si>
  <si>
    <t>Xiphias gladius</t>
  </si>
  <si>
    <t>Swordfish</t>
  </si>
  <si>
    <t>Zanclidae</t>
  </si>
  <si>
    <t>Zanclus cornutus</t>
  </si>
  <si>
    <t>Moorish Idol</t>
  </si>
  <si>
    <t>Zaniolepididae</t>
  </si>
  <si>
    <t>Oxylebius pictus</t>
  </si>
  <si>
    <t>Painted Greenling</t>
  </si>
  <si>
    <t>Zaniolepis frenata</t>
  </si>
  <si>
    <t>Shortspine Combfish</t>
  </si>
  <si>
    <t>Zaniolepis latipinnis</t>
  </si>
  <si>
    <t>Longspine Combfish</t>
  </si>
  <si>
    <t>Zaproridae</t>
  </si>
  <si>
    <t>Zaprora silenus</t>
  </si>
  <si>
    <t>Prowfish</t>
  </si>
  <si>
    <t>Zeidae</t>
  </si>
  <si>
    <t>Zenopsis conchifer</t>
  </si>
  <si>
    <t>Buckler Dory</t>
  </si>
  <si>
    <t>Zenopsis nebulosa</t>
  </si>
  <si>
    <t>Mirror Dory</t>
  </si>
  <si>
    <t>Zenarchopteridae</t>
  </si>
  <si>
    <t>Zenarchopterus dispar</t>
  </si>
  <si>
    <t>Zenarchopterus gilli</t>
  </si>
  <si>
    <t>Zeniontidae</t>
  </si>
  <si>
    <t>Cyttomimus stelgis</t>
  </si>
  <si>
    <t>Zenion hololepis</t>
  </si>
  <si>
    <t>Dwarf Dory</t>
  </si>
  <si>
    <t>Zoarcidae</t>
  </si>
  <si>
    <t>Bentartia nyx</t>
  </si>
  <si>
    <t>Darkmouth Eelpout</t>
  </si>
  <si>
    <t>Bentartia pusillum</t>
  </si>
  <si>
    <t>Alaska Eelpout</t>
  </si>
  <si>
    <t>Bothrocara brunneum</t>
  </si>
  <si>
    <t>Twoline Eelpout</t>
  </si>
  <si>
    <t>Bothrocara hollandi</t>
  </si>
  <si>
    <t>Japan Sea Eelpout</t>
  </si>
  <si>
    <t>Bothrocara molle</t>
  </si>
  <si>
    <t>Soft Eelpout</t>
  </si>
  <si>
    <t>Bothrocara zestum</t>
  </si>
  <si>
    <t>Western Eelpout</t>
  </si>
  <si>
    <t>Derepodichthys alepidotus</t>
  </si>
  <si>
    <t>Cuskpout</t>
  </si>
  <si>
    <t>Eucryphycus californicus</t>
  </si>
  <si>
    <t>Persimmon Eelpout</t>
  </si>
  <si>
    <t>Exechodontes daidaleus</t>
  </si>
  <si>
    <t>Outwardtoothed Eelpout</t>
  </si>
  <si>
    <t>Gymnelus hemifasciatus**</t>
  </si>
  <si>
    <t>Halfbarred Pout</t>
  </si>
  <si>
    <t>Gymnelus popovi**</t>
  </si>
  <si>
    <t>Aleutian Pout</t>
  </si>
  <si>
    <t>Gymnelus viridis</t>
  </si>
  <si>
    <t>Fish Doctor</t>
  </si>
  <si>
    <t>Lycenchelys alba</t>
  </si>
  <si>
    <t>White Eelpout</t>
  </si>
  <si>
    <t>Lycenchelys alta**</t>
  </si>
  <si>
    <t>Short Eelpout</t>
  </si>
  <si>
    <t>Lycenchelys bullisi</t>
  </si>
  <si>
    <t>Gulf Eelpout</t>
  </si>
  <si>
    <t>Lycenchelys callista</t>
  </si>
  <si>
    <t>Beautiful Eelpout</t>
  </si>
  <si>
    <t>Lycenchelys camchatica</t>
  </si>
  <si>
    <t>Kamchatka Eelpout</t>
  </si>
  <si>
    <t>Lycenchelys crotalina</t>
  </si>
  <si>
    <t>Snakehead Eelpout</t>
  </si>
  <si>
    <t>Lycenchelys jordani</t>
  </si>
  <si>
    <t>Shortjaw Eelpout</t>
  </si>
  <si>
    <t>Lycenchelys micropora</t>
  </si>
  <si>
    <t>Manytoothed Eelpout</t>
  </si>
  <si>
    <t>Lycenchelys monstrosa</t>
  </si>
  <si>
    <t>Strange Eelpout</t>
  </si>
  <si>
    <t>Lycenchelys paxillus</t>
  </si>
  <si>
    <t>Common Wolf Eel</t>
  </si>
  <si>
    <t>Lycenchelys pearcyi</t>
  </si>
  <si>
    <t>Lowline Eelpout</t>
  </si>
  <si>
    <t>Lycenchelys plicifera</t>
  </si>
  <si>
    <t>Keeled Eelpout</t>
  </si>
  <si>
    <t>Lycenchelys rassi</t>
  </si>
  <si>
    <t>Earless Eelpout</t>
  </si>
  <si>
    <t>Lycenchelys ratmanovi</t>
  </si>
  <si>
    <t>Manypore Eelpout</t>
  </si>
  <si>
    <t>Lycenchelys rosea**</t>
  </si>
  <si>
    <t>Rosy Eelpout</t>
  </si>
  <si>
    <t>Lycenchelys sarsii</t>
  </si>
  <si>
    <t>Theologian Eelpout</t>
  </si>
  <si>
    <t>Lycenchelys verrillii</t>
  </si>
  <si>
    <t>Wolf Eelpout</t>
  </si>
  <si>
    <t>Lycodapus dermatinus</t>
  </si>
  <si>
    <t>Looseskin Eelpout</t>
  </si>
  <si>
    <t>Lycodapus endemoscotus</t>
  </si>
  <si>
    <t>Deepwater Eelpout</t>
  </si>
  <si>
    <t>Lycodapus fierasfer</t>
  </si>
  <si>
    <t>Blackmouth Eelpout</t>
  </si>
  <si>
    <t>Lycodapus leptus</t>
  </si>
  <si>
    <t>Slender Eelpout</t>
  </si>
  <si>
    <t>Lycodapus mandibularis</t>
  </si>
  <si>
    <t>Pallid Eelpout</t>
  </si>
  <si>
    <t>Lycodapus pachysoma</t>
  </si>
  <si>
    <t>Stout Slipskin Eelpout</t>
  </si>
  <si>
    <t>Lycodapus parviceps</t>
  </si>
  <si>
    <t>Smallhead Eelpout</t>
  </si>
  <si>
    <t>Lycodapus poecilus</t>
  </si>
  <si>
    <t>Variform Eelpout</t>
  </si>
  <si>
    <t>Lycodapus psarostomatus</t>
  </si>
  <si>
    <t>Specklemouth Eelpout</t>
  </si>
  <si>
    <t>Lycodes adolfi</t>
  </si>
  <si>
    <t>Brown Eelpout</t>
  </si>
  <si>
    <t>Lycodes akuugun**</t>
  </si>
  <si>
    <t>Bicolor Eelpout</t>
  </si>
  <si>
    <t>Lycodes beringi</t>
  </si>
  <si>
    <t>Bering Eelpout</t>
  </si>
  <si>
    <t>Lycodes brevipes</t>
  </si>
  <si>
    <t>Shortfin Eelpout</t>
  </si>
  <si>
    <t>Lycodes brunneofasciatus**</t>
  </si>
  <si>
    <t>Tawnystripe Eelpout</t>
  </si>
  <si>
    <t>Lycodes concolor**</t>
  </si>
  <si>
    <t>Ebony Eelpout</t>
  </si>
  <si>
    <t>Lycodes cortezianus</t>
  </si>
  <si>
    <t>Bigfin Eelpout</t>
  </si>
  <si>
    <t>Lycodes diapterus</t>
  </si>
  <si>
    <t>Black Eelpout</t>
  </si>
  <si>
    <t>Lycodes esmarkii</t>
  </si>
  <si>
    <t>Greater Eelpout</t>
  </si>
  <si>
    <t>Lycodes fasciatus</t>
  </si>
  <si>
    <t>Banded Eelpout</t>
  </si>
  <si>
    <t>Lycodes gracilis</t>
  </si>
  <si>
    <t>Gracile Eelpout</t>
  </si>
  <si>
    <t>Lycodes japonicus</t>
  </si>
  <si>
    <t>Japanese Eelpout</t>
  </si>
  <si>
    <t>Lycodes jugoricus</t>
  </si>
  <si>
    <t>Shulupaoluk</t>
  </si>
  <si>
    <t>Lycodes marisalbi</t>
  </si>
  <si>
    <t>White Sea Eelpout</t>
  </si>
  <si>
    <t>Lycodes mucosus</t>
  </si>
  <si>
    <t>Saddled Eelpout</t>
  </si>
  <si>
    <t>Lycodes pacificus</t>
  </si>
  <si>
    <t>Blackbelly Eelpout</t>
  </si>
  <si>
    <t>Lycodes palearis</t>
  </si>
  <si>
    <t>Wattled Eelpout</t>
  </si>
  <si>
    <t>Lycodes pallidus</t>
  </si>
  <si>
    <t>Pale Eelpout</t>
  </si>
  <si>
    <t>Lycodes polaris</t>
  </si>
  <si>
    <t>Canadian Eelpout</t>
  </si>
  <si>
    <t>Lycodes polaris**</t>
  </si>
  <si>
    <t>Lycodes raridens**</t>
  </si>
  <si>
    <t>Marbled Eelpout</t>
  </si>
  <si>
    <t>Lycodes reticulatus</t>
  </si>
  <si>
    <t>Artic Eelpout</t>
  </si>
  <si>
    <t>Lycodes rossi</t>
  </si>
  <si>
    <t>Threespot Eelpout</t>
  </si>
  <si>
    <t>Lycodes sagittarius</t>
  </si>
  <si>
    <t>Archer Eelpout</t>
  </si>
  <si>
    <t>Lycodes seminudus</t>
  </si>
  <si>
    <t>Longear Eelpout</t>
  </si>
  <si>
    <t>Lycodes soldatovi</t>
  </si>
  <si>
    <t>Dipline Eelpout</t>
  </si>
  <si>
    <t>Lycodes squamiventer</t>
  </si>
  <si>
    <t>Scalebelly Eelpout</t>
  </si>
  <si>
    <t>Lycodes terraenovae</t>
  </si>
  <si>
    <t>Atlantic Eelpout</t>
  </si>
  <si>
    <t>Lycodes turneri**</t>
  </si>
  <si>
    <t>Polar Eelpout</t>
  </si>
  <si>
    <t>Lycodonus mirabilis</t>
  </si>
  <si>
    <t>Amazing Eelpout</t>
  </si>
  <si>
    <t>Lyconema barbatum</t>
  </si>
  <si>
    <t>Bearded Eelpout</t>
  </si>
  <si>
    <t>Melanostigma atlanticum</t>
  </si>
  <si>
    <t>Atlantic Soft Pout</t>
  </si>
  <si>
    <t>Melanostigma pammelas</t>
  </si>
  <si>
    <t>Midwater Eelpout</t>
  </si>
  <si>
    <t>Nalbantichthys elongatus**</t>
  </si>
  <si>
    <t>Thinskin Eelpout</t>
  </si>
  <si>
    <t>Opaeophacus acrogeneius**</t>
  </si>
  <si>
    <t>Bulldog Eelpout</t>
  </si>
  <si>
    <t>Pachycara bulbiceps</t>
  </si>
  <si>
    <t>Snubnose Eelpout</t>
  </si>
  <si>
    <t>Pachycara crassiceps</t>
  </si>
  <si>
    <t>Ridgehead Bigscale</t>
  </si>
  <si>
    <t>Pachycara gymninium</t>
  </si>
  <si>
    <t>Nakednape Eelpout</t>
  </si>
  <si>
    <t>Pachycara karenae</t>
  </si>
  <si>
    <t>Scalycheek Eelpout</t>
  </si>
  <si>
    <t>Pachycara lepinium</t>
  </si>
  <si>
    <t>Scalynape Eelpout</t>
  </si>
  <si>
    <t>Pachycara sulaki</t>
  </si>
  <si>
    <t>Puzanovia rubra</t>
  </si>
  <si>
    <t>Tough Eelpout</t>
  </si>
  <si>
    <t>Taranetzella lyoderma</t>
  </si>
  <si>
    <t>Ghostly Eelpout</t>
  </si>
  <si>
    <t>Zoarces americanus</t>
  </si>
  <si>
    <t>Ocean Pout</t>
  </si>
  <si>
    <t xml:space="preserve">   </t>
  </si>
  <si>
    <t>Specimen_voucher</t>
  </si>
  <si>
    <t>Alternative_Catalog_number</t>
  </si>
  <si>
    <t>Voucher_GUID</t>
  </si>
  <si>
    <t>Tissue/Parts_Bio_material/AlternativeId</t>
  </si>
  <si>
    <t>Tissue/Parts_GUID</t>
  </si>
  <si>
    <t>Extract_ID</t>
  </si>
  <si>
    <t>Extract_GUID</t>
  </si>
  <si>
    <t>BioSample</t>
  </si>
  <si>
    <t>SRA</t>
  </si>
  <si>
    <t>GenBankAccession</t>
  </si>
  <si>
    <t>GenBankFlag</t>
  </si>
  <si>
    <t>Date of acceptance</t>
  </si>
  <si>
    <r>
      <rPr>
        <sz val="12"/>
        <color indexed="8"/>
        <rFont val="Calibri"/>
        <family val="2"/>
      </rPr>
      <t>Acanthuridae</t>
    </r>
  </si>
  <si>
    <r>
      <rPr>
        <i/>
        <sz val="12"/>
        <color indexed="8"/>
        <rFont val="Calibri"/>
        <family val="2"/>
      </rPr>
      <t>Acanthurus achilles</t>
    </r>
  </si>
  <si>
    <r>
      <rPr>
        <sz val="12"/>
        <color indexed="8"/>
        <rFont val="Calibri"/>
        <family val="2"/>
      </rPr>
      <t>PI</t>
    </r>
  </si>
  <si>
    <t>USNM:FISH:424120</t>
  </si>
  <si>
    <r>
      <rPr>
        <u/>
        <sz val="12"/>
        <color indexed="8"/>
        <rFont val="Calibri"/>
        <family val="2"/>
      </rPr>
      <t>https://n2t.net/ark:/65665/3a916b44f-6557-4612-8f09-2a1d0604d572</t>
    </r>
  </si>
  <si>
    <t>USNM:Biorepository:AD9NK94</t>
  </si>
  <si>
    <r>
      <rPr>
        <u/>
        <sz val="12"/>
        <color indexed="8"/>
        <rFont val="Calibri"/>
        <family val="2"/>
      </rPr>
      <t>https://n2t.net/ark:/65665/367836e70-2806-49fb-b2a4-acfdcb445b9f</t>
    </r>
  </si>
  <si>
    <t>USNM:Biorepository:AD9NK95</t>
  </si>
  <si>
    <r>
      <rPr>
        <u/>
        <sz val="12"/>
        <color indexed="8"/>
        <rFont val="Calibri"/>
        <family val="2"/>
      </rPr>
      <t>https://n2t.net/ark:/65665/32aa78c73-056f-46a4-83bd-e78c3f9508ad</t>
    </r>
  </si>
  <si>
    <r>
      <rPr>
        <u/>
        <sz val="12"/>
        <color indexed="8"/>
        <rFont val="Calibri"/>
        <family val="2"/>
      </rPr>
      <t>SAMN26198110</t>
    </r>
  </si>
  <si>
    <r>
      <rPr>
        <u/>
        <sz val="12"/>
        <color indexed="8"/>
        <rFont val="Calibri"/>
        <family val="2"/>
      </rPr>
      <t>SRR19434488</t>
    </r>
  </si>
  <si>
    <r>
      <rPr>
        <u/>
        <sz val="12"/>
        <color indexed="8"/>
        <rFont val="Calibri"/>
        <family val="2"/>
      </rPr>
      <t>OP035106</t>
    </r>
  </si>
  <si>
    <t>2/2/2023</t>
  </si>
  <si>
    <r>
      <rPr>
        <i/>
        <sz val="12"/>
        <color indexed="8"/>
        <rFont val="Calibri"/>
        <family val="2"/>
      </rPr>
      <t>Acanthurus bahianus</t>
    </r>
  </si>
  <si>
    <r>
      <rPr>
        <sz val="12"/>
        <color indexed="8"/>
        <rFont val="Calibri"/>
        <family val="2"/>
      </rPr>
      <t>AT</t>
    </r>
  </si>
  <si>
    <t>USNM:FISH:413537</t>
  </si>
  <si>
    <r>
      <rPr>
        <u/>
        <sz val="12"/>
        <color indexed="8"/>
        <rFont val="Calibri"/>
        <family val="2"/>
      </rPr>
      <t>https://n2t.net/ark:/65665/3ed0d0756-3b82-456c-aca4-d2c5148371b9</t>
    </r>
  </si>
  <si>
    <t>USNM:Biorepository:AC1VX64</t>
  </si>
  <si>
    <r>
      <rPr>
        <u/>
        <sz val="12"/>
        <color indexed="8"/>
        <rFont val="Calibri"/>
        <family val="2"/>
      </rPr>
      <t>https://n2t.net/ark:/65665/3666dfcfd-2ad5-41c6-819e-da40c7d44669</t>
    </r>
  </si>
  <si>
    <t>USNM:Biorepository:AC3XW77</t>
  </si>
  <si>
    <r>
      <rPr>
        <u/>
        <sz val="12"/>
        <color indexed="8"/>
        <rFont val="Calibri"/>
        <family val="2"/>
      </rPr>
      <t>https://n2t.net/ark:/65665/3ba6bc306-de7f-436c-b585-414df5192568</t>
    </r>
  </si>
  <si>
    <r>
      <rPr>
        <u/>
        <sz val="12"/>
        <color indexed="8"/>
        <rFont val="Calibri"/>
        <family val="2"/>
      </rPr>
      <t>SAMN26198074</t>
    </r>
  </si>
  <si>
    <r>
      <rPr>
        <u/>
        <sz val="12"/>
        <color indexed="8"/>
        <rFont val="Calibri"/>
        <family val="2"/>
      </rPr>
      <t>SRR19434517</t>
    </r>
  </si>
  <si>
    <r>
      <rPr>
        <u/>
        <sz val="12"/>
        <color indexed="8"/>
        <rFont val="Calibri"/>
        <family val="2"/>
      </rPr>
      <t>OP035278</t>
    </r>
  </si>
  <si>
    <r>
      <rPr>
        <i/>
        <sz val="12"/>
        <color indexed="8"/>
        <rFont val="Calibri"/>
        <family val="2"/>
      </rPr>
      <t>Acanthurus blochii</t>
    </r>
  </si>
  <si>
    <t>USNM:FISH:442310</t>
  </si>
  <si>
    <r>
      <rPr>
        <u/>
        <sz val="12"/>
        <color indexed="8"/>
        <rFont val="Calibri"/>
        <family val="2"/>
      </rPr>
      <t>https://n2t.net/ark:/65665/30ca691c9-9955-40ab-9275-53b5af4cf518</t>
    </r>
  </si>
  <si>
    <t>USNM:Biorepository:AH9BM75</t>
  </si>
  <si>
    <r>
      <rPr>
        <u/>
        <sz val="12"/>
        <color indexed="8"/>
        <rFont val="Calibri"/>
        <family val="2"/>
      </rPr>
      <t>https://n2t.net/ark:/65665/33ea658dc-8446-4255-bd5b-e8d9615a903b</t>
    </r>
  </si>
  <si>
    <t>USNM:Biorepository:AK2YB76</t>
  </si>
  <si>
    <r>
      <rPr>
        <u/>
        <sz val="12"/>
        <color indexed="8"/>
        <rFont val="Calibri"/>
        <family val="2"/>
      </rPr>
      <t>https://n2t.net/ark:/65665/3f8cb9123-b488-47d5-b550-7e4af831ae56</t>
    </r>
  </si>
  <si>
    <r>
      <rPr>
        <u/>
        <sz val="12"/>
        <color indexed="8"/>
        <rFont val="Calibri"/>
        <family val="2"/>
      </rPr>
      <t>SAMN26198259</t>
    </r>
  </si>
  <si>
    <r>
      <rPr>
        <u/>
        <sz val="12"/>
        <color indexed="8"/>
        <rFont val="Calibri"/>
        <family val="2"/>
      </rPr>
      <t>SRR19434398</t>
    </r>
  </si>
  <si>
    <r>
      <rPr>
        <u/>
        <sz val="12"/>
        <color indexed="8"/>
        <rFont val="Calibri"/>
        <family val="2"/>
      </rPr>
      <t>OP035224</t>
    </r>
  </si>
  <si>
    <r>
      <rPr>
        <i/>
        <sz val="12"/>
        <color indexed="8"/>
        <rFont val="Calibri"/>
        <family val="2"/>
      </rPr>
      <t>Acanthurus chirurgus</t>
    </r>
  </si>
  <si>
    <t>USNM:FISH:416493</t>
  </si>
  <si>
    <r>
      <rPr>
        <u/>
        <sz val="12"/>
        <color indexed="8"/>
        <rFont val="Calibri"/>
        <family val="2"/>
      </rPr>
      <t>https://n2t.net/ark:/65665/327d206e8-11e3-496f-a513-de8ed3a8f837</t>
    </r>
  </si>
  <si>
    <t>USNM:Biorepository:AC2WR83</t>
  </si>
  <si>
    <r>
      <rPr>
        <u/>
        <sz val="12"/>
        <color indexed="8"/>
        <rFont val="Calibri"/>
        <family val="2"/>
      </rPr>
      <t>https://n2t.net/ark:/65665/3bd23d088-063a-4030-a569-923443ca535f</t>
    </r>
  </si>
  <si>
    <t>USNM:Biorepository:AC4YJ33</t>
  </si>
  <si>
    <r>
      <rPr>
        <u/>
        <sz val="12"/>
        <color indexed="8"/>
        <rFont val="Calibri"/>
        <family val="2"/>
      </rPr>
      <t>https://n2t.net/ark:/65665/3f50305d7-7fd7-4117-bcce-64be3dd4f172</t>
    </r>
  </si>
  <si>
    <r>
      <rPr>
        <u/>
        <sz val="12"/>
        <color indexed="8"/>
        <rFont val="Calibri"/>
        <family val="2"/>
      </rPr>
      <t>SAMN29555160</t>
    </r>
  </si>
  <si>
    <r>
      <rPr>
        <u/>
        <sz val="12"/>
        <color indexed="8"/>
        <rFont val="Calibri"/>
        <family val="2"/>
      </rPr>
      <t>SRR21844189</t>
    </r>
  </si>
  <si>
    <r>
      <rPr>
        <u/>
        <sz val="12"/>
        <color indexed="8"/>
        <rFont val="Calibri"/>
        <family val="2"/>
      </rPr>
      <t>OP056937</t>
    </r>
  </si>
  <si>
    <t>9/21/2023</t>
  </si>
  <si>
    <r>
      <rPr>
        <i/>
        <sz val="12"/>
        <color indexed="8"/>
        <rFont val="Calibri"/>
        <family val="2"/>
      </rPr>
      <t>Acanthurus coeruleus</t>
    </r>
  </si>
  <si>
    <t>USNM:FISH:413538</t>
  </si>
  <si>
    <r>
      <rPr>
        <u/>
        <sz val="12"/>
        <color indexed="8"/>
        <rFont val="Calibri"/>
        <family val="2"/>
      </rPr>
      <t>https://n2t.net/ark:/65665/39665d3b5-0d67-460f-b4de-8c20ae86cbf1</t>
    </r>
  </si>
  <si>
    <t>USNM:Biorepository:AC1VX65</t>
  </si>
  <si>
    <r>
      <rPr>
        <u/>
        <sz val="12"/>
        <color indexed="8"/>
        <rFont val="Calibri"/>
        <family val="2"/>
      </rPr>
      <t>https://n2t.net/ark:/65665/369b6eb0d-adab-4f1d-941b-f6056e4c87f3</t>
    </r>
  </si>
  <si>
    <t>USNM:Biorepository:AC3XW78</t>
  </si>
  <si>
    <r>
      <rPr>
        <u/>
        <sz val="12"/>
        <color indexed="8"/>
        <rFont val="Calibri"/>
        <family val="2"/>
      </rPr>
      <t>https://n2t.net/ark:/65665/3f17c54a6-4b6e-403d-b099-f8bb302f33de</t>
    </r>
  </si>
  <si>
    <r>
      <rPr>
        <u/>
        <sz val="12"/>
        <color indexed="8"/>
        <rFont val="Calibri"/>
        <family val="2"/>
      </rPr>
      <t>SAMN26198075</t>
    </r>
  </si>
  <si>
    <r>
      <rPr>
        <u/>
        <sz val="12"/>
        <color indexed="8"/>
        <rFont val="Calibri"/>
        <family val="2"/>
      </rPr>
      <t>SRR19434516</t>
    </r>
  </si>
  <si>
    <r>
      <rPr>
        <u/>
        <sz val="12"/>
        <color indexed="8"/>
        <rFont val="Calibri"/>
        <family val="2"/>
      </rPr>
      <t>OP035153</t>
    </r>
  </si>
  <si>
    <r>
      <rPr>
        <i/>
        <sz val="12"/>
        <color indexed="8"/>
        <rFont val="Calibri"/>
        <family val="2"/>
      </rPr>
      <t>Acanthurus dussumieri</t>
    </r>
  </si>
  <si>
    <t>USNM:FISH:407885</t>
  </si>
  <si>
    <r>
      <rPr>
        <u/>
        <sz val="12"/>
        <color indexed="8"/>
        <rFont val="Calibri"/>
        <family val="2"/>
      </rPr>
      <t>https://n2t.net/ark:/65665/3aba5b38d-f5ab-4409-8dc9-7c227029e0a9</t>
    </r>
  </si>
  <si>
    <t>USNM:Biorepository:AG9RH38</t>
  </si>
  <si>
    <r>
      <rPr>
        <u/>
        <sz val="12"/>
        <color indexed="8"/>
        <rFont val="Calibri"/>
        <family val="2"/>
      </rPr>
      <t>https://n2t.net/ark:/65665/39b8d8d99-367e-4aae-b5cc-23bb786156d1</t>
    </r>
  </si>
  <si>
    <t>USNM:Biorepository:AH0ST52</t>
  </si>
  <si>
    <r>
      <rPr>
        <u/>
        <sz val="12"/>
        <color indexed="8"/>
        <rFont val="Calibri"/>
        <family val="2"/>
      </rPr>
      <t>https://n2t.net/ark:/65665/36db03d38-12b5-40cf-8a59-04bdf9904850</t>
    </r>
  </si>
  <si>
    <r>
      <rPr>
        <u/>
        <sz val="12"/>
        <color indexed="8"/>
        <rFont val="Calibri"/>
        <family val="2"/>
      </rPr>
      <t>SAMN26198225</t>
    </r>
  </si>
  <si>
    <r>
      <rPr>
        <u/>
        <sz val="12"/>
        <color indexed="8"/>
        <rFont val="Calibri"/>
        <family val="2"/>
      </rPr>
      <t>SRR19434436</t>
    </r>
  </si>
  <si>
    <r>
      <rPr>
        <u/>
        <sz val="12"/>
        <color indexed="8"/>
        <rFont val="Calibri"/>
        <family val="2"/>
      </rPr>
      <t>OP035072</t>
    </r>
  </si>
  <si>
    <r>
      <rPr>
        <i/>
        <sz val="12"/>
        <color indexed="8"/>
        <rFont val="Calibri"/>
        <family val="2"/>
      </rPr>
      <t>Acanthurus guttatus</t>
    </r>
  </si>
  <si>
    <t>USNM:FISH:442411</t>
  </si>
  <si>
    <r>
      <rPr>
        <u/>
        <sz val="12"/>
        <color indexed="8"/>
        <rFont val="Calibri"/>
        <family val="2"/>
      </rPr>
      <t>https://n2t.net/ark:/65665/30ac08766-d58f-44f1-8647-82e2e3b85ae0</t>
    </r>
  </si>
  <si>
    <t>USNM:Biorepository:AI2EN57</t>
  </si>
  <si>
    <r>
      <rPr>
        <u/>
        <sz val="12"/>
        <color indexed="8"/>
        <rFont val="Calibri"/>
        <family val="2"/>
      </rPr>
      <t>https://n2t.net/ark:/65665/36b9f3c94-01d7-4e6b-bc38-f75f6e297922</t>
    </r>
  </si>
  <si>
    <t>USNM:Biorepository:AK2YC18</t>
  </si>
  <si>
    <r>
      <rPr>
        <u/>
        <sz val="12"/>
        <color indexed="8"/>
        <rFont val="Calibri"/>
        <family val="2"/>
      </rPr>
      <t>https://n2t.net/ark:/65665/381c2b008-2212-4c7c-992b-0deaeefc96c8</t>
    </r>
  </si>
  <si>
    <r>
      <rPr>
        <u/>
        <sz val="12"/>
        <color indexed="8"/>
        <rFont val="Calibri"/>
        <family val="2"/>
      </rPr>
      <t>SAMN26198283</t>
    </r>
  </si>
  <si>
    <r>
      <rPr>
        <u/>
        <sz val="12"/>
        <color indexed="8"/>
        <rFont val="Calibri"/>
        <family val="2"/>
      </rPr>
      <t>SRR19434391</t>
    </r>
  </si>
  <si>
    <r>
      <rPr>
        <u/>
        <sz val="12"/>
        <color indexed="8"/>
        <rFont val="Calibri"/>
        <family val="2"/>
      </rPr>
      <t>OP035069</t>
    </r>
  </si>
  <si>
    <r>
      <rPr>
        <i/>
        <sz val="12"/>
        <color indexed="8"/>
        <rFont val="Calibri"/>
        <family val="2"/>
      </rPr>
      <t>Acanthurus leucopareius</t>
    </r>
  </si>
  <si>
    <t>USNM:FISH:442459</t>
  </si>
  <si>
    <r>
      <rPr>
        <u/>
        <sz val="12"/>
        <color indexed="8"/>
        <rFont val="Calibri"/>
        <family val="2"/>
      </rPr>
      <t>https://n2t.net/ark:/65665/3d43dbf3a-6118-4204-8888-4aef537ed8aa</t>
    </r>
  </si>
  <si>
    <t>USNM:Biorepository:AI2EO75</t>
  </si>
  <si>
    <r>
      <rPr>
        <u/>
        <sz val="12"/>
        <color indexed="8"/>
        <rFont val="Calibri"/>
        <family val="2"/>
      </rPr>
      <t>https://n2t.net/ark:/65665/3e00fbf90-9b38-4b37-9d6b-d0dfee47fc5c</t>
    </r>
  </si>
  <si>
    <t>USNM:Biorepository:AK2YC45</t>
  </si>
  <si>
    <r>
      <rPr>
        <u/>
        <sz val="12"/>
        <color indexed="8"/>
        <rFont val="Calibri"/>
        <family val="2"/>
      </rPr>
      <t>https://n2t.net/ark:/65665/3eb5d12e3-860c-400f-b80d-3a2699cb7442</t>
    </r>
  </si>
  <si>
    <r>
      <rPr>
        <u/>
        <sz val="12"/>
        <color indexed="8"/>
        <rFont val="Calibri"/>
        <family val="2"/>
      </rPr>
      <t>SAMN26198300</t>
    </r>
  </si>
  <si>
    <r>
      <rPr>
        <u/>
        <sz val="12"/>
        <color indexed="8"/>
        <rFont val="Calibri"/>
        <family val="2"/>
      </rPr>
      <t>SRR19434389</t>
    </r>
  </si>
  <si>
    <r>
      <rPr>
        <u/>
        <sz val="12"/>
        <color indexed="8"/>
        <rFont val="Calibri"/>
        <family val="2"/>
      </rPr>
      <t>OP035181</t>
    </r>
  </si>
  <si>
    <r>
      <rPr>
        <i/>
        <sz val="12"/>
        <color indexed="8"/>
        <rFont val="Calibri"/>
        <family val="2"/>
      </rPr>
      <t>Acanthurus nigricans</t>
    </r>
  </si>
  <si>
    <t>USNM:FISH:446081</t>
  </si>
  <si>
    <r>
      <rPr>
        <u/>
        <sz val="12"/>
        <color indexed="8"/>
        <rFont val="Calibri"/>
        <family val="2"/>
      </rPr>
      <t>https://n2t.net/ark:/65665/33496168a-8769-48eb-954b-0b41bceec549</t>
    </r>
  </si>
  <si>
    <t>USNM:Biorepository:AL1HE89</t>
  </si>
  <si>
    <r>
      <rPr>
        <u/>
        <sz val="12"/>
        <color indexed="8"/>
        <rFont val="Calibri"/>
        <family val="2"/>
      </rPr>
      <t>https://n2t.net/ark:/65665/379d8b462-2323-4bc0-8cce-8bfd5a7c2fa7</t>
    </r>
  </si>
  <si>
    <t>USNM:Biorepository:AL8OX60</t>
  </si>
  <si>
    <r>
      <rPr>
        <u/>
        <sz val="12"/>
        <color indexed="8"/>
        <rFont val="Calibri"/>
        <family val="2"/>
      </rPr>
      <t>https://n2t.net/ark:/65665/382fdca6a-b98b-4b92-aa9c-8fd431a71231</t>
    </r>
  </si>
  <si>
    <r>
      <rPr>
        <u/>
        <sz val="12"/>
        <color indexed="8"/>
        <rFont val="Calibri"/>
        <family val="2"/>
      </rPr>
      <t>SAMN26198347</t>
    </r>
  </si>
  <si>
    <r>
      <rPr>
        <u/>
        <sz val="12"/>
        <color indexed="8"/>
        <rFont val="Calibri"/>
        <family val="2"/>
      </rPr>
      <t>SRR19434411</t>
    </r>
  </si>
  <si>
    <r>
      <rPr>
        <u/>
        <sz val="12"/>
        <color indexed="8"/>
        <rFont val="Calibri"/>
        <family val="2"/>
      </rPr>
      <t>OP035258</t>
    </r>
  </si>
  <si>
    <r>
      <rPr>
        <i/>
        <sz val="12"/>
        <color indexed="8"/>
        <rFont val="Calibri"/>
        <family val="2"/>
      </rPr>
      <t>Acanthurus nigrofuscus</t>
    </r>
  </si>
  <si>
    <t>USNM:FISH:446084</t>
  </si>
  <si>
    <r>
      <rPr>
        <u/>
        <sz val="12"/>
        <color indexed="8"/>
        <rFont val="Calibri"/>
        <family val="2"/>
      </rPr>
      <t>https://n2t.net/ark:/65665/36aebed39-d698-4be1-bf5d-acb0f8fe1231</t>
    </r>
  </si>
  <si>
    <t>USNM:Biorepository:AL1HE92</t>
  </si>
  <si>
    <r>
      <rPr>
        <u/>
        <sz val="12"/>
        <color indexed="8"/>
        <rFont val="Calibri"/>
        <family val="2"/>
      </rPr>
      <t>https://n2t.net/ark:/65665/3f893eb59-f3a9-4646-abc7-558166cd4d87</t>
    </r>
  </si>
  <si>
    <t>USNM:Biorepository:AL8OX63</t>
  </si>
  <si>
    <r>
      <rPr>
        <u/>
        <sz val="12"/>
        <color indexed="8"/>
        <rFont val="Calibri"/>
        <family val="2"/>
      </rPr>
      <t>https://n2t.net/ark:/65665/380916c7c-b372-4be0-b53d-1d2e745148e3</t>
    </r>
  </si>
  <si>
    <r>
      <rPr>
        <u/>
        <sz val="12"/>
        <color indexed="8"/>
        <rFont val="Calibri"/>
        <family val="2"/>
      </rPr>
      <t>SAMN26198348</t>
    </r>
  </si>
  <si>
    <r>
      <rPr>
        <u/>
        <sz val="12"/>
        <color indexed="8"/>
        <rFont val="Calibri"/>
        <family val="2"/>
      </rPr>
      <t>SRR19434373</t>
    </r>
  </si>
  <si>
    <r>
      <rPr>
        <u/>
        <sz val="12"/>
        <color indexed="8"/>
        <rFont val="Calibri"/>
        <family val="2"/>
      </rPr>
      <t>OP035282</t>
    </r>
  </si>
  <si>
    <r>
      <rPr>
        <i/>
        <sz val="12"/>
        <color indexed="8"/>
        <rFont val="Calibri"/>
        <family val="2"/>
      </rPr>
      <t>Acanthurus nigroris</t>
    </r>
  </si>
  <si>
    <t>USNM:FISH:435040</t>
  </si>
  <si>
    <r>
      <rPr>
        <u/>
        <sz val="12"/>
        <color indexed="8"/>
        <rFont val="Calibri"/>
        <family val="2"/>
      </rPr>
      <t>https://n2t.net/ark:/65665/373fb522e-6a2b-4599-9ab1-92e87a85ae80</t>
    </r>
  </si>
  <si>
    <t>USNM:Biorepository:AB4OH62</t>
  </si>
  <si>
    <r>
      <rPr>
        <u/>
        <sz val="12"/>
        <color indexed="8"/>
        <rFont val="Calibri"/>
        <family val="2"/>
      </rPr>
      <t>https://n2t.net/ark:/65665/363e27929-77a9-47f0-bc74-680951d9ef0e</t>
    </r>
  </si>
  <si>
    <t>USNM:Biorepository:AG7PS24</t>
  </si>
  <si>
    <r>
      <rPr>
        <u/>
        <sz val="12"/>
        <color indexed="8"/>
        <rFont val="Calibri"/>
        <family val="2"/>
      </rPr>
      <t>https://n2t.net/ark:/65665/3caa2fe7d-ad46-44e1-b787-fd0d5c079e51</t>
    </r>
  </si>
  <si>
    <r>
      <rPr>
        <u/>
        <sz val="12"/>
        <color indexed="8"/>
        <rFont val="Calibri"/>
        <family val="2"/>
      </rPr>
      <t>SAMN26198160</t>
    </r>
  </si>
  <si>
    <r>
      <rPr>
        <u/>
        <sz val="12"/>
        <color indexed="8"/>
        <rFont val="Calibri"/>
        <family val="2"/>
      </rPr>
      <t>SRR19434528</t>
    </r>
  </si>
  <si>
    <r>
      <rPr>
        <u/>
        <sz val="12"/>
        <color indexed="8"/>
        <rFont val="Calibri"/>
        <family val="2"/>
      </rPr>
      <t>OP035303</t>
    </r>
  </si>
  <si>
    <r>
      <rPr>
        <i/>
        <sz val="12"/>
        <color indexed="8"/>
        <rFont val="Calibri"/>
        <family val="2"/>
      </rPr>
      <t>Acanthurus olivaceus</t>
    </r>
  </si>
  <si>
    <t>USNM:FISH:446455</t>
  </si>
  <si>
    <r>
      <rPr>
        <u/>
        <sz val="12"/>
        <color indexed="8"/>
        <rFont val="Calibri"/>
        <family val="2"/>
      </rPr>
      <t>https://n2t.net/ark:/65665/39d3cace2-8135-4963-b877-cd613c0dc132</t>
    </r>
  </si>
  <si>
    <t>USNM:Biorepository:AL1HV21</t>
  </si>
  <si>
    <r>
      <rPr>
        <u/>
        <sz val="12"/>
        <color indexed="8"/>
        <rFont val="Calibri"/>
        <family val="2"/>
      </rPr>
      <t>https://n2t.net/ark:/65665/3baf71fbb-afa4-4703-847f-66deab02d98e</t>
    </r>
  </si>
  <si>
    <t>USNM:Biorepository:AL9PA26</t>
  </si>
  <si>
    <r>
      <rPr>
        <u/>
        <sz val="12"/>
        <color indexed="8"/>
        <rFont val="Calibri"/>
        <family val="2"/>
      </rPr>
      <t>https://n2t.net/ark:/65665/374b283ee-6cf7-404c-973d-627fd6decea0</t>
    </r>
  </si>
  <si>
    <r>
      <rPr>
        <u/>
        <sz val="12"/>
        <color indexed="8"/>
        <rFont val="Calibri"/>
        <family val="2"/>
      </rPr>
      <t>SAMN26198387</t>
    </r>
  </si>
  <si>
    <r>
      <rPr>
        <u/>
        <sz val="12"/>
        <color indexed="8"/>
        <rFont val="Calibri"/>
        <family val="2"/>
      </rPr>
      <t>SRR19434428</t>
    </r>
  </si>
  <si>
    <r>
      <rPr>
        <u/>
        <sz val="12"/>
        <color indexed="8"/>
        <rFont val="Calibri"/>
        <family val="2"/>
      </rPr>
      <t>OP035305</t>
    </r>
  </si>
  <si>
    <r>
      <rPr>
        <i/>
        <sz val="12"/>
        <color indexed="8"/>
        <rFont val="Calibri"/>
        <family val="2"/>
      </rPr>
      <t>Acanthurus thompsoni</t>
    </r>
  </si>
  <si>
    <t>USNM:FISH:424205</t>
  </si>
  <si>
    <r>
      <rPr>
        <u/>
        <sz val="12"/>
        <color indexed="8"/>
        <rFont val="Calibri"/>
        <family val="2"/>
      </rPr>
      <t>https://n2t.net/ark:/65665/3ede18047-a993-46e7-94a0-65c0cc001c79</t>
    </r>
  </si>
  <si>
    <t>USNM:Biorepository:AD9NM96</t>
  </si>
  <si>
    <r>
      <rPr>
        <u/>
        <sz val="12"/>
        <color indexed="8"/>
        <rFont val="Calibri"/>
        <family val="2"/>
      </rPr>
      <t>https://n2t.net/ark:/65665/3f97d34c1-5772-423d-b238-260b5656ad53</t>
    </r>
  </si>
  <si>
    <t>USNM:Biorepository:AD9NM97</t>
  </si>
  <si>
    <r>
      <rPr>
        <u/>
        <sz val="12"/>
        <color indexed="8"/>
        <rFont val="Calibri"/>
        <family val="2"/>
      </rPr>
      <t>https://n2t.net/ark:/65665/3b5dfd8a0-579d-4ec7-adaf-8afa1cd2c175</t>
    </r>
  </si>
  <si>
    <r>
      <rPr>
        <u/>
        <sz val="12"/>
        <color indexed="8"/>
        <rFont val="Calibri"/>
        <family val="2"/>
      </rPr>
      <t>SAMN26198112</t>
    </r>
  </si>
  <si>
    <r>
      <rPr>
        <u/>
        <sz val="12"/>
        <color indexed="8"/>
        <rFont val="Calibri"/>
        <family val="2"/>
      </rPr>
      <t>SRR18254352</t>
    </r>
  </si>
  <si>
    <r>
      <rPr>
        <u/>
        <sz val="12"/>
        <color indexed="8"/>
        <rFont val="Calibri"/>
        <family val="2"/>
      </rPr>
      <t>OP035198</t>
    </r>
  </si>
  <si>
    <r>
      <rPr>
        <i/>
        <sz val="12"/>
        <color indexed="8"/>
        <rFont val="Calibri"/>
        <family val="2"/>
      </rPr>
      <t>Acanthurus tractus</t>
    </r>
  </si>
  <si>
    <t>USNM:FISH:404438</t>
  </si>
  <si>
    <r>
      <rPr>
        <u/>
        <sz val="12"/>
        <color indexed="8"/>
        <rFont val="Calibri"/>
        <family val="2"/>
      </rPr>
      <t>https://n2t.net/ark:/65665/3e6e7df88-e8a8-4641-93f9-fbc0756f24ef</t>
    </r>
  </si>
  <si>
    <t>USNM:Biorepository:AH0SE70</t>
  </si>
  <si>
    <r>
      <rPr>
        <u/>
        <sz val="12"/>
        <color indexed="8"/>
        <rFont val="Calibri"/>
        <family val="2"/>
      </rPr>
      <t>https://n2t.net/ark:/65665/38907580d-a509-4c79-ae4b-094c59fad364</t>
    </r>
  </si>
  <si>
    <t>USNM:Biorepository:AC3XT10</t>
  </si>
  <si>
    <r>
      <rPr>
        <u/>
        <sz val="12"/>
        <color indexed="8"/>
        <rFont val="Calibri"/>
        <family val="2"/>
      </rPr>
      <t>https://n2t.net/ark:/65665/3785f3072-9e13-44d5-8bbb-ac6fe67841ca</t>
    </r>
  </si>
  <si>
    <r>
      <rPr>
        <u/>
        <sz val="12"/>
        <color indexed="8"/>
        <rFont val="Calibri"/>
        <family val="2"/>
      </rPr>
      <t>SAMN31811713</t>
    </r>
  </si>
  <si>
    <r>
      <rPr>
        <u/>
        <sz val="12"/>
        <color indexed="8"/>
        <rFont val="Calibri"/>
        <family val="2"/>
      </rPr>
      <t>SRR22396676</t>
    </r>
  </si>
  <si>
    <r>
      <rPr>
        <u/>
        <sz val="12"/>
        <color indexed="8"/>
        <rFont val="Calibri"/>
        <family val="2"/>
      </rPr>
      <t>OR482458</t>
    </r>
  </si>
  <si>
    <t>8/30/2023</t>
  </si>
  <si>
    <r>
      <rPr>
        <i/>
        <sz val="12"/>
        <color indexed="8"/>
        <rFont val="Calibri"/>
        <family val="2"/>
      </rPr>
      <t>Acanthurus triostegus</t>
    </r>
  </si>
  <si>
    <t>USNM:FISH:442256</t>
  </si>
  <si>
    <r>
      <rPr>
        <u/>
        <sz val="12"/>
        <color indexed="8"/>
        <rFont val="Calibri"/>
        <family val="2"/>
      </rPr>
      <t>https://n2t.net/ark:/65665/3885cc727-8aa5-465d-95b5-10583493fba4</t>
    </r>
  </si>
  <si>
    <t>USNM:Biorepository:AH9BL66</t>
  </si>
  <si>
    <r>
      <rPr>
        <u/>
        <sz val="12"/>
        <color indexed="8"/>
        <rFont val="Calibri"/>
        <family val="2"/>
      </rPr>
      <t>https://n2t.net/ark:/65665/393289bbd-adff-43a5-a633-e8c1d1e97629</t>
    </r>
  </si>
  <si>
    <t>USNM:Biorepository:AK2YC80</t>
  </si>
  <si>
    <r>
      <rPr>
        <u/>
        <sz val="12"/>
        <color indexed="8"/>
        <rFont val="Calibri"/>
        <family val="2"/>
      </rPr>
      <t>https://n2t.net/ark:/65665/34b943bb0-ab86-4f08-965e-9219c65b504c</t>
    </r>
  </si>
  <si>
    <r>
      <rPr>
        <u/>
        <sz val="12"/>
        <color indexed="8"/>
        <rFont val="Calibri"/>
        <family val="2"/>
      </rPr>
      <t>SAMN26198314</t>
    </r>
  </si>
  <si>
    <r>
      <rPr>
        <u/>
        <sz val="12"/>
        <color indexed="8"/>
        <rFont val="Calibri"/>
        <family val="2"/>
      </rPr>
      <t>SRR19434529</t>
    </r>
  </si>
  <si>
    <r>
      <rPr>
        <u/>
        <sz val="12"/>
        <color indexed="8"/>
        <rFont val="Calibri"/>
        <family val="2"/>
      </rPr>
      <t>OP035275</t>
    </r>
  </si>
  <si>
    <r>
      <rPr>
        <i/>
        <sz val="12"/>
        <color indexed="8"/>
        <rFont val="Calibri"/>
        <family val="2"/>
      </rPr>
      <t>Acanthurus xanthopterus</t>
    </r>
  </si>
  <si>
    <t>USNM:FISH:442212</t>
  </si>
  <si>
    <r>
      <rPr>
        <u/>
        <sz val="12"/>
        <color indexed="8"/>
        <rFont val="Calibri"/>
        <family val="2"/>
      </rPr>
      <t>https://n2t.net/ark:/65665/340d8709f-ffbf-422b-abba-039afa2bac2e</t>
    </r>
  </si>
  <si>
    <t>USNM:Biorepository:AH9BK86</t>
  </si>
  <si>
    <r>
      <rPr>
        <u/>
        <sz val="12"/>
        <color indexed="8"/>
        <rFont val="Calibri"/>
        <family val="2"/>
      </rPr>
      <t>https://n2t.net/ark:/65665/386e4bfce-5b5e-4c36-99d8-ac3055c528f7</t>
    </r>
  </si>
  <si>
    <t>USNM:Biorepository:AK2YC66</t>
  </si>
  <si>
    <r>
      <rPr>
        <u/>
        <sz val="12"/>
        <color indexed="8"/>
        <rFont val="Calibri"/>
        <family val="2"/>
      </rPr>
      <t>https://n2t.net/ark:/65665/3da673b03-d993-49af-81fc-d3501770b251</t>
    </r>
  </si>
  <si>
    <r>
      <rPr>
        <u/>
        <sz val="12"/>
        <color indexed="8"/>
        <rFont val="Calibri"/>
        <family val="2"/>
      </rPr>
      <t>SAMN26198305</t>
    </r>
  </si>
  <si>
    <r>
      <rPr>
        <u/>
        <sz val="12"/>
        <color indexed="8"/>
        <rFont val="Calibri"/>
        <family val="2"/>
      </rPr>
      <t>SRR19434530</t>
    </r>
  </si>
  <si>
    <r>
      <rPr>
        <u/>
        <sz val="12"/>
        <color indexed="8"/>
        <rFont val="Calibri"/>
        <family val="2"/>
      </rPr>
      <t>OP035203</t>
    </r>
  </si>
  <si>
    <r>
      <rPr>
        <i/>
        <sz val="12"/>
        <color indexed="8"/>
        <rFont val="Calibri"/>
        <family val="2"/>
      </rPr>
      <t>Ctenochaetus hawaiiensis</t>
    </r>
  </si>
  <si>
    <t>USNM:FISH:409130</t>
  </si>
  <si>
    <r>
      <rPr>
        <u/>
        <sz val="12"/>
        <color indexed="8"/>
        <rFont val="Calibri"/>
        <family val="2"/>
      </rPr>
      <t>https://n2t.net/ark:/65665/3f3fb3f52-b068-41fb-b5bb-fa2565895cd6</t>
    </r>
  </si>
  <si>
    <t>USNM:Biorepository:AH1TS66</t>
  </si>
  <si>
    <r>
      <rPr>
        <u/>
        <sz val="12"/>
        <color indexed="8"/>
        <rFont val="Calibri"/>
        <family val="2"/>
      </rPr>
      <t>https://n2t.net/ark:/65665/3edb90a40-5827-4f51-966e-3298012015d3</t>
    </r>
  </si>
  <si>
    <t>USNM:Biorepository:AG7PV39</t>
  </si>
  <si>
    <r>
      <rPr>
        <u/>
        <sz val="12"/>
        <color indexed="8"/>
        <rFont val="Calibri"/>
        <family val="2"/>
      </rPr>
      <t>https://n2t.net/ark:/65665/3c774dc1b-58d6-47c3-9d27-86df3d7198bb</t>
    </r>
  </si>
  <si>
    <r>
      <rPr>
        <u/>
        <sz val="12"/>
        <color indexed="8"/>
        <rFont val="Calibri"/>
        <family val="2"/>
      </rPr>
      <t>SAMN26198171</t>
    </r>
  </si>
  <si>
    <r>
      <rPr>
        <u/>
        <sz val="12"/>
        <color indexed="8"/>
        <rFont val="Calibri"/>
        <family val="2"/>
      </rPr>
      <t>SRR18254389</t>
    </r>
  </si>
  <si>
    <r>
      <rPr>
        <u/>
        <sz val="12"/>
        <color indexed="8"/>
        <rFont val="Calibri"/>
        <family val="2"/>
      </rPr>
      <t>OP035297</t>
    </r>
  </si>
  <si>
    <r>
      <rPr>
        <i/>
        <sz val="12"/>
        <color indexed="8"/>
        <rFont val="Calibri"/>
        <family val="2"/>
      </rPr>
      <t>Ctenochaetus marginatus</t>
    </r>
  </si>
  <si>
    <t>USNM:FISH:409359</t>
  </si>
  <si>
    <r>
      <rPr>
        <u/>
        <sz val="12"/>
        <color indexed="8"/>
        <rFont val="Calibri"/>
        <family val="2"/>
      </rPr>
      <t>https://n2t.net/ark:/65665/30e5c8401-e1c0-463d-a337-21ea88fb43c0</t>
    </r>
  </si>
  <si>
    <t>USNM:Biorepository:AH1TU94</t>
  </si>
  <si>
    <r>
      <rPr>
        <u/>
        <sz val="12"/>
        <color indexed="8"/>
        <rFont val="Calibri"/>
        <family val="2"/>
      </rPr>
      <t>https://n2t.net/ark:/65665/3c663d1ef-fa55-4159-b928-db107c031df0</t>
    </r>
  </si>
  <si>
    <t>USNM:Biorepository:AG7PX25</t>
  </si>
  <si>
    <r>
      <rPr>
        <u/>
        <sz val="12"/>
        <color indexed="8"/>
        <rFont val="Calibri"/>
        <family val="2"/>
      </rPr>
      <t>https://n2t.net/ark:/65665/324b6e17c-cd50-42e6-b1e1-854501a14297</t>
    </r>
  </si>
  <si>
    <r>
      <rPr>
        <u/>
        <sz val="12"/>
        <color indexed="8"/>
        <rFont val="Calibri"/>
        <family val="2"/>
      </rPr>
      <t>SAMN26198180</t>
    </r>
  </si>
  <si>
    <r>
      <rPr>
        <u/>
        <sz val="12"/>
        <color indexed="8"/>
        <rFont val="Calibri"/>
        <family val="2"/>
      </rPr>
      <t>SRR18254543</t>
    </r>
  </si>
  <si>
    <r>
      <rPr>
        <u/>
        <sz val="12"/>
        <color indexed="8"/>
        <rFont val="Calibri"/>
        <family val="2"/>
      </rPr>
      <t>OP035212</t>
    </r>
  </si>
  <si>
    <r>
      <rPr>
        <i/>
        <sz val="12"/>
        <color indexed="8"/>
        <rFont val="Calibri"/>
        <family val="2"/>
      </rPr>
      <t>Ctenochaetus strigosus</t>
    </r>
  </si>
  <si>
    <t>USNM:FISH:442378</t>
  </si>
  <si>
    <r>
      <rPr>
        <u/>
        <sz val="12"/>
        <color indexed="8"/>
        <rFont val="Calibri"/>
        <family val="2"/>
      </rPr>
      <t>https://n2t.net/ark:/65665/3a7f85798-457b-47b5-bc2b-c5e2b2bb8ac2</t>
    </r>
  </si>
  <si>
    <t>USNM:Biorepository:AH9BO11</t>
  </si>
  <si>
    <r>
      <rPr>
        <u/>
        <sz val="12"/>
        <color indexed="8"/>
        <rFont val="Calibri"/>
        <family val="2"/>
      </rPr>
      <t>https://n2t.net/ark:/65665/3b4e4cb0b-fc3a-474b-ad41-9a6b2242d751</t>
    </r>
  </si>
  <si>
    <t>USNM:Biorepository:AK2YC02</t>
  </si>
  <si>
    <r>
      <rPr>
        <u/>
        <sz val="12"/>
        <color indexed="8"/>
        <rFont val="Calibri"/>
        <family val="2"/>
      </rPr>
      <t>https://n2t.net/ark:/65665/3fb028d4d-dde0-4118-b9f5-d93f21b1abe9</t>
    </r>
  </si>
  <si>
    <r>
      <rPr>
        <u/>
        <sz val="12"/>
        <color indexed="8"/>
        <rFont val="Calibri"/>
        <family val="2"/>
      </rPr>
      <t>SAMN26198270</t>
    </r>
  </si>
  <si>
    <r>
      <rPr>
        <u/>
        <sz val="12"/>
        <color indexed="8"/>
        <rFont val="Calibri"/>
        <family val="2"/>
      </rPr>
      <t>SRR19434386</t>
    </r>
  </si>
  <si>
    <r>
      <rPr>
        <u/>
        <sz val="12"/>
        <color indexed="8"/>
        <rFont val="Calibri"/>
        <family val="2"/>
      </rPr>
      <t>OP035160</t>
    </r>
  </si>
  <si>
    <r>
      <rPr>
        <i/>
        <sz val="12"/>
        <color indexed="8"/>
        <rFont val="Calibri"/>
        <family val="2"/>
      </rPr>
      <t>Naso brevirostris</t>
    </r>
  </si>
  <si>
    <t>USNM:FISH:446453</t>
  </si>
  <si>
    <r>
      <rPr>
        <u/>
        <sz val="12"/>
        <color indexed="8"/>
        <rFont val="Calibri"/>
        <family val="2"/>
      </rPr>
      <t>https://n2t.net/ark:/65665/3be38eef4-877b-441a-88e5-cd482fca9ffa</t>
    </r>
  </si>
  <si>
    <t>USNM:Biorepository:AL1HV19</t>
  </si>
  <si>
    <r>
      <rPr>
        <u/>
        <sz val="12"/>
        <color indexed="8"/>
        <rFont val="Calibri"/>
        <family val="2"/>
      </rPr>
      <t>https://n2t.net/ark:/65665/31b515e8a-90af-490a-aa5f-2fc3aa1ca31c</t>
    </r>
  </si>
  <si>
    <t>USNM:Biorepository:AL9PA24</t>
  </si>
  <si>
    <r>
      <rPr>
        <u/>
        <sz val="12"/>
        <color indexed="8"/>
        <rFont val="Calibri"/>
        <family val="2"/>
      </rPr>
      <t>https://n2t.net/ark:/65665/38f401728-edc4-4e06-a359-bd0fb2e4215b</t>
    </r>
  </si>
  <si>
    <r>
      <rPr>
        <u/>
        <sz val="12"/>
        <color indexed="8"/>
        <rFont val="Calibri"/>
        <family val="2"/>
      </rPr>
      <t>SAMN26198386</t>
    </r>
  </si>
  <si>
    <r>
      <rPr>
        <u/>
        <sz val="12"/>
        <color indexed="8"/>
        <rFont val="Calibri"/>
        <family val="2"/>
      </rPr>
      <t>SRR19434418</t>
    </r>
  </si>
  <si>
    <r>
      <rPr>
        <u/>
        <sz val="12"/>
        <color indexed="8"/>
        <rFont val="Calibri"/>
        <family val="2"/>
      </rPr>
      <t>OP035213</t>
    </r>
  </si>
  <si>
    <t>MNHN-IC-2008-1130</t>
  </si>
  <si>
    <t>USNM:FISH:440150</t>
  </si>
  <si>
    <t>N/A</t>
  </si>
  <si>
    <t>USNM:Biorepository:AH8AE59</t>
  </si>
  <si>
    <r>
      <rPr>
        <u/>
        <sz val="12"/>
        <color indexed="8"/>
        <rFont val="Calibri"/>
        <family val="2"/>
      </rPr>
      <t>https://n2t.net/ark:/65665/3a16f765a-3305-4e5e-b506-98f978dff5a8</t>
    </r>
  </si>
  <si>
    <t>USNM:Biorepository:AG5NY62</t>
  </si>
  <si>
    <r>
      <rPr>
        <u/>
        <sz val="12"/>
        <color indexed="8"/>
        <rFont val="Calibri"/>
        <family val="2"/>
      </rPr>
      <t>https://n2t.net/ark:/65665/393509ba6-262f-4d50-8b6a-2d27d4c8a817</t>
    </r>
  </si>
  <si>
    <r>
      <rPr>
        <u/>
        <sz val="12"/>
        <color indexed="8"/>
        <rFont val="Calibri"/>
        <family val="2"/>
      </rPr>
      <t>SAMN26198138</t>
    </r>
  </si>
  <si>
    <r>
      <rPr>
        <u/>
        <sz val="12"/>
        <color indexed="8"/>
        <rFont val="Calibri"/>
        <family val="2"/>
      </rPr>
      <t>SRR18254227</t>
    </r>
  </si>
  <si>
    <r>
      <rPr>
        <u/>
        <sz val="12"/>
        <color indexed="8"/>
        <rFont val="Calibri"/>
        <family val="2"/>
      </rPr>
      <t>OR499750</t>
    </r>
  </si>
  <si>
    <t>9/4/2023</t>
  </si>
  <si>
    <r>
      <rPr>
        <i/>
        <sz val="12"/>
        <color indexed="8"/>
        <rFont val="Calibri"/>
        <family val="2"/>
      </rPr>
      <t>Naso hexacanthus</t>
    </r>
  </si>
  <si>
    <t>USNM:FISH:403210</t>
  </si>
  <si>
    <r>
      <rPr>
        <u/>
        <sz val="12"/>
        <color indexed="8"/>
        <rFont val="Calibri"/>
        <family val="2"/>
      </rPr>
      <t>https://n2t.net/ark:/65665/382b0cbf7-427e-46d3-b424-50d8135f8e14</t>
    </r>
  </si>
  <si>
    <t>USNM:Biorepository:AG9RD90</t>
  </si>
  <si>
    <r>
      <rPr>
        <u/>
        <sz val="12"/>
        <color indexed="8"/>
        <rFont val="Calibri"/>
        <family val="2"/>
      </rPr>
      <t>https://n2t.net/ark:/65665/3a6447b41-e22b-45c1-83aa-4d9dedadc0ac</t>
    </r>
  </si>
  <si>
    <t>USNM:Biorepository:AH0SO22</t>
  </si>
  <si>
    <r>
      <rPr>
        <u/>
        <sz val="12"/>
        <color indexed="8"/>
        <rFont val="Calibri"/>
        <family val="2"/>
      </rPr>
      <t>https://n2t.net/ark:/65665/36f82304d-aaa8-43b0-b6a4-623b3543e0ef</t>
    </r>
  </si>
  <si>
    <r>
      <rPr>
        <u/>
        <sz val="12"/>
        <color indexed="8"/>
        <rFont val="Calibri"/>
        <family val="2"/>
      </rPr>
      <t>SAMN26198205</t>
    </r>
  </si>
  <si>
    <t>*** Does not have SRR***</t>
  </si>
  <si>
    <r>
      <rPr>
        <u/>
        <sz val="12"/>
        <color indexed="8"/>
        <rFont val="Calibri"/>
        <family val="2"/>
      </rPr>
      <t>OP035307</t>
    </r>
  </si>
  <si>
    <r>
      <rPr>
        <i/>
        <sz val="12"/>
        <color indexed="8"/>
        <rFont val="Calibri"/>
        <family val="2"/>
      </rPr>
      <t>Naso lituratus</t>
    </r>
  </si>
  <si>
    <t>USNM:FISH:442407</t>
  </si>
  <si>
    <r>
      <rPr>
        <u/>
        <sz val="12"/>
        <color indexed="8"/>
        <rFont val="Calibri"/>
        <family val="2"/>
      </rPr>
      <t>https://n2t.net/ark:/65665/383708b93-fc9d-4394-9ae7-1dbbb1910d3a</t>
    </r>
  </si>
  <si>
    <t>USNM:Biorepository:AI2EN48</t>
  </si>
  <si>
    <r>
      <rPr>
        <u/>
        <sz val="12"/>
        <color indexed="8"/>
        <rFont val="Calibri"/>
        <family val="2"/>
      </rPr>
      <t>https://n2t.net/ark:/65665/3799f3cb5-89e0-4419-8e63-2225d4da5f7d</t>
    </r>
  </si>
  <si>
    <t>USNM:Biorepository:AK2YC15</t>
  </si>
  <si>
    <r>
      <rPr>
        <u/>
        <sz val="12"/>
        <color indexed="8"/>
        <rFont val="Calibri"/>
        <family val="2"/>
      </rPr>
      <t>https://n2t.net/ark:/65665/36aa834fd-489a-42d5-bf86-833df53fef26</t>
    </r>
  </si>
  <si>
    <r>
      <rPr>
        <u/>
        <sz val="12"/>
        <color indexed="8"/>
        <rFont val="Calibri"/>
        <family val="2"/>
      </rPr>
      <t>SAMN26198280</t>
    </r>
  </si>
  <si>
    <r>
      <rPr>
        <u/>
        <sz val="12"/>
        <color indexed="8"/>
        <rFont val="Calibri"/>
        <family val="2"/>
      </rPr>
      <t>SRR19434545</t>
    </r>
  </si>
  <si>
    <r>
      <rPr>
        <u/>
        <sz val="12"/>
        <color indexed="8"/>
        <rFont val="Calibri"/>
        <family val="2"/>
      </rPr>
      <t>OP035253</t>
    </r>
  </si>
  <si>
    <r>
      <rPr>
        <i/>
        <sz val="12"/>
        <color indexed="8"/>
        <rFont val="Calibri"/>
        <family val="2"/>
      </rPr>
      <t>Naso unicornis</t>
    </r>
  </si>
  <si>
    <t>USNM:FISH:442257</t>
  </si>
  <si>
    <r>
      <rPr>
        <u/>
        <sz val="12"/>
        <color indexed="8"/>
        <rFont val="Calibri"/>
        <family val="2"/>
      </rPr>
      <t>https://n2t.net/ark:/65665/37d4a4b57-d31f-43f9-923f-665168fb8952</t>
    </r>
  </si>
  <si>
    <t>USNM:Biorepository:AH9BL68</t>
  </si>
  <si>
    <r>
      <rPr>
        <u/>
        <sz val="12"/>
        <color indexed="8"/>
        <rFont val="Calibri"/>
        <family val="2"/>
      </rPr>
      <t>https://n2t.net/ark:/65665/329e63c63-9624-442a-a0ad-d9280e3e67a9</t>
    </r>
  </si>
  <si>
    <t>USNM:Biorepository:AK2YC81</t>
  </si>
  <si>
    <r>
      <rPr>
        <u/>
        <sz val="12"/>
        <color indexed="8"/>
        <rFont val="Calibri"/>
        <family val="2"/>
      </rPr>
      <t>https://n2t.net/ark:/65665/3e57a75ba-7c3d-49a7-a01d-f5e7351351a5</t>
    </r>
  </si>
  <si>
    <r>
      <rPr>
        <u/>
        <sz val="12"/>
        <color indexed="8"/>
        <rFont val="Calibri"/>
        <family val="2"/>
      </rPr>
      <t>SAMN26198315</t>
    </r>
  </si>
  <si>
    <r>
      <rPr>
        <u/>
        <sz val="12"/>
        <color indexed="8"/>
        <rFont val="Calibri"/>
        <family val="2"/>
      </rPr>
      <t>SRR19434399</t>
    </r>
  </si>
  <si>
    <r>
      <rPr>
        <u/>
        <sz val="12"/>
        <color indexed="8"/>
        <rFont val="Calibri"/>
        <family val="2"/>
      </rPr>
      <t>OP035314</t>
    </r>
  </si>
  <si>
    <r>
      <rPr>
        <i/>
        <sz val="12"/>
        <color indexed="8"/>
        <rFont val="Calibri"/>
        <family val="2"/>
      </rPr>
      <t>Zebrasoma rostratum</t>
    </r>
  </si>
  <si>
    <t>USNM:FISH:424069</t>
  </si>
  <si>
    <r>
      <rPr>
        <u/>
        <sz val="12"/>
        <color indexed="8"/>
        <rFont val="Calibri"/>
        <family val="2"/>
      </rPr>
      <t>https://n2t.net/ark:/65665/39b7c86ba-1db3-44c6-ad8e-edd9acd69311</t>
    </r>
  </si>
  <si>
    <t>Depleted</t>
  </si>
  <si>
    <r>
      <rPr>
        <u/>
        <sz val="12"/>
        <color indexed="8"/>
        <rFont val="Calibri"/>
        <family val="2"/>
      </rPr>
      <t>https://n2t.net/ark:/65665/333aa37f0-71e3-4ab6-a061-6509d0901d49</t>
    </r>
  </si>
  <si>
    <t>USNM:Biorepository:AD9NK82</t>
  </si>
  <si>
    <r>
      <rPr>
        <u/>
        <sz val="12"/>
        <color indexed="8"/>
        <rFont val="Calibri"/>
        <family val="2"/>
      </rPr>
      <t>https://n2t.net/ark:/65665/368112234-fb55-4fe3-b0f4-38ddc0f830e7</t>
    </r>
  </si>
  <si>
    <r>
      <rPr>
        <u/>
        <sz val="12"/>
        <color indexed="8"/>
        <rFont val="Calibri"/>
        <family val="2"/>
      </rPr>
      <t>SAMN26198109</t>
    </r>
  </si>
  <si>
    <r>
      <rPr>
        <u/>
        <sz val="12"/>
        <color indexed="8"/>
        <rFont val="Calibri"/>
        <family val="2"/>
      </rPr>
      <t>SRR18254355</t>
    </r>
  </si>
  <si>
    <r>
      <rPr>
        <u/>
        <sz val="12"/>
        <color indexed="8"/>
        <rFont val="Calibri"/>
        <family val="2"/>
      </rPr>
      <t>OP035200</t>
    </r>
  </si>
  <si>
    <r>
      <rPr>
        <i/>
        <sz val="12"/>
        <color indexed="8"/>
        <rFont val="Calibri"/>
        <family val="2"/>
      </rPr>
      <t>Zebrasoma velifer</t>
    </r>
  </si>
  <si>
    <t>USNM:FISH:391244</t>
  </si>
  <si>
    <r>
      <rPr>
        <u/>
        <sz val="12"/>
        <color indexed="8"/>
        <rFont val="Calibri"/>
        <family val="2"/>
      </rPr>
      <t>https://n2t.net/ark:/65665/37905a52e-598e-468c-9fb8-20bdf926e366</t>
    </r>
  </si>
  <si>
    <t>USNM:Biorepository:AH8AB21</t>
  </si>
  <si>
    <r>
      <rPr>
        <u/>
        <sz val="12"/>
        <color indexed="8"/>
        <rFont val="Calibri"/>
        <family val="2"/>
      </rPr>
      <t>https://n2t.net/ark:/65665/3c18ce4a0-43a6-4ced-80be-de2163dee9af</t>
    </r>
  </si>
  <si>
    <t>USNM:Biorepository:AG5NP45</t>
  </si>
  <si>
    <r>
      <rPr>
        <u/>
        <sz val="12"/>
        <color indexed="8"/>
        <rFont val="Calibri"/>
        <family val="2"/>
      </rPr>
      <t>https://n2t.net/ark:/65665/381f16a73-b4c7-45f5-a32c-8530ce5f6fe6</t>
    </r>
  </si>
  <si>
    <r>
      <rPr>
        <u/>
        <sz val="12"/>
        <color indexed="8"/>
        <rFont val="Calibri"/>
        <family val="2"/>
      </rPr>
      <t>SAMN26198132</t>
    </r>
  </si>
  <si>
    <r>
      <rPr>
        <u/>
        <sz val="12"/>
        <color indexed="8"/>
        <rFont val="Calibri"/>
        <family val="2"/>
      </rPr>
      <t>SRR18254330</t>
    </r>
  </si>
  <si>
    <r>
      <rPr>
        <u/>
        <sz val="12"/>
        <color indexed="8"/>
        <rFont val="Calibri"/>
        <family val="2"/>
      </rPr>
      <t>OP035114</t>
    </r>
  </si>
  <si>
    <t>USNM:FISH:442388</t>
  </si>
  <si>
    <r>
      <rPr>
        <u/>
        <sz val="12"/>
        <color indexed="8"/>
        <rFont val="Calibri"/>
        <family val="2"/>
      </rPr>
      <t>https://n2t.net/ark:/65665/3fd6a5741-dfe0-43c4-99d6-df695717112e</t>
    </r>
  </si>
  <si>
    <t>USNM:Biorepository:AI2EM92</t>
  </si>
  <si>
    <r>
      <rPr>
        <u/>
        <sz val="12"/>
        <color indexed="8"/>
        <rFont val="Calibri"/>
        <family val="2"/>
      </rPr>
      <t>https://n2t.net/ark:/65665/36f294402-35df-410f-b5e7-d16c0c6158df</t>
    </r>
  </si>
  <si>
    <t>USNM:Biorepository:AK2YC06</t>
  </si>
  <si>
    <r>
      <rPr>
        <u/>
        <sz val="12"/>
        <color indexed="8"/>
        <rFont val="Calibri"/>
        <family val="2"/>
      </rPr>
      <t>https://n2t.net/ark:/65665/3b0977681-0503-47c4-b109-7f21d9edd1c7</t>
    </r>
  </si>
  <si>
    <r>
      <rPr>
        <u/>
        <sz val="12"/>
        <color indexed="8"/>
        <rFont val="Calibri"/>
        <family val="2"/>
      </rPr>
      <t>SAMN26198273</t>
    </r>
  </si>
  <si>
    <r>
      <rPr>
        <u/>
        <sz val="12"/>
        <color indexed="8"/>
        <rFont val="Calibri"/>
        <family val="2"/>
      </rPr>
      <t>SRR19434541</t>
    </r>
  </si>
  <si>
    <r>
      <rPr>
        <u/>
        <sz val="12"/>
        <color indexed="8"/>
        <rFont val="Calibri"/>
        <family val="2"/>
      </rPr>
      <t>OP035218</t>
    </r>
  </si>
  <si>
    <r>
      <rPr>
        <i/>
        <sz val="12"/>
        <color indexed="8"/>
        <rFont val="Calibri"/>
        <family val="2"/>
      </rPr>
      <t>Trinectes inscriptus</t>
    </r>
  </si>
  <si>
    <t>USNM:FISH:414275</t>
  </si>
  <si>
    <r>
      <rPr>
        <u/>
        <sz val="12"/>
        <color indexed="8"/>
        <rFont val="Calibri"/>
        <family val="2"/>
      </rPr>
      <t>https://n2t.net/ark:/65665/3b070254a-49e9-4a1b-a47c-670d41db3b48</t>
    </r>
  </si>
  <si>
    <t>USNM:Biorepository:AC8CC29</t>
  </si>
  <si>
    <r>
      <rPr>
        <u/>
        <sz val="12"/>
        <color indexed="8"/>
        <rFont val="Calibri"/>
        <family val="2"/>
      </rPr>
      <t>https://n2t.net/ark:/65665/30fe9670f-3cae-44f3-9268-574ac7184304</t>
    </r>
  </si>
  <si>
    <t>USNM:Biorepository:AC3XX95</t>
  </si>
  <si>
    <r>
      <rPr>
        <u/>
        <sz val="12"/>
        <color indexed="8"/>
        <rFont val="Calibri"/>
        <family val="2"/>
      </rPr>
      <t>https://n2t.net/ark:/65665/397eb292a-fba9-4721-bfd3-7a427671b4c8</t>
    </r>
  </si>
  <si>
    <r>
      <rPr>
        <u/>
        <sz val="12"/>
        <color indexed="8"/>
        <rFont val="Calibri"/>
        <family val="2"/>
      </rPr>
      <t>SAMN31811716</t>
    </r>
  </si>
  <si>
    <r>
      <rPr>
        <u/>
        <sz val="12"/>
        <color indexed="8"/>
        <rFont val="Calibri"/>
        <family val="2"/>
      </rPr>
      <t>SRR22396673</t>
    </r>
  </si>
  <si>
    <r>
      <rPr>
        <u/>
        <sz val="12"/>
        <color indexed="8"/>
        <rFont val="Calibri"/>
        <family val="2"/>
      </rPr>
      <t>OR580995</t>
    </r>
  </si>
  <si>
    <t>9/26/2023</t>
  </si>
  <si>
    <r>
      <rPr>
        <i/>
        <sz val="12"/>
        <color indexed="8"/>
        <rFont val="Calibri"/>
        <family val="2"/>
      </rPr>
      <t>Bathyagonus infraspinatus</t>
    </r>
  </si>
  <si>
    <r>
      <rPr>
        <sz val="12"/>
        <color indexed="8"/>
        <rFont val="Calibri"/>
        <family val="2"/>
      </rPr>
      <t>Spinycheek Starsnout</t>
    </r>
  </si>
  <si>
    <r>
      <rPr>
        <sz val="12"/>
        <color indexed="8"/>
        <rFont val="Calibri"/>
        <family val="2"/>
      </rPr>
      <t>PC</t>
    </r>
  </si>
  <si>
    <t>UWBM:FISHES:118917</t>
  </si>
  <si>
    <r>
      <rPr>
        <u/>
        <sz val="12"/>
        <color indexed="8"/>
        <rFont val="Calibri"/>
        <family val="2"/>
      </rPr>
      <t>SAMN31811892</t>
    </r>
  </si>
  <si>
    <r>
      <rPr>
        <u/>
        <sz val="12"/>
        <color indexed="8"/>
        <rFont val="Calibri"/>
        <family val="2"/>
      </rPr>
      <t>SRR22396712</t>
    </r>
  </si>
  <si>
    <r>
      <rPr>
        <u/>
        <sz val="12"/>
        <color indexed="8"/>
        <rFont val="Calibri"/>
        <family val="2"/>
      </rPr>
      <t>OR482527</t>
    </r>
  </si>
  <si>
    <r>
      <rPr>
        <i/>
        <sz val="12"/>
        <color indexed="8"/>
        <rFont val="Calibri"/>
        <family val="2"/>
      </rPr>
      <t>Blepsias cirrhosus</t>
    </r>
  </si>
  <si>
    <r>
      <rPr>
        <sz val="12"/>
        <color indexed="8"/>
        <rFont val="Calibri"/>
        <family val="2"/>
      </rPr>
      <t>Silverspotted Sculpin</t>
    </r>
  </si>
  <si>
    <t>UWBM:FISHES:150453</t>
  </si>
  <si>
    <r>
      <rPr>
        <u/>
        <sz val="12"/>
        <color indexed="8"/>
        <rFont val="Calibri"/>
        <family val="2"/>
      </rPr>
      <t>SAMN29555384</t>
    </r>
  </si>
  <si>
    <r>
      <rPr>
        <u/>
        <sz val="12"/>
        <color indexed="8"/>
        <rFont val="Calibri"/>
        <family val="2"/>
      </rPr>
      <t>SRR21844230</t>
    </r>
  </si>
  <si>
    <r>
      <rPr>
        <u/>
        <sz val="12"/>
        <color indexed="8"/>
        <rFont val="Calibri"/>
        <family val="2"/>
      </rPr>
      <t>OR482535</t>
    </r>
  </si>
  <si>
    <r>
      <rPr>
        <i/>
        <sz val="12"/>
        <color indexed="8"/>
        <rFont val="Calibri"/>
        <family val="2"/>
      </rPr>
      <t>Bothragonus swanii</t>
    </r>
  </si>
  <si>
    <r>
      <rPr>
        <sz val="12"/>
        <color indexed="8"/>
        <rFont val="Calibri"/>
        <family val="2"/>
      </rPr>
      <t>Rockhead</t>
    </r>
  </si>
  <si>
    <t>UWBM:FISHES:150463</t>
  </si>
  <si>
    <r>
      <rPr>
        <u/>
        <sz val="12"/>
        <color indexed="8"/>
        <rFont val="Calibri"/>
        <family val="2"/>
      </rPr>
      <t>SAMN29555385</t>
    </r>
  </si>
  <si>
    <r>
      <rPr>
        <u/>
        <sz val="12"/>
        <color indexed="8"/>
        <rFont val="Calibri"/>
        <family val="2"/>
      </rPr>
      <t>SRR21844229</t>
    </r>
  </si>
  <si>
    <r>
      <rPr>
        <u/>
        <sz val="12"/>
        <color indexed="8"/>
        <rFont val="Calibri"/>
        <family val="2"/>
      </rPr>
      <t>OR582691</t>
    </r>
  </si>
  <si>
    <t>PARTIAL</t>
  </si>
  <si>
    <r>
      <rPr>
        <i/>
        <sz val="12"/>
        <color indexed="8"/>
        <rFont val="Calibri"/>
        <family val="2"/>
      </rPr>
      <t>Hemilepidotus hemilepidotus</t>
    </r>
  </si>
  <si>
    <r>
      <rPr>
        <sz val="12"/>
        <color indexed="8"/>
        <rFont val="Calibri"/>
        <family val="2"/>
      </rPr>
      <t>Red Irish Lord</t>
    </r>
  </si>
  <si>
    <t>UWBM:FISHES:48802</t>
  </si>
  <si>
    <r>
      <rPr>
        <u/>
        <sz val="12"/>
        <color indexed="8"/>
        <rFont val="Calibri"/>
        <family val="2"/>
      </rPr>
      <t>SAMN29555420</t>
    </r>
  </si>
  <si>
    <r>
      <rPr>
        <u/>
        <sz val="12"/>
        <color indexed="8"/>
        <rFont val="Calibri"/>
        <family val="2"/>
      </rPr>
      <t>SRR21843981</t>
    </r>
  </si>
  <si>
    <r>
      <rPr>
        <u/>
        <sz val="12"/>
        <color indexed="8"/>
        <rFont val="Calibri"/>
        <family val="2"/>
      </rPr>
      <t>OR482571</t>
    </r>
  </si>
  <si>
    <r>
      <rPr>
        <i/>
        <sz val="12"/>
        <color indexed="8"/>
        <rFont val="Calibri"/>
        <family val="2"/>
      </rPr>
      <t>Hemilepidotus papilio**</t>
    </r>
  </si>
  <si>
    <r>
      <rPr>
        <sz val="12"/>
        <color indexed="8"/>
        <rFont val="Calibri"/>
        <family val="2"/>
      </rPr>
      <t>Butterfly Sculpin</t>
    </r>
  </si>
  <si>
    <t>UWBM:FISHES:151277</t>
  </si>
  <si>
    <r>
      <rPr>
        <u/>
        <sz val="12"/>
        <color indexed="8"/>
        <rFont val="Calibri"/>
        <family val="2"/>
      </rPr>
      <t>SAMN31811909</t>
    </r>
  </si>
  <si>
    <r>
      <rPr>
        <u/>
        <sz val="12"/>
        <color indexed="8"/>
        <rFont val="Calibri"/>
        <family val="2"/>
      </rPr>
      <t>SRR22396817</t>
    </r>
  </si>
  <si>
    <r>
      <rPr>
        <u/>
        <sz val="12"/>
        <color indexed="8"/>
        <rFont val="Calibri"/>
        <family val="2"/>
      </rPr>
      <t>OR482541</t>
    </r>
  </si>
  <si>
    <r>
      <rPr>
        <i/>
        <sz val="12"/>
        <color indexed="8"/>
        <rFont val="Calibri"/>
        <family val="2"/>
      </rPr>
      <t>Hemitripterus bolini</t>
    </r>
  </si>
  <si>
    <r>
      <rPr>
        <sz val="12"/>
        <color indexed="8"/>
        <rFont val="Calibri"/>
        <family val="2"/>
      </rPr>
      <t>Bigmouth Sculpin</t>
    </r>
  </si>
  <si>
    <t>UWBM:FISHES:150974</t>
  </si>
  <si>
    <r>
      <rPr>
        <u/>
        <sz val="12"/>
        <color indexed="8"/>
        <rFont val="Calibri"/>
        <family val="2"/>
      </rPr>
      <t>SAMN31811902</t>
    </r>
  </si>
  <si>
    <r>
      <rPr>
        <u/>
        <sz val="12"/>
        <color indexed="8"/>
        <rFont val="Calibri"/>
        <family val="2"/>
      </rPr>
      <t>SRR22396824</t>
    </r>
  </si>
  <si>
    <r>
      <rPr>
        <u/>
        <sz val="12"/>
        <color indexed="8"/>
        <rFont val="Calibri"/>
        <family val="2"/>
      </rPr>
      <t>OR482539</t>
    </r>
  </si>
  <si>
    <r>
      <rPr>
        <i/>
        <sz val="12"/>
        <color indexed="8"/>
        <rFont val="Calibri"/>
        <family val="2"/>
      </rPr>
      <t>Occella dodecaedron**</t>
    </r>
  </si>
  <si>
    <r>
      <rPr>
        <sz val="12"/>
        <color indexed="8"/>
        <rFont val="Calibri"/>
        <family val="2"/>
      </rPr>
      <t>Bering Poacher</t>
    </r>
  </si>
  <si>
    <t>UWBM:FISHES:150186</t>
  </si>
  <si>
    <r>
      <rPr>
        <u/>
        <sz val="12"/>
        <color indexed="8"/>
        <rFont val="Calibri"/>
        <family val="2"/>
      </rPr>
      <t>SAMN31811895</t>
    </r>
  </si>
  <si>
    <r>
      <rPr>
        <u/>
        <sz val="12"/>
        <color indexed="8"/>
        <rFont val="Calibri"/>
        <family val="2"/>
      </rPr>
      <t>SRR22396709</t>
    </r>
  </si>
  <si>
    <r>
      <rPr>
        <u/>
        <sz val="12"/>
        <color indexed="8"/>
        <rFont val="Calibri"/>
        <family val="2"/>
      </rPr>
      <t>OR499728</t>
    </r>
  </si>
  <si>
    <r>
      <rPr>
        <i/>
        <sz val="12"/>
        <color indexed="8"/>
        <rFont val="Calibri"/>
        <family val="2"/>
      </rPr>
      <t>Odontopyxis trispinosa</t>
    </r>
  </si>
  <si>
    <r>
      <rPr>
        <sz val="12"/>
        <color indexed="8"/>
        <rFont val="Calibri"/>
        <family val="2"/>
      </rPr>
      <t>Pygmy Poacher</t>
    </r>
  </si>
  <si>
    <t>UWBM:FISHES:151097</t>
  </si>
  <si>
    <r>
      <rPr>
        <u/>
        <sz val="12"/>
        <color indexed="8"/>
        <rFont val="Calibri"/>
        <family val="2"/>
      </rPr>
      <t>SAMN29555388</t>
    </r>
  </si>
  <si>
    <r>
      <rPr>
        <u/>
        <sz val="12"/>
        <color indexed="8"/>
        <rFont val="Calibri"/>
        <family val="2"/>
      </rPr>
      <t>SRR21844226</t>
    </r>
  </si>
  <si>
    <r>
      <rPr>
        <u/>
        <sz val="12"/>
        <color indexed="8"/>
        <rFont val="Calibri"/>
        <family val="2"/>
      </rPr>
      <t>OR582693</t>
    </r>
  </si>
  <si>
    <r>
      <rPr>
        <i/>
        <sz val="12"/>
        <color indexed="8"/>
        <rFont val="Calibri"/>
        <family val="2"/>
      </rPr>
      <t>Percis japonica**</t>
    </r>
  </si>
  <si>
    <r>
      <rPr>
        <sz val="12"/>
        <color indexed="8"/>
        <rFont val="Calibri"/>
        <family val="2"/>
      </rPr>
      <t>Dragon Poacher</t>
    </r>
  </si>
  <si>
    <t>UWBM:FISHES:153548</t>
  </si>
  <si>
    <r>
      <rPr>
        <u/>
        <sz val="12"/>
        <color indexed="8"/>
        <rFont val="Calibri"/>
        <family val="2"/>
      </rPr>
      <t>SAMN31811923</t>
    </r>
  </si>
  <si>
    <r>
      <rPr>
        <u/>
        <sz val="12"/>
        <color indexed="8"/>
        <rFont val="Calibri"/>
        <family val="2"/>
      </rPr>
      <t>SRR22396801</t>
    </r>
  </si>
  <si>
    <r>
      <rPr>
        <u/>
        <sz val="12"/>
        <color indexed="8"/>
        <rFont val="Calibri"/>
        <family val="2"/>
      </rPr>
      <t>OR582702</t>
    </r>
  </si>
  <si>
    <r>
      <rPr>
        <i/>
        <sz val="12"/>
        <color indexed="8"/>
        <rFont val="Calibri"/>
        <family val="2"/>
      </rPr>
      <t>Podothecus accipenserinus</t>
    </r>
  </si>
  <si>
    <r>
      <rPr>
        <sz val="12"/>
        <color indexed="8"/>
        <rFont val="Calibri"/>
        <family val="2"/>
      </rPr>
      <t>Sturgeon Poacher</t>
    </r>
  </si>
  <si>
    <t>UWBM:FISHES:47320</t>
  </si>
  <si>
    <r>
      <rPr>
        <u/>
        <sz val="12"/>
        <color indexed="8"/>
        <rFont val="Calibri"/>
        <family val="2"/>
      </rPr>
      <t>SAMN29555406</t>
    </r>
  </si>
  <si>
    <r>
      <rPr>
        <u/>
        <sz val="12"/>
        <color indexed="8"/>
        <rFont val="Calibri"/>
        <family val="2"/>
      </rPr>
      <t>SRR21843996</t>
    </r>
  </si>
  <si>
    <r>
      <rPr>
        <u/>
        <sz val="12"/>
        <color indexed="8"/>
        <rFont val="Calibri"/>
        <family val="2"/>
      </rPr>
      <t>OR499735</t>
    </r>
  </si>
  <si>
    <r>
      <rPr>
        <i/>
        <sz val="12"/>
        <color indexed="8"/>
        <rFont val="Calibri"/>
        <family val="2"/>
      </rPr>
      <t>Sarritor leptorhynchus**</t>
    </r>
  </si>
  <si>
    <r>
      <rPr>
        <sz val="12"/>
        <color indexed="8"/>
        <rFont val="Calibri"/>
        <family val="2"/>
      </rPr>
      <t>Longnose Poacher</t>
    </r>
  </si>
  <si>
    <t>UWBM:FISHES:151290</t>
  </si>
  <si>
    <r>
      <rPr>
        <u/>
        <sz val="12"/>
        <color indexed="8"/>
        <rFont val="Calibri"/>
        <family val="2"/>
      </rPr>
      <t>SAMN31811912</t>
    </r>
  </si>
  <si>
    <r>
      <rPr>
        <u/>
        <sz val="12"/>
        <color indexed="8"/>
        <rFont val="Calibri"/>
        <family val="2"/>
      </rPr>
      <t>SRR22396813</t>
    </r>
  </si>
  <si>
    <r>
      <rPr>
        <u/>
        <sz val="12"/>
        <color indexed="8"/>
        <rFont val="Calibri"/>
        <family val="2"/>
      </rPr>
      <t>OR582697</t>
    </r>
  </si>
  <si>
    <r>
      <rPr>
        <i/>
        <sz val="12"/>
        <color indexed="8"/>
        <rFont val="Calibri"/>
        <family val="2"/>
      </rPr>
      <t>Albula vulpes</t>
    </r>
  </si>
  <si>
    <t>USNM:FISH:413592</t>
  </si>
  <si>
    <r>
      <rPr>
        <u/>
        <sz val="12"/>
        <color indexed="8"/>
        <rFont val="Calibri"/>
        <family val="2"/>
      </rPr>
      <t>https://n2t.net/ark:/65665/36cb5c0d2-89ee-44ee-a985-7ec1c2916277</t>
    </r>
  </si>
  <si>
    <t>USNM:Biorepository:AC2WL59</t>
  </si>
  <si>
    <r>
      <rPr>
        <u/>
        <sz val="12"/>
        <color indexed="8"/>
        <rFont val="Calibri"/>
        <family val="2"/>
      </rPr>
      <t>https://n2t.net/ark:/65665/3c6c3fd6c-cf37-4a80-8ec1-3acc0c699471</t>
    </r>
  </si>
  <si>
    <t>USNM:Biorepository:AC3XX32</t>
  </si>
  <si>
    <r>
      <rPr>
        <u/>
        <sz val="12"/>
        <color indexed="8"/>
        <rFont val="Calibri"/>
        <family val="2"/>
      </rPr>
      <t>https://n2t.net/ark:/65665/336617f5d-2904-487f-b185-8b508967ecc4</t>
    </r>
  </si>
  <si>
    <r>
      <rPr>
        <u/>
        <sz val="12"/>
        <color indexed="8"/>
        <rFont val="Calibri"/>
        <family val="2"/>
      </rPr>
      <t>SAMN31811715</t>
    </r>
  </si>
  <si>
    <r>
      <rPr>
        <u/>
        <sz val="12"/>
        <color indexed="8"/>
        <rFont val="Calibri"/>
        <family val="2"/>
      </rPr>
      <t>SRR22396674</t>
    </r>
  </si>
  <si>
    <r>
      <rPr>
        <u/>
        <sz val="12"/>
        <color indexed="8"/>
        <rFont val="Calibri"/>
        <family val="2"/>
      </rPr>
      <t>OR546140</t>
    </r>
  </si>
  <si>
    <t>9/18/2023</t>
  </si>
  <si>
    <r>
      <rPr>
        <i/>
        <sz val="12"/>
        <color indexed="8"/>
        <rFont val="Calibri"/>
        <family val="2"/>
      </rPr>
      <t>Alepisaurus ferox</t>
    </r>
  </si>
  <si>
    <r>
      <rPr>
        <sz val="12"/>
        <color indexed="8"/>
        <rFont val="Calibri"/>
        <family val="2"/>
      </rPr>
      <t>AT+PC+PI</t>
    </r>
  </si>
  <si>
    <t>USNM:FISH:407447</t>
  </si>
  <si>
    <r>
      <rPr>
        <u/>
        <sz val="12"/>
        <color indexed="8"/>
        <rFont val="Calibri"/>
        <family val="2"/>
      </rPr>
      <t>https://n2t.net/ark:/65665/3b0515b52-fcc1-4786-bc40-2303a6533456</t>
    </r>
  </si>
  <si>
    <t>USNM:Biorepository:AH2UA81</t>
  </si>
  <si>
    <r>
      <rPr>
        <u/>
        <sz val="12"/>
        <color indexed="8"/>
        <rFont val="Calibri"/>
        <family val="2"/>
      </rPr>
      <t>https://n2t.net/ark:/65665/31fee5976-9af9-4222-93eb-154114abae14</t>
    </r>
  </si>
  <si>
    <r>
      <rPr>
        <u/>
        <sz val="12"/>
        <color indexed="8"/>
        <rFont val="Calibri"/>
        <family val="2"/>
      </rPr>
      <t>SAMN26198246</t>
    </r>
  </si>
  <si>
    <r>
      <rPr>
        <u/>
        <sz val="12"/>
        <color indexed="8"/>
        <rFont val="Calibri"/>
        <family val="2"/>
      </rPr>
      <t>SRR18254502</t>
    </r>
  </si>
  <si>
    <r>
      <rPr>
        <u/>
        <sz val="12"/>
        <color indexed="8"/>
        <rFont val="Calibri"/>
        <family val="2"/>
      </rPr>
      <t>OP035279</t>
    </r>
  </si>
  <si>
    <r>
      <rPr>
        <i/>
        <sz val="12"/>
        <color indexed="8"/>
        <rFont val="Calibri"/>
        <family val="2"/>
      </rPr>
      <t>Talismania antillarum</t>
    </r>
  </si>
  <si>
    <t>USNM:FISH:405038</t>
  </si>
  <si>
    <r>
      <rPr>
        <u/>
        <sz val="12"/>
        <color indexed="8"/>
        <rFont val="Calibri"/>
        <family val="2"/>
      </rPr>
      <t>https://n2t.net/ark:/65665/3573e5a52-7a92-4c23-925b-18d6204498a1</t>
    </r>
  </si>
  <si>
    <t>USNM:Biorepository:AD9NC93</t>
  </si>
  <si>
    <r>
      <rPr>
        <u/>
        <sz val="12"/>
        <color indexed="8"/>
        <rFont val="Calibri"/>
        <family val="2"/>
      </rPr>
      <t>https://n2t.net/ark:/65665/3b02f4a11-2cdf-4c82-8edb-8b1caabbfd13</t>
    </r>
  </si>
  <si>
    <t>USNM:Biorepository:AD9NC94</t>
  </si>
  <si>
    <r>
      <rPr>
        <u/>
        <sz val="12"/>
        <color indexed="8"/>
        <rFont val="Calibri"/>
        <family val="2"/>
      </rPr>
      <t>https://n2t.net/ark:/65665/32c6257fd-dee6-494f-8de9-e3e098ebbb66</t>
    </r>
  </si>
  <si>
    <r>
      <rPr>
        <u/>
        <sz val="12"/>
        <color indexed="8"/>
        <rFont val="Calibri"/>
        <family val="2"/>
      </rPr>
      <t>SAMN29555211</t>
    </r>
  </si>
  <si>
    <r>
      <rPr>
        <u/>
        <sz val="12"/>
        <color indexed="8"/>
        <rFont val="Calibri"/>
        <family val="2"/>
      </rPr>
      <t>SRR21843973</t>
    </r>
  </si>
  <si>
    <r>
      <rPr>
        <u/>
        <sz val="12"/>
        <color indexed="8"/>
        <rFont val="Calibri"/>
        <family val="2"/>
      </rPr>
      <t>OP056982</t>
    </r>
  </si>
  <si>
    <r>
      <rPr>
        <i/>
        <sz val="12"/>
        <color indexed="8"/>
        <rFont val="Calibri"/>
        <family val="2"/>
      </rPr>
      <t>Xenodermichthys copei</t>
    </r>
  </si>
  <si>
    <t>USNM:FISH:407091</t>
  </si>
  <si>
    <r>
      <rPr>
        <u/>
        <sz val="12"/>
        <color indexed="8"/>
        <rFont val="Calibri"/>
        <family val="2"/>
      </rPr>
      <t>https://n2t.net/ark:/65665/38c3e0367-6938-45e8-8add-e8f223664397</t>
    </r>
  </si>
  <si>
    <t>USNM:Biorepository:AA0AC29</t>
  </si>
  <si>
    <r>
      <rPr>
        <u/>
        <sz val="12"/>
        <color indexed="8"/>
        <rFont val="Calibri"/>
        <family val="2"/>
      </rPr>
      <t>https://n2t.net/ark:/65665/3986de565-e9a1-4fdc-b12e-6d5d5e4536e2</t>
    </r>
  </si>
  <si>
    <t>USNM:Biorepository:AH1TX31</t>
  </si>
  <si>
    <r>
      <rPr>
        <u/>
        <sz val="12"/>
        <color indexed="8"/>
        <rFont val="Calibri"/>
        <family val="2"/>
      </rPr>
      <t>https://n2t.net/ark:/65665/3dd78b84b-6931-4ce6-b830-881e5e0830da</t>
    </r>
  </si>
  <si>
    <r>
      <rPr>
        <u/>
        <sz val="12"/>
        <color indexed="8"/>
        <rFont val="Calibri"/>
        <family val="2"/>
      </rPr>
      <t>SAMN29555221</t>
    </r>
  </si>
  <si>
    <r>
      <rPr>
        <u/>
        <sz val="12"/>
        <color indexed="8"/>
        <rFont val="Calibri"/>
        <family val="2"/>
      </rPr>
      <t>SRR21843962</t>
    </r>
  </si>
  <si>
    <r>
      <rPr>
        <u/>
        <sz val="12"/>
        <color indexed="8"/>
        <rFont val="Calibri"/>
        <family val="2"/>
      </rPr>
      <t>OP057097</t>
    </r>
  </si>
  <si>
    <r>
      <rPr>
        <i/>
        <sz val="12"/>
        <color indexed="8"/>
        <rFont val="Calibri"/>
        <family val="2"/>
      </rPr>
      <t>Alopias vulpinus</t>
    </r>
  </si>
  <si>
    <t>SIO:FISHES:18-5</t>
  </si>
  <si>
    <t>SIO:9978fc2e-8ce3-4e67-a444-93b72866f301</t>
  </si>
  <si>
    <r>
      <rPr>
        <u/>
        <sz val="12"/>
        <color indexed="8"/>
        <rFont val="Calibri"/>
        <family val="2"/>
      </rPr>
      <t>SAMN31811625</t>
    </r>
  </si>
  <si>
    <r>
      <rPr>
        <u/>
        <sz val="12"/>
        <color indexed="8"/>
        <rFont val="Calibri"/>
        <family val="2"/>
      </rPr>
      <t>SRR22396902</t>
    </r>
  </si>
  <si>
    <r>
      <rPr>
        <u/>
        <sz val="12"/>
        <color indexed="8"/>
        <rFont val="Calibri"/>
        <family val="2"/>
      </rPr>
      <t>OP057080</t>
    </r>
  </si>
  <si>
    <r>
      <rPr>
        <i/>
        <sz val="12"/>
        <color indexed="8"/>
        <rFont val="Calibri"/>
        <family val="2"/>
      </rPr>
      <t>Brevoortia gunteri</t>
    </r>
  </si>
  <si>
    <t>USNM:FISH:421114</t>
  </si>
  <si>
    <r>
      <rPr>
        <u/>
        <sz val="12"/>
        <color indexed="8"/>
        <rFont val="Calibri"/>
        <family val="2"/>
      </rPr>
      <t>https://n2t.net/ark:/65665/31a10467d-42f2-4681-98c9-491e961fb076</t>
    </r>
  </si>
  <si>
    <t>USNM:Biorepository:AB3NR13</t>
  </si>
  <si>
    <r>
      <rPr>
        <u/>
        <sz val="12"/>
        <color indexed="8"/>
        <rFont val="Calibri"/>
        <family val="2"/>
      </rPr>
      <t>https://n2t.net/ark:/65665/30392540b-a793-44a8-a383-72baac1be62d</t>
    </r>
  </si>
  <si>
    <t>USNM:Biorepository:AB4OE21</t>
  </si>
  <si>
    <r>
      <rPr>
        <u/>
        <sz val="12"/>
        <color indexed="8"/>
        <rFont val="Calibri"/>
        <family val="2"/>
      </rPr>
      <t>https://n2t.net/ark:/65665/33c5cafac-9ebf-4ff8-8bc4-e20442c90705</t>
    </r>
  </si>
  <si>
    <r>
      <rPr>
        <u/>
        <sz val="12"/>
        <color indexed="8"/>
        <rFont val="Calibri"/>
        <family val="2"/>
      </rPr>
      <t>SAMN29555063</t>
    </r>
  </si>
  <si>
    <r>
      <rPr>
        <u/>
        <sz val="12"/>
        <color indexed="8"/>
        <rFont val="Calibri"/>
        <family val="2"/>
      </rPr>
      <t>SRR21844168</t>
    </r>
  </si>
  <si>
    <r>
      <rPr>
        <u/>
        <sz val="12"/>
        <color indexed="8"/>
        <rFont val="Calibri"/>
        <family val="2"/>
      </rPr>
      <t>OP057005</t>
    </r>
  </si>
  <si>
    <r>
      <rPr>
        <i/>
        <sz val="12"/>
        <color indexed="8"/>
        <rFont val="Calibri"/>
        <family val="2"/>
      </rPr>
      <t>Brevoortia patronus</t>
    </r>
  </si>
  <si>
    <t>USNM:FISH:419962</t>
  </si>
  <si>
    <r>
      <rPr>
        <u/>
        <sz val="12"/>
        <color indexed="8"/>
        <rFont val="Calibri"/>
        <family val="2"/>
      </rPr>
      <t>https://n2t.net/ark:/65665/379a9de4d-732f-4423-9212-da4c9527676a</t>
    </r>
  </si>
  <si>
    <t>USNM:Biorepository:AB3NQ06</t>
  </si>
  <si>
    <r>
      <rPr>
        <u/>
        <sz val="12"/>
        <color indexed="8"/>
        <rFont val="Calibri"/>
        <family val="2"/>
      </rPr>
      <t>https://n2t.net/ark:/65665/3a83e82fe-a00b-45aa-b62f-197d3044b087</t>
    </r>
  </si>
  <si>
    <t>USNM:Biorepository:AB4OD13</t>
  </si>
  <si>
    <r>
      <rPr>
        <u/>
        <sz val="12"/>
        <color indexed="8"/>
        <rFont val="Calibri"/>
        <family val="2"/>
      </rPr>
      <t>https://n2t.net/ark:/65665/36102b017-7404-4a1c-9777-28d128a3a188</t>
    </r>
  </si>
  <si>
    <r>
      <rPr>
        <u/>
        <sz val="12"/>
        <color indexed="8"/>
        <rFont val="Calibri"/>
        <family val="2"/>
      </rPr>
      <t>SAMN29555056</t>
    </r>
  </si>
  <si>
    <r>
      <rPr>
        <u/>
        <sz val="12"/>
        <color indexed="8"/>
        <rFont val="Calibri"/>
        <family val="2"/>
      </rPr>
      <t>SRR21844101</t>
    </r>
  </si>
  <si>
    <r>
      <rPr>
        <u/>
        <sz val="12"/>
        <color indexed="8"/>
        <rFont val="Calibri"/>
        <family val="2"/>
      </rPr>
      <t>OP057013</t>
    </r>
  </si>
  <si>
    <r>
      <rPr>
        <i/>
        <sz val="12"/>
        <color indexed="8"/>
        <rFont val="Calibri"/>
        <family val="2"/>
      </rPr>
      <t>Brevoortia smithi</t>
    </r>
  </si>
  <si>
    <t>USNM:FISH:415616</t>
  </si>
  <si>
    <r>
      <rPr>
        <u/>
        <sz val="12"/>
        <color indexed="8"/>
        <rFont val="Calibri"/>
        <family val="2"/>
      </rPr>
      <t>https://n2t.net/ark:/65665/31bd570f5-ce30-408a-b844-620ae5e70196</t>
    </r>
  </si>
  <si>
    <t>USNM:Biorepository:AC5ZC71</t>
  </si>
  <si>
    <r>
      <rPr>
        <u/>
        <sz val="12"/>
        <color indexed="8"/>
        <rFont val="Calibri"/>
        <family val="2"/>
      </rPr>
      <t>https://n2t.net/ark:/65665/3d3f3c658-cef1-441e-b212-a7d53d7d79e9</t>
    </r>
  </si>
  <si>
    <t>USNM:Biorepository:AC4YF53</t>
  </si>
  <si>
    <r>
      <rPr>
        <u/>
        <sz val="12"/>
        <color indexed="8"/>
        <rFont val="Calibri"/>
        <family val="2"/>
      </rPr>
      <t>https://n2t.net/ark:/65665/36e449cb1-1497-4023-ae53-8d64a9d8f5e9</t>
    </r>
  </si>
  <si>
    <r>
      <rPr>
        <u/>
        <sz val="12"/>
        <color indexed="8"/>
        <rFont val="Calibri"/>
        <family val="2"/>
      </rPr>
      <t>SAMN29555141</t>
    </r>
  </si>
  <si>
    <r>
      <rPr>
        <u/>
        <sz val="12"/>
        <color indexed="8"/>
        <rFont val="Calibri"/>
        <family val="2"/>
      </rPr>
      <t>SRR21844212</t>
    </r>
  </si>
  <si>
    <r>
      <rPr>
        <u/>
        <sz val="12"/>
        <color indexed="8"/>
        <rFont val="Calibri"/>
        <family val="2"/>
      </rPr>
      <t>OP056939</t>
    </r>
  </si>
  <si>
    <r>
      <rPr>
        <i/>
        <sz val="12"/>
        <color indexed="8"/>
        <rFont val="Calibri"/>
        <family val="2"/>
      </rPr>
      <t>Sardinops sagax</t>
    </r>
  </si>
  <si>
    <r>
      <rPr>
        <sz val="12"/>
        <color indexed="8"/>
        <rFont val="Calibri"/>
        <family val="2"/>
      </rPr>
      <t>Pacific Sardine</t>
    </r>
  </si>
  <si>
    <t>SIO:FISHES:07-89</t>
  </si>
  <si>
    <t>SIO:0f644633-456d-4d68-96d9-a034636eb155</t>
  </si>
  <si>
    <r>
      <rPr>
        <u/>
        <sz val="12"/>
        <color indexed="8"/>
        <rFont val="Calibri"/>
        <family val="2"/>
      </rPr>
      <t>SAMN31811561</t>
    </r>
  </si>
  <si>
    <r>
      <rPr>
        <u/>
        <sz val="12"/>
        <color indexed="8"/>
        <rFont val="Calibri"/>
        <family val="2"/>
      </rPr>
      <t>SRR22396697</t>
    </r>
  </si>
  <si>
    <r>
      <rPr>
        <u/>
        <sz val="12"/>
        <color indexed="8"/>
        <rFont val="Calibri"/>
        <family val="2"/>
      </rPr>
      <t>OR482441</t>
    </r>
  </si>
  <si>
    <r>
      <rPr>
        <i/>
        <sz val="12"/>
        <color indexed="8"/>
        <rFont val="Calibri"/>
        <family val="2"/>
      </rPr>
      <t>Ammodytes dubius</t>
    </r>
  </si>
  <si>
    <t>USNM:FISH:466030</t>
  </si>
  <si>
    <r>
      <rPr>
        <u/>
        <sz val="12"/>
        <color indexed="8"/>
        <rFont val="Calibri"/>
        <family val="2"/>
      </rPr>
      <t>https://n2t.net/ark:/65665/3ac831abd-ddbf-4eea-9b09-7ecb8e5e3c15</t>
    </r>
  </si>
  <si>
    <t>USNM:Biorepository:AO9TU95</t>
  </si>
  <si>
    <r>
      <rPr>
        <u/>
        <sz val="12"/>
        <color indexed="8"/>
        <rFont val="Calibri"/>
        <family val="2"/>
      </rPr>
      <t>https://n2t.net/ark:/65665/3114bf237-02e4-454b-a22e-cfd3c88df4db</t>
    </r>
  </si>
  <si>
    <t>USNM:Biorepository:AQ8MA74</t>
  </si>
  <si>
    <r>
      <rPr>
        <u/>
        <sz val="12"/>
        <color indexed="8"/>
        <rFont val="Calibri"/>
        <family val="2"/>
      </rPr>
      <t>https://n2t.net/ark:/65665/32e5a0f05-3a51-4769-a857-aad7e878abbd</t>
    </r>
  </si>
  <si>
    <r>
      <rPr>
        <u/>
        <sz val="12"/>
        <color indexed="8"/>
        <rFont val="Calibri"/>
        <family val="2"/>
      </rPr>
      <t>SAMN36762188</t>
    </r>
  </si>
  <si>
    <r>
      <rPr>
        <u/>
        <sz val="12"/>
        <color indexed="8"/>
        <rFont val="Calibri"/>
        <family val="2"/>
      </rPr>
      <t>SRR25465287</t>
    </r>
  </si>
  <si>
    <r>
      <rPr>
        <u/>
        <sz val="12"/>
        <color indexed="8"/>
        <rFont val="Calibri"/>
        <family val="2"/>
      </rPr>
      <t>PV423377</t>
    </r>
  </si>
  <si>
    <t>4/1/2025</t>
  </si>
  <si>
    <r>
      <rPr>
        <sz val="12"/>
        <color indexed="8"/>
        <rFont val="Calibri"/>
        <family val="2"/>
      </rPr>
      <t>Antennariidae</t>
    </r>
  </si>
  <si>
    <r>
      <rPr>
        <i/>
        <sz val="12"/>
        <color indexed="8"/>
        <rFont val="Calibri"/>
        <family val="2"/>
      </rPr>
      <t>Abantennarius coccineus</t>
    </r>
  </si>
  <si>
    <t>USNM:FISH:446381</t>
  </si>
  <si>
    <r>
      <rPr>
        <u/>
        <sz val="12"/>
        <color indexed="8"/>
        <rFont val="Calibri"/>
        <family val="2"/>
      </rPr>
      <t>https://n2t.net/ark:/65665/3038bd525-3bcf-47c1-b004-d37c2cbd80be</t>
    </r>
  </si>
  <si>
    <t>USNM:Biorepository:AL1HH79</t>
  </si>
  <si>
    <r>
      <rPr>
        <u/>
        <sz val="12"/>
        <color indexed="8"/>
        <rFont val="Calibri"/>
        <family val="2"/>
      </rPr>
      <t>https://n2t.net/ark:/65665/3abc69ea7-8420-4bf1-923a-0e2706435b6b</t>
    </r>
  </si>
  <si>
    <t>USNM:Biorepository:AL8OZ56</t>
  </si>
  <si>
    <r>
      <rPr>
        <u/>
        <sz val="12"/>
        <color indexed="8"/>
        <rFont val="Calibri"/>
        <family val="2"/>
      </rPr>
      <t>https://n2t.net/ark:/65665/3159a425e-a68b-46be-b7aa-e0c9926a86ba</t>
    </r>
  </si>
  <si>
    <r>
      <rPr>
        <u/>
        <sz val="12"/>
        <color indexed="8"/>
        <rFont val="Calibri"/>
        <family val="2"/>
      </rPr>
      <t>SAMN26198374</t>
    </r>
  </si>
  <si>
    <r>
      <rPr>
        <u/>
        <sz val="12"/>
        <color indexed="8"/>
        <rFont val="Calibri"/>
        <family val="2"/>
      </rPr>
      <t>SRR19434430</t>
    </r>
  </si>
  <si>
    <r>
      <rPr>
        <u/>
        <sz val="12"/>
        <color indexed="8"/>
        <rFont val="Calibri"/>
        <family val="2"/>
      </rPr>
      <t>OP035140</t>
    </r>
  </si>
  <si>
    <r>
      <rPr>
        <i/>
        <sz val="12"/>
        <color indexed="8"/>
        <rFont val="Calibri"/>
        <family val="2"/>
      </rPr>
      <t>Abantennarius nummifer</t>
    </r>
  </si>
  <si>
    <t>USNM:FISH:432616</t>
  </si>
  <si>
    <r>
      <rPr>
        <u/>
        <sz val="12"/>
        <color indexed="8"/>
        <rFont val="Calibri"/>
        <family val="2"/>
      </rPr>
      <t>https://n2t.net/ark:/65665/3475e1605-e88b-46af-831e-363f464cc240</t>
    </r>
  </si>
  <si>
    <t>USNM:Biorepository:AH7ZQ75</t>
  </si>
  <si>
    <r>
      <rPr>
        <u/>
        <sz val="12"/>
        <color indexed="8"/>
        <rFont val="Calibri"/>
        <family val="2"/>
      </rPr>
      <t>https://n2t.net/ark:/65665/318c74162-0576-4543-af8b-59e408c079c9</t>
    </r>
  </si>
  <si>
    <t>USNM:Biorepository:AQ0EG84</t>
  </si>
  <si>
    <r>
      <rPr>
        <u/>
        <sz val="12"/>
        <color indexed="8"/>
        <rFont val="Calibri"/>
        <family val="2"/>
      </rPr>
      <t>https://n2t.net/ark:/65665/33938041a-5096-4fec-baa9-575132f4609f</t>
    </r>
  </si>
  <si>
    <r>
      <rPr>
        <u/>
        <sz val="12"/>
        <color indexed="8"/>
        <rFont val="Calibri"/>
        <family val="2"/>
      </rPr>
      <t>SAMN36762148</t>
    </r>
  </si>
  <si>
    <r>
      <rPr>
        <u/>
        <sz val="12"/>
        <color indexed="8"/>
        <rFont val="Calibri"/>
        <family val="2"/>
      </rPr>
      <t>SRR25465171</t>
    </r>
  </si>
  <si>
    <r>
      <rPr>
        <u/>
        <sz val="12"/>
        <color indexed="8"/>
        <rFont val="Calibri"/>
        <family val="2"/>
      </rPr>
      <t>PV423358</t>
    </r>
  </si>
  <si>
    <r>
      <rPr>
        <i/>
        <sz val="12"/>
        <color indexed="8"/>
        <rFont val="Calibri"/>
        <family val="2"/>
      </rPr>
      <t>Antennarius scaber</t>
    </r>
  </si>
  <si>
    <t>USNM:FISH:454753</t>
  </si>
  <si>
    <r>
      <rPr>
        <u/>
        <sz val="12"/>
        <color indexed="8"/>
        <rFont val="Calibri"/>
        <family val="2"/>
      </rPr>
      <t>https://n2t.net/ark:/65665/320e99cf7-6eb3-4fa8-90ae-f3211d56b000</t>
    </r>
  </si>
  <si>
    <t>USNM:Biorepository:AO9TT89</t>
  </si>
  <si>
    <r>
      <rPr>
        <u/>
        <sz val="12"/>
        <color indexed="8"/>
        <rFont val="Calibri"/>
        <family val="2"/>
      </rPr>
      <t>https://n2t.net/ark:/65665/3f7738134-1bf4-4ed0-9ddb-239e5cf548a1</t>
    </r>
  </si>
  <si>
    <t>USNM:Biorepository:AQ8ML82</t>
  </si>
  <si>
    <r>
      <rPr>
        <u/>
        <sz val="12"/>
        <color indexed="8"/>
        <rFont val="Calibri"/>
        <family val="2"/>
      </rPr>
      <t>https://n2t.net/ark:/65665/3d16f5575-6b1f-49f5-8b9b-0bd081fc3692</t>
    </r>
  </si>
  <si>
    <r>
      <rPr>
        <u/>
        <sz val="12"/>
        <color indexed="8"/>
        <rFont val="Calibri"/>
        <family val="2"/>
      </rPr>
      <t>SAMN31811841</t>
    </r>
  </si>
  <si>
    <r>
      <rPr>
        <u/>
        <sz val="12"/>
        <color indexed="8"/>
        <rFont val="Calibri"/>
        <family val="2"/>
      </rPr>
      <t>SRR22396628</t>
    </r>
  </si>
  <si>
    <r>
      <rPr>
        <u/>
        <sz val="12"/>
        <color indexed="8"/>
        <rFont val="Calibri"/>
        <family val="2"/>
      </rPr>
      <t>OR546184</t>
    </r>
  </si>
  <si>
    <t>5/28/2024</t>
  </si>
  <si>
    <r>
      <rPr>
        <i/>
        <sz val="12"/>
        <color indexed="8"/>
        <rFont val="Calibri"/>
        <family val="2"/>
      </rPr>
      <t>Antennarius striatus</t>
    </r>
  </si>
  <si>
    <r>
      <rPr>
        <sz val="12"/>
        <color indexed="8"/>
        <rFont val="Calibri"/>
        <family val="2"/>
      </rPr>
      <t>AT+PI</t>
    </r>
  </si>
  <si>
    <t>USNM:FISH:405214</t>
  </si>
  <si>
    <r>
      <rPr>
        <u/>
        <sz val="12"/>
        <color indexed="8"/>
        <rFont val="Calibri"/>
        <family val="2"/>
      </rPr>
      <t>https://n2t.net/ark:/65665/324dd14f2-7af8-4b8e-aea6-f0d518477c24</t>
    </r>
  </si>
  <si>
    <t>USNM:Biorepository:AD9NG45</t>
  </si>
  <si>
    <r>
      <rPr>
        <u/>
        <sz val="12"/>
        <color indexed="8"/>
        <rFont val="Calibri"/>
        <family val="2"/>
      </rPr>
      <t>https://n2t.net/ark:/65665/382cab7f6-a512-4069-b600-7d059393bcdb</t>
    </r>
  </si>
  <si>
    <t>USNM:Biorepository:AD9NG46</t>
  </si>
  <si>
    <r>
      <rPr>
        <u/>
        <sz val="12"/>
        <color indexed="8"/>
        <rFont val="Calibri"/>
        <family val="2"/>
      </rPr>
      <t>https://n2t.net/ark:/65665/3dab32870-3d0b-4f56-8ca7-4ea9d3612c1e</t>
    </r>
  </si>
  <si>
    <r>
      <rPr>
        <u/>
        <sz val="12"/>
        <color indexed="8"/>
        <rFont val="Calibri"/>
        <family val="2"/>
      </rPr>
      <t>SAMN26198104</t>
    </r>
  </si>
  <si>
    <r>
      <rPr>
        <u/>
        <sz val="12"/>
        <color indexed="8"/>
        <rFont val="Calibri"/>
        <family val="2"/>
      </rPr>
      <t>SRR18254414</t>
    </r>
  </si>
  <si>
    <r>
      <rPr>
        <u/>
        <sz val="12"/>
        <color indexed="8"/>
        <rFont val="Calibri"/>
        <family val="2"/>
      </rPr>
      <t>OR575598</t>
    </r>
  </si>
  <si>
    <r>
      <rPr>
        <i/>
        <sz val="12"/>
        <color indexed="8"/>
        <rFont val="Calibri"/>
        <family val="2"/>
      </rPr>
      <t>Antennatus tuberosus</t>
    </r>
  </si>
  <si>
    <t>USNM:FISH:434928</t>
  </si>
  <si>
    <r>
      <rPr>
        <u/>
        <sz val="12"/>
        <color indexed="8"/>
        <rFont val="Calibri"/>
        <family val="2"/>
      </rPr>
      <t>https://n2t.net/ark:/65665/3c5140ed3-fb14-4236-a1b3-6bb8470df4ff</t>
    </r>
  </si>
  <si>
    <t>USNM:Biorepository:AB4OG50</t>
  </si>
  <si>
    <r>
      <rPr>
        <u/>
        <sz val="12"/>
        <color indexed="8"/>
        <rFont val="Calibri"/>
        <family val="2"/>
      </rPr>
      <t>https://n2t.net/ark:/65665/30d5e5173-8bb7-4fd0-a714-73fbaa2c9dc5</t>
    </r>
  </si>
  <si>
    <t>USNM:Biorepository:AG7PR12</t>
  </si>
  <si>
    <r>
      <rPr>
        <u/>
        <sz val="12"/>
        <color indexed="8"/>
        <rFont val="Calibri"/>
        <family val="2"/>
      </rPr>
      <t>https://n2t.net/ark:/65665/3461ce0c8-691d-4468-8926-190fa61e70a1</t>
    </r>
  </si>
  <si>
    <r>
      <rPr>
        <u/>
        <sz val="12"/>
        <color indexed="8"/>
        <rFont val="Calibri"/>
        <family val="2"/>
      </rPr>
      <t>SAMN26198152</t>
    </r>
  </si>
  <si>
    <r>
      <rPr>
        <u/>
        <sz val="12"/>
        <color indexed="8"/>
        <rFont val="Calibri"/>
        <family val="2"/>
      </rPr>
      <t>SRR18254570</t>
    </r>
  </si>
  <si>
    <r>
      <rPr>
        <u/>
        <sz val="12"/>
        <color indexed="8"/>
        <rFont val="Calibri"/>
        <family val="2"/>
      </rPr>
      <t>OP035075</t>
    </r>
  </si>
  <si>
    <r>
      <rPr>
        <i/>
        <sz val="12"/>
        <color indexed="8"/>
        <rFont val="Calibri"/>
        <family val="2"/>
      </rPr>
      <t>Histrio histrio</t>
    </r>
  </si>
  <si>
    <t>USNM:FISH:413519</t>
  </si>
  <si>
    <r>
      <rPr>
        <u/>
        <sz val="12"/>
        <color indexed="8"/>
        <rFont val="Calibri"/>
        <family val="2"/>
      </rPr>
      <t>https://n2t.net/ark:/65665/3441cb429-2994-4a56-898c-fb842b6fb28c</t>
    </r>
  </si>
  <si>
    <t>USNM:Biorepository:AC1VX42</t>
  </si>
  <si>
    <r>
      <rPr>
        <u/>
        <sz val="12"/>
        <color indexed="8"/>
        <rFont val="Calibri"/>
        <family val="2"/>
      </rPr>
      <t>https://n2t.net/ark:/65665/3a96f5c0a-9ccb-4e62-95ec-8d20ac9cf749</t>
    </r>
  </si>
  <si>
    <t>USNM:Biorepository:AC3XW59</t>
  </si>
  <si>
    <r>
      <rPr>
        <u/>
        <sz val="12"/>
        <color indexed="8"/>
        <rFont val="Calibri"/>
        <family val="2"/>
      </rPr>
      <t>https://n2t.net/ark:/65665/3b238e8f8-56d0-4000-991d-74d91f260511</t>
    </r>
  </si>
  <si>
    <r>
      <rPr>
        <u/>
        <sz val="12"/>
        <color indexed="8"/>
        <rFont val="Calibri"/>
        <family val="2"/>
      </rPr>
      <t>SAMN26198073</t>
    </r>
  </si>
  <si>
    <r>
      <rPr>
        <u/>
        <sz val="12"/>
        <color indexed="8"/>
        <rFont val="Calibri"/>
        <family val="2"/>
      </rPr>
      <t>SRR19434350</t>
    </r>
  </si>
  <si>
    <r>
      <rPr>
        <u/>
        <sz val="12"/>
        <color indexed="8"/>
        <rFont val="Calibri"/>
        <family val="2"/>
      </rPr>
      <t>OP035243</t>
    </r>
  </si>
  <si>
    <r>
      <rPr>
        <i/>
        <sz val="12"/>
        <color indexed="8"/>
        <rFont val="Calibri"/>
        <family val="2"/>
      </rPr>
      <t>Anthias nicholsi</t>
    </r>
  </si>
  <si>
    <t>USNM:FISH:440345</t>
  </si>
  <si>
    <r>
      <rPr>
        <u/>
        <sz val="12"/>
        <color indexed="8"/>
        <rFont val="Calibri"/>
        <family val="2"/>
      </rPr>
      <t>https://n2t.net/ark:/65665/388381197-9d76-4153-8e7d-1c91963bd095</t>
    </r>
  </si>
  <si>
    <t>USNM:Biorepository:AL8OM56</t>
  </si>
  <si>
    <r>
      <rPr>
        <u/>
        <sz val="12"/>
        <color indexed="8"/>
        <rFont val="Calibri"/>
        <family val="2"/>
      </rPr>
      <t>https://n2t.net/ark:/65665/3260be10c-43dc-4b91-9ba8-2973f0ec930a</t>
    </r>
  </si>
  <si>
    <r>
      <rPr>
        <u/>
        <sz val="12"/>
        <color indexed="8"/>
        <rFont val="Calibri"/>
        <family val="2"/>
      </rPr>
      <t>SAMN29555269</t>
    </r>
  </si>
  <si>
    <r>
      <rPr>
        <u/>
        <sz val="12"/>
        <color indexed="8"/>
        <rFont val="Calibri"/>
        <family val="2"/>
      </rPr>
      <t>SRR21844037</t>
    </r>
  </si>
  <si>
    <r>
      <rPr>
        <u/>
        <sz val="12"/>
        <color indexed="8"/>
        <rFont val="Calibri"/>
        <family val="2"/>
      </rPr>
      <t>OP056908</t>
    </r>
  </si>
  <si>
    <r>
      <rPr>
        <i/>
        <sz val="12"/>
        <color indexed="8"/>
        <rFont val="Calibri"/>
        <family val="2"/>
      </rPr>
      <t>Anthias woodsi</t>
    </r>
  </si>
  <si>
    <t>USNM:FISH:440347</t>
  </si>
  <si>
    <r>
      <rPr>
        <u/>
        <sz val="12"/>
        <color indexed="8"/>
        <rFont val="Calibri"/>
        <family val="2"/>
      </rPr>
      <t>https://n2t.net/ark:/65665/3aa387549-d994-4896-9e87-bb83d3316fdf</t>
    </r>
  </si>
  <si>
    <t>USNM:Biorepository:AL8OM58</t>
  </si>
  <si>
    <r>
      <rPr>
        <u/>
        <sz val="12"/>
        <color indexed="8"/>
        <rFont val="Calibri"/>
        <family val="2"/>
      </rPr>
      <t>https://n2t.net/ark:/65665/3bb77275b-9279-4995-b84d-3d1e2486d8c5</t>
    </r>
  </si>
  <si>
    <r>
      <rPr>
        <u/>
        <sz val="12"/>
        <color indexed="8"/>
        <rFont val="Calibri"/>
        <family val="2"/>
      </rPr>
      <t>SAMN26198324</t>
    </r>
  </si>
  <si>
    <r>
      <rPr>
        <u/>
        <sz val="12"/>
        <color indexed="8"/>
        <rFont val="Calibri"/>
        <family val="2"/>
      </rPr>
      <t>SRR18254377</t>
    </r>
  </si>
  <si>
    <r>
      <rPr>
        <u/>
        <sz val="12"/>
        <color indexed="8"/>
        <rFont val="Calibri"/>
        <family val="2"/>
      </rPr>
      <t>OP035066</t>
    </r>
  </si>
  <si>
    <t>USNM:FISH:455325</t>
  </si>
  <si>
    <r>
      <rPr>
        <u/>
        <sz val="12"/>
        <color indexed="8"/>
        <rFont val="Calibri"/>
        <family val="2"/>
      </rPr>
      <t>https://n2t.net/ark:/65665/3d967c50d-48d5-4e6d-8bcb-65e120c4b28e</t>
    </r>
  </si>
  <si>
    <t>USNM:Biorepository:AO9TU43</t>
  </si>
  <si>
    <r>
      <rPr>
        <u/>
        <sz val="12"/>
        <color indexed="8"/>
        <rFont val="Calibri"/>
        <family val="2"/>
      </rPr>
      <t>https://n2t.net/ark:/65665/34bbc1444-9474-4a03-9432-085f8a685b1e</t>
    </r>
  </si>
  <si>
    <t>USNM:Biorepository:AQ8MM29</t>
  </si>
  <si>
    <r>
      <rPr>
        <u/>
        <sz val="12"/>
        <color indexed="8"/>
        <rFont val="Calibri"/>
        <family val="2"/>
      </rPr>
      <t>https://n2t.net/ark:/65665/3b62d7042-be3c-4f97-965d-1b3f18687ebf</t>
    </r>
  </si>
  <si>
    <r>
      <rPr>
        <u/>
        <sz val="12"/>
        <color indexed="8"/>
        <rFont val="Calibri"/>
        <family val="2"/>
      </rPr>
      <t>SAMN31811886</t>
    </r>
  </si>
  <si>
    <r>
      <rPr>
        <u/>
        <sz val="12"/>
        <color indexed="8"/>
        <rFont val="Calibri"/>
        <family val="2"/>
      </rPr>
      <t>SRR22396719</t>
    </r>
  </si>
  <si>
    <r>
      <rPr>
        <u/>
        <sz val="12"/>
        <color indexed="8"/>
        <rFont val="Calibri"/>
        <family val="2"/>
      </rPr>
      <t>OR546205</t>
    </r>
  </si>
  <si>
    <r>
      <rPr>
        <i/>
        <sz val="12"/>
        <color indexed="8"/>
        <rFont val="Calibri"/>
        <family val="2"/>
      </rPr>
      <t>Baldwinella aureorubens</t>
    </r>
  </si>
  <si>
    <t>USNM:FISH:454771</t>
  </si>
  <si>
    <r>
      <rPr>
        <u/>
        <sz val="12"/>
        <color indexed="8"/>
        <rFont val="Calibri"/>
        <family val="2"/>
      </rPr>
      <t>https://n2t.net/ark:/65665/3308b45ae-93b3-4371-8b8b-15d98a40acee</t>
    </r>
  </si>
  <si>
    <t>USNM:Biorepository:AO9TU07</t>
  </si>
  <si>
    <r>
      <rPr>
        <u/>
        <sz val="12"/>
        <color indexed="8"/>
        <rFont val="Calibri"/>
        <family val="2"/>
      </rPr>
      <t>https://n2t.net/ark:/65665/3a0eea5d6-bfc2-4018-a344-70034d7558cd</t>
    </r>
  </si>
  <si>
    <t>USNM:Biorepository:AQ8ML99</t>
  </si>
  <si>
    <r>
      <rPr>
        <u/>
        <sz val="12"/>
        <color indexed="8"/>
        <rFont val="Calibri"/>
        <family val="2"/>
      </rPr>
      <t>https://n2t.net/ark:/65665/348dd2cb1-7d1d-4096-a0e8-99ae4f848c9a</t>
    </r>
  </si>
  <si>
    <r>
      <rPr>
        <u/>
        <sz val="12"/>
        <color indexed="8"/>
        <rFont val="Calibri"/>
        <family val="2"/>
      </rPr>
      <t>SAMN31811858</t>
    </r>
  </si>
  <si>
    <r>
      <rPr>
        <u/>
        <sz val="12"/>
        <color indexed="8"/>
        <rFont val="Calibri"/>
        <family val="2"/>
      </rPr>
      <t>SRR22396933</t>
    </r>
  </si>
  <si>
    <r>
      <rPr>
        <u/>
        <sz val="12"/>
        <color indexed="8"/>
        <rFont val="Calibri"/>
        <family val="2"/>
      </rPr>
      <t>OR581011</t>
    </r>
  </si>
  <si>
    <t>USNM:FISH:477527</t>
  </si>
  <si>
    <t>USNM:Biorepository:AP9DX12</t>
  </si>
  <si>
    <t>5/22/2025</t>
  </si>
  <si>
    <r>
      <rPr>
        <i/>
        <sz val="12"/>
        <color indexed="8"/>
        <rFont val="Calibri"/>
        <family val="2"/>
      </rPr>
      <t>Baldwinella vivanus</t>
    </r>
  </si>
  <si>
    <t>USNM:FISH:431748</t>
  </si>
  <si>
    <r>
      <rPr>
        <u/>
        <sz val="12"/>
        <color indexed="8"/>
        <rFont val="Calibri"/>
        <family val="2"/>
      </rPr>
      <t>https://n2t.net/ark:/65665/3146ad31d-b8b9-4e4a-b588-daef73ae2d32</t>
    </r>
  </si>
  <si>
    <t>USNM:Biorepository:AB0KZ60</t>
  </si>
  <si>
    <r>
      <rPr>
        <u/>
        <sz val="12"/>
        <color indexed="8"/>
        <rFont val="Calibri"/>
        <family val="2"/>
      </rPr>
      <t>https://n2t.net/ark:/65665/397269465-e9c1-4465-b606-afdb7e000706</t>
    </r>
  </si>
  <si>
    <t>USNM:Biorepository:AG9RK46</t>
  </si>
  <si>
    <r>
      <rPr>
        <u/>
        <sz val="12"/>
        <color indexed="8"/>
        <rFont val="Calibri"/>
        <family val="2"/>
      </rPr>
      <t>https://n2t.net/ark:/65665/344e31524-126c-46d1-8bf5-d1575cf59b26</t>
    </r>
  </si>
  <si>
    <r>
      <rPr>
        <u/>
        <sz val="12"/>
        <color indexed="8"/>
        <rFont val="Calibri"/>
        <family val="2"/>
      </rPr>
      <t>SAMN31811749</t>
    </r>
  </si>
  <si>
    <r>
      <rPr>
        <u/>
        <sz val="12"/>
        <color indexed="8"/>
        <rFont val="Calibri"/>
        <family val="2"/>
      </rPr>
      <t>SRR22396962</t>
    </r>
  </si>
  <si>
    <r>
      <rPr>
        <u/>
        <sz val="12"/>
        <color indexed="8"/>
        <rFont val="Calibri"/>
        <family val="2"/>
      </rPr>
      <t>OR580998</t>
    </r>
  </si>
  <si>
    <r>
      <rPr>
        <i/>
        <sz val="12"/>
        <color indexed="8"/>
        <rFont val="Calibri"/>
        <family val="2"/>
      </rPr>
      <t>Nemanthias bicolor</t>
    </r>
  </si>
  <si>
    <t>USNM:FISH:446249</t>
  </si>
  <si>
    <r>
      <rPr>
        <u/>
        <sz val="12"/>
        <color indexed="8"/>
        <rFont val="Calibri"/>
        <family val="2"/>
      </rPr>
      <t>https://n2t.net/ark:/65665/3173d75fd-9aee-4689-b60f-1b536f7f4bd1</t>
    </r>
  </si>
  <si>
    <t>USNM:Biorepository:AL9PJ08</t>
  </si>
  <si>
    <r>
      <rPr>
        <u/>
        <sz val="12"/>
        <color indexed="8"/>
        <rFont val="Calibri"/>
        <family val="2"/>
      </rPr>
      <t>https://n2t.net/ark:/65665/379838d37-1758-42f9-89e9-620fb32a4e26</t>
    </r>
  </si>
  <si>
    <r>
      <rPr>
        <u/>
        <sz val="12"/>
        <color indexed="8"/>
        <rFont val="Calibri"/>
        <family val="2"/>
      </rPr>
      <t>SAMN26198405</t>
    </r>
  </si>
  <si>
    <r>
      <rPr>
        <u/>
        <sz val="12"/>
        <color indexed="8"/>
        <rFont val="Calibri"/>
        <family val="2"/>
      </rPr>
      <t>SRR19434359</t>
    </r>
  </si>
  <si>
    <r>
      <rPr>
        <u/>
        <sz val="12"/>
        <color indexed="8"/>
        <rFont val="Calibri"/>
        <family val="2"/>
      </rPr>
      <t>OP035233</t>
    </r>
  </si>
  <si>
    <r>
      <rPr>
        <sz val="12"/>
        <color indexed="8"/>
        <rFont val="Calibri"/>
        <family val="2"/>
      </rPr>
      <t>Anthiadidae</t>
    </r>
  </si>
  <si>
    <r>
      <rPr>
        <i/>
        <sz val="12"/>
        <color indexed="8"/>
        <rFont val="Calibri"/>
        <family val="2"/>
      </rPr>
      <t>Plectranthias nanus</t>
    </r>
  </si>
  <si>
    <t>USNM:FISH:446036</t>
  </si>
  <si>
    <r>
      <rPr>
        <u/>
        <sz val="12"/>
        <color indexed="8"/>
        <rFont val="Calibri"/>
        <family val="2"/>
      </rPr>
      <t>https://n2t.net/ark:/65665/3989082d5-9fba-4d80-ad4d-9f4c35e3da9f</t>
    </r>
  </si>
  <si>
    <t>USNM:Biorepository:AL1HE45</t>
  </si>
  <si>
    <r>
      <rPr>
        <u/>
        <sz val="12"/>
        <color indexed="8"/>
        <rFont val="Calibri"/>
        <family val="2"/>
      </rPr>
      <t>https://n2t.net/ark:/65665/35efc0be6-93e4-4ce5-9b28-6fbe85b552ea</t>
    </r>
  </si>
  <si>
    <t>USNM:Biorepository:AL9PD35</t>
  </si>
  <si>
    <r>
      <rPr>
        <u/>
        <sz val="12"/>
        <color indexed="8"/>
        <rFont val="Calibri"/>
        <family val="2"/>
      </rPr>
      <t>https://n2t.net/ark:/65665/368977eb1-c123-428e-8da2-81ac15cbf6bd</t>
    </r>
  </si>
  <si>
    <r>
      <rPr>
        <u/>
        <sz val="12"/>
        <color indexed="8"/>
        <rFont val="Calibri"/>
        <family val="2"/>
      </rPr>
      <t>SAMN26198396</t>
    </r>
  </si>
  <si>
    <r>
      <rPr>
        <u/>
        <sz val="12"/>
        <color indexed="8"/>
        <rFont val="Calibri"/>
        <family val="2"/>
      </rPr>
      <t>SRR19434459</t>
    </r>
  </si>
  <si>
    <r>
      <rPr>
        <u/>
        <sz val="12"/>
        <color indexed="8"/>
        <rFont val="Calibri"/>
        <family val="2"/>
      </rPr>
      <t>OP035144</t>
    </r>
  </si>
  <si>
    <t>UNVERIFIED</t>
  </si>
  <si>
    <t>12/7/2022</t>
  </si>
  <si>
    <r>
      <rPr>
        <i/>
        <sz val="12"/>
        <color indexed="8"/>
        <rFont val="Calibri"/>
        <family val="2"/>
      </rPr>
      <t>Plectranthias winniensis</t>
    </r>
  </si>
  <si>
    <t>USNM:FISH:400675</t>
  </si>
  <si>
    <r>
      <rPr>
        <u/>
        <sz val="12"/>
        <color indexed="8"/>
        <rFont val="Calibri"/>
        <family val="2"/>
      </rPr>
      <t>https://n2t.net/ark:/65665/332690aca-d439-4eb7-8fc8-d13c2e35dff4</t>
    </r>
  </si>
  <si>
    <r>
      <rPr>
        <u/>
        <sz val="12"/>
        <color indexed="8"/>
        <rFont val="Calibri"/>
        <family val="2"/>
      </rPr>
      <t>https://n2t.net/ark:/65665/3e0e2591b-fb3a-4608-9e0f-267cc0cc9f60</t>
    </r>
  </si>
  <si>
    <t>USNM:Biorepository:AG9RP03</t>
  </si>
  <si>
    <r>
      <rPr>
        <u/>
        <sz val="12"/>
        <color indexed="8"/>
        <rFont val="Calibri"/>
        <family val="2"/>
      </rPr>
      <t>https://n2t.net/ark:/65665/339862e3f-1b71-45d0-9a5f-867fc834650b</t>
    </r>
  </si>
  <si>
    <r>
      <rPr>
        <u/>
        <sz val="12"/>
        <color indexed="8"/>
        <rFont val="Calibri"/>
        <family val="2"/>
      </rPr>
      <t>SAMN26198185</t>
    </r>
  </si>
  <si>
    <r>
      <rPr>
        <u/>
        <sz val="12"/>
        <color indexed="8"/>
        <rFont val="Calibri"/>
        <family val="2"/>
      </rPr>
      <t>SRR18254537</t>
    </r>
  </si>
  <si>
    <r>
      <rPr>
        <u/>
        <sz val="12"/>
        <color indexed="8"/>
        <rFont val="Calibri"/>
        <family val="2"/>
      </rPr>
      <t>OP035126</t>
    </r>
  </si>
  <si>
    <r>
      <rPr>
        <i/>
        <sz val="12"/>
        <color indexed="8"/>
        <rFont val="Calibri"/>
        <family val="2"/>
      </rPr>
      <t>Pronotogrammus martinicensis</t>
    </r>
  </si>
  <si>
    <t>USNM:FISH:442118</t>
  </si>
  <si>
    <r>
      <rPr>
        <u/>
        <sz val="12"/>
        <color indexed="8"/>
        <rFont val="Calibri"/>
        <family val="2"/>
      </rPr>
      <t>https://n2t.net/ark:/65665/361963c7b-85ef-4c99-8b09-b91083cdef9d</t>
    </r>
  </si>
  <si>
    <t>USNM:Biorepository:AE8WT35</t>
  </si>
  <si>
    <r>
      <rPr>
        <u/>
        <sz val="12"/>
        <color indexed="8"/>
        <rFont val="Calibri"/>
        <family val="2"/>
      </rPr>
      <t>https://n2t.net/ark:/65665/320243a94-efdc-46ed-a5c7-3d9621de5829</t>
    </r>
  </si>
  <si>
    <t>USNM:Biorepository:AJ9VK68</t>
  </si>
  <si>
    <r>
      <rPr>
        <u/>
        <sz val="12"/>
        <color indexed="8"/>
        <rFont val="Calibri"/>
        <family val="2"/>
      </rPr>
      <t>https://n2t.net/ark:/65665/3bf31182d-d091-41fd-adb0-09fdc16baffb</t>
    </r>
  </si>
  <si>
    <r>
      <rPr>
        <u/>
        <sz val="12"/>
        <color indexed="8"/>
        <rFont val="Calibri"/>
        <family val="2"/>
      </rPr>
      <t>SAMN29555243</t>
    </r>
  </si>
  <si>
    <r>
      <rPr>
        <u/>
        <sz val="12"/>
        <color indexed="8"/>
        <rFont val="Calibri"/>
        <family val="2"/>
      </rPr>
      <t>SRR21844162</t>
    </r>
  </si>
  <si>
    <r>
      <rPr>
        <u/>
        <sz val="12"/>
        <color indexed="8"/>
        <rFont val="Calibri"/>
        <family val="2"/>
      </rPr>
      <t>OP056897</t>
    </r>
  </si>
  <si>
    <r>
      <rPr>
        <i/>
        <sz val="12"/>
        <color indexed="8"/>
        <rFont val="Calibri"/>
        <family val="2"/>
      </rPr>
      <t>Antigonia capros</t>
    </r>
  </si>
  <si>
    <t>USNM:FISH:454734</t>
  </si>
  <si>
    <r>
      <rPr>
        <u/>
        <sz val="12"/>
        <color indexed="8"/>
        <rFont val="Calibri"/>
        <family val="2"/>
      </rPr>
      <t>https://n2t.net/ark:/65665/3664a8f0c-ba4d-4552-bc59-306fb4148d0e</t>
    </r>
  </si>
  <si>
    <t>USNM:Biorepository:AO9TT70</t>
  </si>
  <si>
    <r>
      <rPr>
        <u/>
        <sz val="12"/>
        <color indexed="8"/>
        <rFont val="Calibri"/>
        <family val="2"/>
      </rPr>
      <t>https://n2t.net/ark:/65665/3634a4a05-03cf-4395-94bd-61013833235b</t>
    </r>
  </si>
  <si>
    <t>USNM:Biorepository:AQ8ML63</t>
  </si>
  <si>
    <r>
      <rPr>
        <u/>
        <sz val="12"/>
        <color indexed="8"/>
        <rFont val="Calibri"/>
        <family val="2"/>
      </rPr>
      <t>https://n2t.net/ark:/65665/3bfcedf4d-064f-4e74-96c6-fff5236da89b</t>
    </r>
  </si>
  <si>
    <r>
      <rPr>
        <u/>
        <sz val="12"/>
        <color indexed="8"/>
        <rFont val="Calibri"/>
        <family val="2"/>
      </rPr>
      <t>SAMN31811822</t>
    </r>
  </si>
  <si>
    <r>
      <rPr>
        <u/>
        <sz val="12"/>
        <color indexed="8"/>
        <rFont val="Calibri"/>
        <family val="2"/>
      </rPr>
      <t>SRR22396648</t>
    </r>
  </si>
  <si>
    <r>
      <rPr>
        <u/>
        <sz val="12"/>
        <color indexed="8"/>
        <rFont val="Calibri"/>
        <family val="2"/>
      </rPr>
      <t>OR482483</t>
    </r>
  </si>
  <si>
    <t>USNM:FISH:454717</t>
  </si>
  <si>
    <r>
      <rPr>
        <u/>
        <sz val="12"/>
        <color indexed="8"/>
        <rFont val="Calibri"/>
        <family val="2"/>
      </rPr>
      <t>https://n2t.net/ark:/65665/370a5598a-f664-4c5b-b428-84deb6bc2772</t>
    </r>
  </si>
  <si>
    <t>USNM:Biorepository:AO9TT53</t>
  </si>
  <si>
    <r>
      <rPr>
        <u/>
        <sz val="12"/>
        <color indexed="8"/>
        <rFont val="Calibri"/>
        <family val="2"/>
      </rPr>
      <t>https://n2t.net/ark:/65665/36ee12d39-8f38-4588-9117-39e1e15e3aba</t>
    </r>
  </si>
  <si>
    <t>USNM:Biorepository:AQ8ML46</t>
  </si>
  <si>
    <r>
      <rPr>
        <u/>
        <sz val="12"/>
        <color indexed="8"/>
        <rFont val="Calibri"/>
        <family val="2"/>
      </rPr>
      <t>https://n2t.net/ark:/65665/389a7f79f-7a2a-4df7-bb6a-a735d83b0962</t>
    </r>
  </si>
  <si>
    <r>
      <rPr>
        <u/>
        <sz val="12"/>
        <color indexed="8"/>
        <rFont val="Calibri"/>
        <family val="2"/>
      </rPr>
      <t>SAMN31811805</t>
    </r>
  </si>
  <si>
    <r>
      <rPr>
        <u/>
        <sz val="12"/>
        <color indexed="8"/>
        <rFont val="Calibri"/>
        <family val="2"/>
      </rPr>
      <t>SRR22396838</t>
    </r>
  </si>
  <si>
    <r>
      <rPr>
        <u/>
        <sz val="12"/>
        <color indexed="8"/>
        <rFont val="Calibri"/>
        <family val="2"/>
      </rPr>
      <t>OR482474</t>
    </r>
  </si>
  <si>
    <t>USNM:FISH:454735</t>
  </si>
  <si>
    <r>
      <rPr>
        <u/>
        <sz val="12"/>
        <color indexed="8"/>
        <rFont val="Calibri"/>
        <family val="2"/>
      </rPr>
      <t>https://n2t.net/ark:/65665/3fe865c66-d02c-4802-a63c-0022e592b0fe</t>
    </r>
  </si>
  <si>
    <t>USNM:Biorepository:AO9TT71</t>
  </si>
  <si>
    <r>
      <rPr>
        <u/>
        <sz val="12"/>
        <color indexed="8"/>
        <rFont val="Calibri"/>
        <family val="2"/>
      </rPr>
      <t>https://n2t.net/ark:/65665/37008703a-b7de-446a-8852-9d7e938e5a15</t>
    </r>
  </si>
  <si>
    <t>USNM:Biorepository:AQ8ML64</t>
  </si>
  <si>
    <r>
      <rPr>
        <u/>
        <sz val="12"/>
        <color indexed="8"/>
        <rFont val="Calibri"/>
        <family val="2"/>
      </rPr>
      <t>https://n2t.net/ark:/65665/3835e7936-6d85-478a-80e7-5fdec8c999aa</t>
    </r>
  </si>
  <si>
    <r>
      <rPr>
        <u/>
        <sz val="12"/>
        <color indexed="8"/>
        <rFont val="Calibri"/>
        <family val="2"/>
      </rPr>
      <t>SAMN31811823</t>
    </r>
  </si>
  <si>
    <r>
      <rPr>
        <u/>
        <sz val="12"/>
        <color indexed="8"/>
        <rFont val="Calibri"/>
        <family val="2"/>
      </rPr>
      <t>SRR22396647</t>
    </r>
  </si>
  <si>
    <r>
      <rPr>
        <u/>
        <sz val="12"/>
        <color indexed="8"/>
        <rFont val="Calibri"/>
        <family val="2"/>
      </rPr>
      <t>OR482484</t>
    </r>
  </si>
  <si>
    <r>
      <rPr>
        <i/>
        <sz val="12"/>
        <color indexed="8"/>
        <rFont val="Calibri"/>
        <family val="2"/>
      </rPr>
      <t>Antigonia combatia</t>
    </r>
  </si>
  <si>
    <t>USNM:FISH:454736</t>
  </si>
  <si>
    <r>
      <rPr>
        <u/>
        <sz val="12"/>
        <color indexed="8"/>
        <rFont val="Calibri"/>
        <family val="2"/>
      </rPr>
      <t>https://n2t.net/ark:/65665/30ba1e2da-63fd-4daa-b667-df130b075cb5</t>
    </r>
  </si>
  <si>
    <t>USNM:Biorepository:AO9TT72</t>
  </si>
  <si>
    <r>
      <rPr>
        <u/>
        <sz val="12"/>
        <color indexed="8"/>
        <rFont val="Calibri"/>
        <family val="2"/>
      </rPr>
      <t>https://n2t.net/ark:/65665/34e52a172-5ead-4440-9517-446feb731b75</t>
    </r>
  </si>
  <si>
    <t>USNM:Biorepository:AQ8ML65</t>
  </si>
  <si>
    <r>
      <rPr>
        <u/>
        <sz val="12"/>
        <color indexed="8"/>
        <rFont val="Calibri"/>
        <family val="2"/>
      </rPr>
      <t>https://n2t.net/ark:/65665/35b6cf073-8608-4a39-a205-555031565663</t>
    </r>
  </si>
  <si>
    <r>
      <rPr>
        <u/>
        <sz val="12"/>
        <color indexed="8"/>
        <rFont val="Calibri"/>
        <family val="2"/>
      </rPr>
      <t>SAMN31811824</t>
    </r>
  </si>
  <si>
    <r>
      <rPr>
        <u/>
        <sz val="12"/>
        <color indexed="8"/>
        <rFont val="Calibri"/>
        <family val="2"/>
      </rPr>
      <t>SRR22396646</t>
    </r>
  </si>
  <si>
    <r>
      <rPr>
        <u/>
        <sz val="12"/>
        <color indexed="8"/>
        <rFont val="Calibri"/>
        <family val="2"/>
      </rPr>
      <t>OR482485</t>
    </r>
  </si>
  <si>
    <r>
      <rPr>
        <i/>
        <sz val="12"/>
        <color indexed="8"/>
        <rFont val="Calibri"/>
        <family val="2"/>
      </rPr>
      <t>Apogon binotatus</t>
    </r>
  </si>
  <si>
    <t>USNM:FISH:401815</t>
  </si>
  <si>
    <r>
      <rPr>
        <u/>
        <sz val="12"/>
        <color indexed="8"/>
        <rFont val="Calibri"/>
        <family val="2"/>
      </rPr>
      <t>https://n2t.net/ark:/65665/32cdc9e88-2545-4bc5-8412-72f80ef787a2</t>
    </r>
  </si>
  <si>
    <t>USNM:Biorepository:AC1VX11</t>
  </si>
  <si>
    <r>
      <rPr>
        <u/>
        <sz val="12"/>
        <color indexed="8"/>
        <rFont val="Calibri"/>
        <family val="2"/>
      </rPr>
      <t>https://n2t.net/ark:/65665/301b6f8dc-50b7-49da-b767-99579994ce7c</t>
    </r>
  </si>
  <si>
    <t>USNM:Biorepository:AC3XR36</t>
  </si>
  <si>
    <r>
      <rPr>
        <u/>
        <sz val="12"/>
        <color indexed="8"/>
        <rFont val="Calibri"/>
        <family val="2"/>
      </rPr>
      <t>https://n2t.net/ark:/65665/33a51ce94-3bf2-41e9-92bc-d493edafa498</t>
    </r>
  </si>
  <si>
    <r>
      <rPr>
        <u/>
        <sz val="12"/>
        <color indexed="8"/>
        <rFont val="Calibri"/>
        <family val="2"/>
      </rPr>
      <t>SAMN29555083</t>
    </r>
  </si>
  <si>
    <r>
      <rPr>
        <u/>
        <sz val="12"/>
        <color indexed="8"/>
        <rFont val="Calibri"/>
        <family val="2"/>
      </rPr>
      <t>SRR21844220</t>
    </r>
  </si>
  <si>
    <r>
      <rPr>
        <u/>
        <sz val="12"/>
        <color indexed="8"/>
        <rFont val="Calibri"/>
        <family val="2"/>
      </rPr>
      <t>OP056953</t>
    </r>
  </si>
  <si>
    <t>USNM:FISH:401816</t>
  </si>
  <si>
    <r>
      <rPr>
        <u/>
        <sz val="12"/>
        <color indexed="8"/>
        <rFont val="Calibri"/>
        <family val="2"/>
      </rPr>
      <t>https://n2t.net/ark:/65665/3cc99d18e-86e5-431b-8a7d-f477a2b46e9f</t>
    </r>
  </si>
  <si>
    <t>USNM:Biorepository:AC1VX12</t>
  </si>
  <si>
    <r>
      <rPr>
        <u/>
        <sz val="12"/>
        <color indexed="8"/>
        <rFont val="Calibri"/>
        <family val="2"/>
      </rPr>
      <t>https://n2t.net/ark:/65665/3e115aa60-3815-4bd8-b3c5-bba4c56341d5</t>
    </r>
  </si>
  <si>
    <t>USNM:Biorepository:AC3XR37</t>
  </si>
  <si>
    <r>
      <rPr>
        <u/>
        <sz val="12"/>
        <color indexed="8"/>
        <rFont val="Calibri"/>
        <family val="2"/>
      </rPr>
      <t>https://n2t.net/ark:/65665/368235e68-f46a-444f-980f-54960bcbf822</t>
    </r>
  </si>
  <si>
    <r>
      <rPr>
        <u/>
        <sz val="12"/>
        <color indexed="8"/>
        <rFont val="Calibri"/>
        <family val="2"/>
      </rPr>
      <t>SAMN36762023</t>
    </r>
  </si>
  <si>
    <r>
      <rPr>
        <u/>
        <sz val="12"/>
        <color indexed="8"/>
        <rFont val="Calibri"/>
        <family val="2"/>
      </rPr>
      <t>SRR25465147</t>
    </r>
  </si>
  <si>
    <r>
      <rPr>
        <u/>
        <sz val="12"/>
        <color indexed="8"/>
        <rFont val="Calibri"/>
        <family val="2"/>
      </rPr>
      <t>PV434811</t>
    </r>
  </si>
  <si>
    <t>4/2/2025</t>
  </si>
  <si>
    <r>
      <rPr>
        <sz val="12"/>
        <color indexed="8"/>
        <rFont val="Calibri"/>
        <family val="2"/>
      </rPr>
      <t>Apogonidae</t>
    </r>
  </si>
  <si>
    <r>
      <rPr>
        <i/>
        <sz val="12"/>
        <color indexed="8"/>
        <rFont val="Calibri"/>
        <family val="2"/>
      </rPr>
      <t>Apogon guadalupensis</t>
    </r>
  </si>
  <si>
    <t>USNM:FISH:444183</t>
  </si>
  <si>
    <r>
      <rPr>
        <u/>
        <sz val="12"/>
        <color indexed="8"/>
        <rFont val="Calibri"/>
        <family val="2"/>
      </rPr>
      <t>https://n2t.net/ark:/65665/39443bcfa-a6d2-4804-a0dd-8176009cab11</t>
    </r>
  </si>
  <si>
    <t>USNM:Biorepository:AB4OL88</t>
  </si>
  <si>
    <r>
      <rPr>
        <u/>
        <sz val="12"/>
        <color indexed="8"/>
        <rFont val="Calibri"/>
        <family val="2"/>
      </rPr>
      <t>https://n2t.net/ark:/65665/3ac738823-3287-4c45-b396-fcfac88cc12b</t>
    </r>
  </si>
  <si>
    <t>USNM:Biorepository:AQ7LY83</t>
  </si>
  <si>
    <r>
      <rPr>
        <u/>
        <sz val="12"/>
        <color indexed="8"/>
        <rFont val="Calibri"/>
        <family val="2"/>
      </rPr>
      <t>https://n2t.net/ark:/65665/3c6e099ea-f7f7-47ed-88de-1a8f5ab23048</t>
    </r>
  </si>
  <si>
    <r>
      <rPr>
        <u/>
        <sz val="12"/>
        <color indexed="8"/>
        <rFont val="Calibri"/>
        <family val="2"/>
      </rPr>
      <t>SAMN36762014</t>
    </r>
  </si>
  <si>
    <r>
      <rPr>
        <u/>
        <sz val="12"/>
        <color indexed="8"/>
        <rFont val="Calibri"/>
        <family val="2"/>
      </rPr>
      <t>SRR25465119</t>
    </r>
  </si>
  <si>
    <r>
      <rPr>
        <u/>
        <sz val="12"/>
        <color indexed="8"/>
        <rFont val="Calibri"/>
        <family val="2"/>
      </rPr>
      <t>PV329695</t>
    </r>
  </si>
  <si>
    <t>3/18/2025</t>
  </si>
  <si>
    <r>
      <rPr>
        <i/>
        <sz val="12"/>
        <color indexed="8"/>
        <rFont val="Calibri"/>
        <family val="2"/>
      </rPr>
      <t>Apogon lachneri</t>
    </r>
  </si>
  <si>
    <t>USNM:FISH:401869</t>
  </si>
  <si>
    <r>
      <rPr>
        <u/>
        <sz val="12"/>
        <color indexed="8"/>
        <rFont val="Calibri"/>
        <family val="2"/>
      </rPr>
      <t>https://n2t.net/ark:/65665/3fccaff41-063d-4be0-8b0d-699ae7b8b4c9</t>
    </r>
  </si>
  <si>
    <t>USNM:Biorepository:AC8CD66</t>
  </si>
  <si>
    <r>
      <rPr>
        <u/>
        <sz val="12"/>
        <color indexed="8"/>
        <rFont val="Calibri"/>
        <family val="2"/>
      </rPr>
      <t>https://n2t.net/ark:/65665/34c4ceacb-7047-4171-a1e5-0f48483ac3ed</t>
    </r>
  </si>
  <si>
    <t>USNM:Biorepository:AC3XR88</t>
  </si>
  <si>
    <r>
      <rPr>
        <u/>
        <sz val="12"/>
        <color indexed="8"/>
        <rFont val="Calibri"/>
        <family val="2"/>
      </rPr>
      <t>https://n2t.net/ark:/65665/39530e91c-e9b2-48be-8a54-b90f93f27290</t>
    </r>
  </si>
  <si>
    <r>
      <rPr>
        <u/>
        <sz val="12"/>
        <color indexed="8"/>
        <rFont val="Calibri"/>
        <family val="2"/>
      </rPr>
      <t>SAMN36762025</t>
    </r>
  </si>
  <si>
    <r>
      <rPr>
        <u/>
        <sz val="12"/>
        <color indexed="8"/>
        <rFont val="Calibri"/>
        <family val="2"/>
      </rPr>
      <t>SRR25465093</t>
    </r>
  </si>
  <si>
    <r>
      <rPr>
        <u/>
        <sz val="12"/>
        <color indexed="8"/>
        <rFont val="Calibri"/>
        <family val="2"/>
      </rPr>
      <t>PV423369</t>
    </r>
  </si>
  <si>
    <r>
      <rPr>
        <i/>
        <sz val="12"/>
        <color indexed="8"/>
        <rFont val="Calibri"/>
        <family val="2"/>
      </rPr>
      <t>Apogon maculatus</t>
    </r>
  </si>
  <si>
    <t>USNM:FISH:401957</t>
  </si>
  <si>
    <r>
      <rPr>
        <u/>
        <sz val="12"/>
        <color indexed="8"/>
        <rFont val="Calibri"/>
        <family val="2"/>
      </rPr>
      <t>https://n2t.net/ark:/65665/3e169d63d-7ab5-4c4c-a10b-80f56b670100</t>
    </r>
  </si>
  <si>
    <t>USNM:Biorepository:AC2WR97</t>
  </si>
  <si>
    <r>
      <rPr>
        <u/>
        <sz val="12"/>
        <color indexed="8"/>
        <rFont val="Calibri"/>
        <family val="2"/>
      </rPr>
      <t>https://n2t.net/ark:/65665/3cb51afd4-3de5-4b2b-b184-dab912d74547</t>
    </r>
  </si>
  <si>
    <t>USNM:Biorepository:AC3XS65</t>
  </si>
  <si>
    <r>
      <rPr>
        <u/>
        <sz val="12"/>
        <color indexed="8"/>
        <rFont val="Calibri"/>
        <family val="2"/>
      </rPr>
      <t>https://n2t.net/ark:/65665/3ecc74a29-e6e5-4b92-b2a1-d9c52f7bbc2e</t>
    </r>
  </si>
  <si>
    <r>
      <rPr>
        <u/>
        <sz val="12"/>
        <color indexed="8"/>
        <rFont val="Calibri"/>
        <family val="2"/>
      </rPr>
      <t>SAMN29555085</t>
    </r>
  </si>
  <si>
    <r>
      <rPr>
        <u/>
        <sz val="12"/>
        <color indexed="8"/>
        <rFont val="Calibri"/>
        <family val="2"/>
      </rPr>
      <t>SRR21843988</t>
    </r>
  </si>
  <si>
    <r>
      <rPr>
        <u/>
        <sz val="12"/>
        <color indexed="8"/>
        <rFont val="Calibri"/>
        <family val="2"/>
      </rPr>
      <t>OP057026</t>
    </r>
  </si>
  <si>
    <r>
      <rPr>
        <i/>
        <sz val="12"/>
        <color indexed="8"/>
        <rFont val="Calibri"/>
        <family val="2"/>
      </rPr>
      <t>Apogon phenax</t>
    </r>
  </si>
  <si>
    <t>USNM:FISH:401860</t>
  </si>
  <si>
    <r>
      <rPr>
        <u/>
        <sz val="12"/>
        <color indexed="8"/>
        <rFont val="Calibri"/>
        <family val="2"/>
      </rPr>
      <t>https://n2t.net/ark:/65665/3d00c78da-363a-470e-8e26-9ac74135a4bc</t>
    </r>
  </si>
  <si>
    <t>USNM:Biorepository:AC2WL04</t>
  </si>
  <si>
    <r>
      <rPr>
        <u/>
        <sz val="12"/>
        <color indexed="8"/>
        <rFont val="Calibri"/>
        <family val="2"/>
      </rPr>
      <t>https://n2t.net/ark:/65665/36beae8e8-6b48-4267-9e0e-a042e68cb3fd</t>
    </r>
  </si>
  <si>
    <t>USNM:Biorepository:AC3XR79</t>
  </si>
  <si>
    <r>
      <rPr>
        <u/>
        <sz val="12"/>
        <color indexed="8"/>
        <rFont val="Calibri"/>
        <family val="2"/>
      </rPr>
      <t>https://n2t.net/ark:/65665/3647c20f9-2b8f-4651-8d16-1507cbd6d793</t>
    </r>
  </si>
  <si>
    <r>
      <rPr>
        <u/>
        <sz val="12"/>
        <color indexed="8"/>
        <rFont val="Calibri"/>
        <family val="2"/>
      </rPr>
      <t>SAMN36762024</t>
    </r>
  </si>
  <si>
    <r>
      <rPr>
        <u/>
        <sz val="12"/>
        <color indexed="8"/>
        <rFont val="Calibri"/>
        <family val="2"/>
      </rPr>
      <t>SRR25465136</t>
    </r>
  </si>
  <si>
    <r>
      <rPr>
        <u/>
        <sz val="12"/>
        <color indexed="8"/>
        <rFont val="Calibri"/>
        <family val="2"/>
      </rPr>
      <t>PV423370</t>
    </r>
  </si>
  <si>
    <r>
      <rPr>
        <i/>
        <sz val="12"/>
        <color indexed="8"/>
        <rFont val="Calibri"/>
        <family val="2"/>
      </rPr>
      <t>Apogon pseudomaculatus</t>
    </r>
  </si>
  <si>
    <t>USNM:FISH:442078</t>
  </si>
  <si>
    <r>
      <rPr>
        <u/>
        <sz val="12"/>
        <color indexed="8"/>
        <rFont val="Calibri"/>
        <family val="2"/>
      </rPr>
      <t>https://n2t.net/ark:/65665/339847a90-d2d0-4633-9d14-84051c2033db</t>
    </r>
  </si>
  <si>
    <t>USNM:Biorepository:AE8WT08</t>
  </si>
  <si>
    <r>
      <rPr>
        <u/>
        <sz val="12"/>
        <color indexed="8"/>
        <rFont val="Calibri"/>
        <family val="2"/>
      </rPr>
      <t>https://n2t.net/ark:/65665/324b1339f-ffaf-4a95-8c70-89e8354a9cb6</t>
    </r>
  </si>
  <si>
    <t>USNM:Biorepository:AJ9VK44</t>
  </si>
  <si>
    <r>
      <rPr>
        <u/>
        <sz val="12"/>
        <color indexed="8"/>
        <rFont val="Calibri"/>
        <family val="2"/>
      </rPr>
      <t>https://n2t.net/ark:/65665/3bda00eb8-1b59-46e9-a31a-e687a929a66b</t>
    </r>
  </si>
  <si>
    <r>
      <rPr>
        <u/>
        <sz val="12"/>
        <color indexed="8"/>
        <rFont val="Calibri"/>
        <family val="2"/>
      </rPr>
      <t>SAMN29555242</t>
    </r>
  </si>
  <si>
    <r>
      <rPr>
        <u/>
        <sz val="12"/>
        <color indexed="8"/>
        <rFont val="Calibri"/>
        <family val="2"/>
      </rPr>
      <t>SRR21844163</t>
    </r>
  </si>
  <si>
    <r>
      <rPr>
        <u/>
        <sz val="12"/>
        <color indexed="8"/>
        <rFont val="Calibri"/>
        <family val="2"/>
      </rPr>
      <t>OP056855</t>
    </r>
  </si>
  <si>
    <r>
      <rPr>
        <i/>
        <sz val="12"/>
        <color indexed="8"/>
        <rFont val="Calibri"/>
        <family val="2"/>
      </rPr>
      <t>Apogon quadrisquamatus</t>
    </r>
  </si>
  <si>
    <t>USNM:FISH:401908</t>
  </si>
  <si>
    <r>
      <rPr>
        <u/>
        <sz val="12"/>
        <color indexed="8"/>
        <rFont val="Calibri"/>
        <family val="2"/>
      </rPr>
      <t>https://n2t.net/ark:/65665/332459298-d789-4114-b626-91bf6c824d11</t>
    </r>
  </si>
  <si>
    <t>USNM:Biorepository:AC2WE80</t>
  </si>
  <si>
    <r>
      <rPr>
        <u/>
        <sz val="12"/>
        <color indexed="8"/>
        <rFont val="Calibri"/>
        <family val="2"/>
      </rPr>
      <t>https://n2t.net/ark:/65665/3bc6deb1b-4988-4aaa-befb-85eeb0edab46</t>
    </r>
  </si>
  <si>
    <t>USNM:Biorepository:AC3XS20</t>
  </si>
  <si>
    <r>
      <rPr>
        <u/>
        <sz val="12"/>
        <color indexed="8"/>
        <rFont val="Calibri"/>
        <family val="2"/>
      </rPr>
      <t>https://n2t.net/ark:/65665/3d4c2c6b9-875e-4aab-b446-3f9e4247501e</t>
    </r>
  </si>
  <si>
    <r>
      <rPr>
        <u/>
        <sz val="12"/>
        <color indexed="8"/>
        <rFont val="Calibri"/>
        <family val="2"/>
      </rPr>
      <t>SAMN29555084</t>
    </r>
  </si>
  <si>
    <r>
      <rPr>
        <u/>
        <sz val="12"/>
        <color indexed="8"/>
        <rFont val="Calibri"/>
        <family val="2"/>
      </rPr>
      <t>SRR21843999</t>
    </r>
  </si>
  <si>
    <r>
      <rPr>
        <u/>
        <sz val="12"/>
        <color indexed="8"/>
        <rFont val="Calibri"/>
        <family val="2"/>
      </rPr>
      <t>OP056929</t>
    </r>
  </si>
  <si>
    <r>
      <rPr>
        <i/>
        <sz val="12"/>
        <color indexed="8"/>
        <rFont val="Calibri"/>
        <family val="2"/>
      </rPr>
      <t>Apogon townsendi</t>
    </r>
  </si>
  <si>
    <t>USNM:FISH:401895</t>
  </si>
  <si>
    <r>
      <rPr>
        <u/>
        <sz val="12"/>
        <color indexed="8"/>
        <rFont val="Calibri"/>
        <family val="2"/>
      </rPr>
      <t>https://n2t.net/ark:/65665/344728886-c085-446b-aadb-5212140e0869</t>
    </r>
  </si>
  <si>
    <t>USNM:Biorepository:AC8CD65</t>
  </si>
  <si>
    <r>
      <rPr>
        <u/>
        <sz val="12"/>
        <color indexed="8"/>
        <rFont val="Calibri"/>
        <family val="2"/>
      </rPr>
      <t>https://n2t.net/ark:/65665/300638c86-faf5-4ca4-8acf-b56e24e61de5</t>
    </r>
  </si>
  <si>
    <t>USNM:Biorepository:AC3XS08</t>
  </si>
  <si>
    <r>
      <rPr>
        <u/>
        <sz val="12"/>
        <color indexed="8"/>
        <rFont val="Calibri"/>
        <family val="2"/>
      </rPr>
      <t>https://n2t.net/ark:/65665/3adf53670-4204-4f9e-a9fa-ef422a441224</t>
    </r>
  </si>
  <si>
    <r>
      <rPr>
        <u/>
        <sz val="12"/>
        <color indexed="8"/>
        <rFont val="Calibri"/>
        <family val="2"/>
      </rPr>
      <t>SAMN36762026</t>
    </r>
  </si>
  <si>
    <r>
      <rPr>
        <u/>
        <sz val="12"/>
        <color indexed="8"/>
        <rFont val="Calibri"/>
        <family val="2"/>
      </rPr>
      <t>SRR25465082</t>
    </r>
  </si>
  <si>
    <r>
      <rPr>
        <u/>
        <sz val="12"/>
        <color indexed="8"/>
        <rFont val="Calibri"/>
        <family val="2"/>
      </rPr>
      <t>PV434809</t>
    </r>
  </si>
  <si>
    <r>
      <rPr>
        <i/>
        <sz val="12"/>
        <color indexed="8"/>
        <rFont val="Calibri"/>
        <family val="2"/>
      </rPr>
      <t>Apogonichthys perdix</t>
    </r>
  </si>
  <si>
    <t>USNM:FISH:423352</t>
  </si>
  <si>
    <r>
      <rPr>
        <u/>
        <sz val="12"/>
        <color indexed="8"/>
        <rFont val="Calibri"/>
        <family val="2"/>
      </rPr>
      <t>https://n2t.net/ark:/65665/36bf828ee-72f9-4358-bddd-ec77160a1abd</t>
    </r>
  </si>
  <si>
    <r>
      <rPr>
        <u/>
        <sz val="12"/>
        <color indexed="8"/>
        <rFont val="Calibri"/>
        <family val="2"/>
      </rPr>
      <t>https://n2t.net/ark:/65665/3169e5d64-39c9-4a08-abda-dcf84a3cc9c9</t>
    </r>
  </si>
  <si>
    <t>USNM:Biorepository:AD9NI74</t>
  </si>
  <si>
    <r>
      <rPr>
        <u/>
        <sz val="12"/>
        <color indexed="8"/>
        <rFont val="Calibri"/>
        <family val="2"/>
      </rPr>
      <t>https://n2t.net/ark:/65665/32b6b5380-35e1-43e2-815e-e370c8d9b524</t>
    </r>
  </si>
  <si>
    <r>
      <rPr>
        <u/>
        <sz val="12"/>
        <color indexed="8"/>
        <rFont val="Calibri"/>
        <family val="2"/>
      </rPr>
      <t>SAMN26198107</t>
    </r>
  </si>
  <si>
    <r>
      <rPr>
        <u/>
        <sz val="12"/>
        <color indexed="8"/>
        <rFont val="Calibri"/>
        <family val="2"/>
      </rPr>
      <t>SRR18254477</t>
    </r>
  </si>
  <si>
    <r>
      <rPr>
        <u/>
        <sz val="12"/>
        <color indexed="8"/>
        <rFont val="Calibri"/>
        <family val="2"/>
      </rPr>
      <t>OP035267</t>
    </r>
  </si>
  <si>
    <r>
      <rPr>
        <i/>
        <sz val="12"/>
        <color indexed="8"/>
        <rFont val="Calibri"/>
        <family val="2"/>
      </rPr>
      <t>Astrapogon alutus</t>
    </r>
  </si>
  <si>
    <t>USNM:FISH:415336</t>
  </si>
  <si>
    <r>
      <rPr>
        <u/>
        <sz val="12"/>
        <color indexed="8"/>
        <rFont val="Calibri"/>
        <family val="2"/>
      </rPr>
      <t>https://n2t.net/ark:/65665/3495b2437-a56c-43ba-ac89-079dad3cbd53</t>
    </r>
  </si>
  <si>
    <t>USNM:Biorepository:AC2WF61</t>
  </si>
  <si>
    <r>
      <rPr>
        <u/>
        <sz val="12"/>
        <color indexed="8"/>
        <rFont val="Calibri"/>
        <family val="2"/>
      </rPr>
      <t>https://n2t.net/ark:/65665/33f68ca34-a3f1-4c91-9918-b1817074418a</t>
    </r>
  </si>
  <si>
    <t>USNM:Biorepository:AC4YE34</t>
  </si>
  <si>
    <r>
      <rPr>
        <u/>
        <sz val="12"/>
        <color indexed="8"/>
        <rFont val="Calibri"/>
        <family val="2"/>
      </rPr>
      <t>https://n2t.net/ark:/65665/39dc8a669-0cdd-401f-882a-9df24d9ad7c7</t>
    </r>
  </si>
  <si>
    <r>
      <rPr>
        <u/>
        <sz val="12"/>
        <color indexed="8"/>
        <rFont val="Calibri"/>
        <family val="2"/>
      </rPr>
      <t>SAMN31811705</t>
    </r>
  </si>
  <si>
    <r>
      <rPr>
        <u/>
        <sz val="12"/>
        <color indexed="8"/>
        <rFont val="Calibri"/>
        <family val="2"/>
      </rPr>
      <t>SRR22396685</t>
    </r>
  </si>
  <si>
    <r>
      <rPr>
        <u/>
        <sz val="12"/>
        <color indexed="8"/>
        <rFont val="Calibri"/>
        <family val="2"/>
      </rPr>
      <t>OR546243</t>
    </r>
  </si>
  <si>
    <r>
      <rPr>
        <i/>
        <sz val="12"/>
        <color indexed="8"/>
        <rFont val="Calibri"/>
        <family val="2"/>
      </rPr>
      <t>Astrapogon puncticulatus</t>
    </r>
  </si>
  <si>
    <t>USNM:FISH:413516</t>
  </si>
  <si>
    <r>
      <rPr>
        <u/>
        <sz val="12"/>
        <color indexed="8"/>
        <rFont val="Calibri"/>
        <family val="2"/>
      </rPr>
      <t>https://n2t.net/ark:/65665/339d18a3f-f575-4531-830e-604f5db7e5c9</t>
    </r>
  </si>
  <si>
    <t>USNM:Biorepository:AC1VX31</t>
  </si>
  <si>
    <r>
      <rPr>
        <u/>
        <sz val="12"/>
        <color indexed="8"/>
        <rFont val="Calibri"/>
        <family val="2"/>
      </rPr>
      <t>https://n2t.net/ark:/65665/3b05590d7-0f96-4ab8-b86e-1dbda3c31bfc</t>
    </r>
  </si>
  <si>
    <t>USNM:Biorepository:AC3XW56</t>
  </si>
  <si>
    <r>
      <rPr>
        <u/>
        <sz val="12"/>
        <color indexed="8"/>
        <rFont val="Calibri"/>
        <family val="2"/>
      </rPr>
      <t>https://n2t.net/ark:/65665/3e36be2d9-7d1e-4d5e-8415-18ebe3eddd16</t>
    </r>
  </si>
  <si>
    <r>
      <rPr>
        <u/>
        <sz val="12"/>
        <color indexed="8"/>
        <rFont val="Calibri"/>
        <family val="2"/>
      </rPr>
      <t>SAMN29555102</t>
    </r>
  </si>
  <si>
    <r>
      <rPr>
        <u/>
        <sz val="12"/>
        <color indexed="8"/>
        <rFont val="Calibri"/>
        <family val="2"/>
      </rPr>
      <t>SRR21844255</t>
    </r>
  </si>
  <si>
    <r>
      <rPr>
        <u/>
        <sz val="12"/>
        <color indexed="8"/>
        <rFont val="Calibri"/>
        <family val="2"/>
      </rPr>
      <t>OP056834</t>
    </r>
  </si>
  <si>
    <r>
      <rPr>
        <i/>
        <sz val="12"/>
        <color indexed="8"/>
        <rFont val="Calibri"/>
        <family val="2"/>
      </rPr>
      <t>Astrapogon stellatus</t>
    </r>
  </si>
  <si>
    <t>USNM:FISH:393410</t>
  </si>
  <si>
    <r>
      <rPr>
        <u/>
        <sz val="12"/>
        <color indexed="8"/>
        <rFont val="Calibri"/>
        <family val="2"/>
      </rPr>
      <t>https://n2t.net/ark:/65665/3406c67cc-49ee-4076-a23f-2b8821df33df</t>
    </r>
  </si>
  <si>
    <t>USNM:Biorepository:AC4YZ84</t>
  </si>
  <si>
    <r>
      <rPr>
        <u/>
        <sz val="12"/>
        <color indexed="8"/>
        <rFont val="Calibri"/>
        <family val="2"/>
      </rPr>
      <t>https://n2t.net/ark:/65665/358420694-2a86-4d31-a030-10623cc8911c</t>
    </r>
  </si>
  <si>
    <t>USNM:Biorepository:AC3XO24</t>
  </si>
  <si>
    <r>
      <rPr>
        <u/>
        <sz val="12"/>
        <color indexed="8"/>
        <rFont val="Calibri"/>
        <family val="2"/>
      </rPr>
      <t>https://n2t.net/ark:/65665/3edc92ff8-cf36-4114-b973-2152327a488c</t>
    </r>
  </si>
  <si>
    <r>
      <rPr>
        <u/>
        <sz val="12"/>
        <color indexed="8"/>
        <rFont val="Calibri"/>
        <family val="2"/>
      </rPr>
      <t>SAMN31811723</t>
    </r>
  </si>
  <si>
    <r>
      <rPr>
        <u/>
        <sz val="12"/>
        <color indexed="8"/>
        <rFont val="Calibri"/>
        <family val="2"/>
      </rPr>
      <t>SRR22396665</t>
    </r>
  </si>
  <si>
    <r>
      <rPr>
        <u/>
        <sz val="12"/>
        <color indexed="8"/>
        <rFont val="Calibri"/>
        <family val="2"/>
      </rPr>
      <t>OR546142</t>
    </r>
  </si>
  <si>
    <r>
      <rPr>
        <i/>
        <sz val="12"/>
        <color indexed="8"/>
        <rFont val="Calibri"/>
        <family val="2"/>
      </rPr>
      <t>Foa brachygramma</t>
    </r>
  </si>
  <si>
    <t>USNM:FISH:442296</t>
  </si>
  <si>
    <r>
      <rPr>
        <u/>
        <sz val="12"/>
        <color indexed="8"/>
        <rFont val="Calibri"/>
        <family val="2"/>
      </rPr>
      <t>https://n2t.net/ark:/65665/3f42e462b-1024-45ab-8a2d-0e83117cdfd1</t>
    </r>
  </si>
  <si>
    <t>USNM:Biorepository:AH9BM47</t>
  </si>
  <si>
    <r>
      <rPr>
        <u/>
        <sz val="12"/>
        <color indexed="8"/>
        <rFont val="Calibri"/>
        <family val="2"/>
      </rPr>
      <t>https://n2t.net/ark:/65665/3eb93e5da-bf89-4580-8b3a-a10dd72a246d</t>
    </r>
  </si>
  <si>
    <t>USNM:Biorepository:AK2YC95</t>
  </si>
  <si>
    <r>
      <rPr>
        <u/>
        <sz val="12"/>
        <color indexed="8"/>
        <rFont val="Calibri"/>
        <family val="2"/>
      </rPr>
      <t>https://n2t.net/ark:/65665/3b9924bc7-8a57-420b-b299-655239e0ea1c</t>
    </r>
  </si>
  <si>
    <r>
      <rPr>
        <u/>
        <sz val="12"/>
        <color indexed="8"/>
        <rFont val="Calibri"/>
        <family val="2"/>
      </rPr>
      <t>SAMN26198320</t>
    </r>
  </si>
  <si>
    <r>
      <rPr>
        <u/>
        <sz val="12"/>
        <color indexed="8"/>
        <rFont val="Calibri"/>
        <family val="2"/>
      </rPr>
      <t>SRR18254382</t>
    </r>
  </si>
  <si>
    <r>
      <rPr>
        <u/>
        <sz val="12"/>
        <color indexed="8"/>
        <rFont val="Calibri"/>
        <family val="2"/>
      </rPr>
      <t>OP035281</t>
    </r>
  </si>
  <si>
    <r>
      <rPr>
        <i/>
        <sz val="12"/>
        <color indexed="8"/>
        <rFont val="Calibri"/>
        <family val="2"/>
      </rPr>
      <t>Phaeoptyx pigmentaria</t>
    </r>
  </si>
  <si>
    <t>USNM:FISH:413495</t>
  </si>
  <si>
    <r>
      <rPr>
        <u/>
        <sz val="12"/>
        <color indexed="8"/>
        <rFont val="Calibri"/>
        <family val="2"/>
      </rPr>
      <t>https://n2t.net/ark:/65665/399d199a1-5c1c-4b97-b87e-9fa795000910</t>
    </r>
  </si>
  <si>
    <t>USNM:Biorepository:AC1VW93</t>
  </si>
  <si>
    <r>
      <rPr>
        <u/>
        <sz val="12"/>
        <color indexed="8"/>
        <rFont val="Calibri"/>
        <family val="2"/>
      </rPr>
      <t>https://n2t.net/ark:/65665/3d21ecbec-dd51-4af3-a63b-749042c82b16</t>
    </r>
  </si>
  <si>
    <t>USNM:Biorepository:AC3XW35</t>
  </si>
  <si>
    <r>
      <rPr>
        <u/>
        <sz val="12"/>
        <color indexed="8"/>
        <rFont val="Calibri"/>
        <family val="2"/>
      </rPr>
      <t>https://n2t.net/ark:/65665/369388283-585e-4390-9b15-94262cdf901b</t>
    </r>
  </si>
  <si>
    <r>
      <rPr>
        <u/>
        <sz val="12"/>
        <color indexed="8"/>
        <rFont val="Calibri"/>
        <family val="2"/>
      </rPr>
      <t>SAMN36762032</t>
    </r>
  </si>
  <si>
    <r>
      <rPr>
        <u/>
        <sz val="12"/>
        <color indexed="8"/>
        <rFont val="Calibri"/>
        <family val="2"/>
      </rPr>
      <t>SRR25465336</t>
    </r>
  </si>
  <si>
    <r>
      <rPr>
        <u/>
        <sz val="12"/>
        <color indexed="8"/>
        <rFont val="Calibri"/>
        <family val="2"/>
      </rPr>
      <t>PV460837</t>
    </r>
  </si>
  <si>
    <t>4/8/2025</t>
  </si>
  <si>
    <r>
      <rPr>
        <i/>
        <sz val="12"/>
        <color indexed="8"/>
        <rFont val="Calibri"/>
        <family val="2"/>
      </rPr>
      <t>Phaeoptyx xenus</t>
    </r>
  </si>
  <si>
    <t>USNM:FISH:393397</t>
  </si>
  <si>
    <r>
      <rPr>
        <u/>
        <sz val="12"/>
        <color indexed="8"/>
        <rFont val="Calibri"/>
        <family val="2"/>
      </rPr>
      <t>https://n2t.net/ark:/65665/3ea975d49-2b4c-48f6-b3dc-a1ac663858da</t>
    </r>
  </si>
  <si>
    <t>USNM:Biorepository:AC2WB37</t>
  </si>
  <si>
    <r>
      <rPr>
        <u/>
        <sz val="12"/>
        <color indexed="8"/>
        <rFont val="Calibri"/>
        <family val="2"/>
      </rPr>
      <t>https://n2t.net/ark:/65665/30ba7321a-0eff-42ee-a5e5-fa5f473f5a09</t>
    </r>
  </si>
  <si>
    <t>USNM:Biorepository:AC3XO11</t>
  </si>
  <si>
    <r>
      <rPr>
        <u/>
        <sz val="12"/>
        <color indexed="8"/>
        <rFont val="Calibri"/>
        <family val="2"/>
      </rPr>
      <t>https://n2t.net/ark:/65665/35284dd87-a2bb-4892-9f83-106291e5e727</t>
    </r>
  </si>
  <si>
    <r>
      <rPr>
        <u/>
        <sz val="12"/>
        <color indexed="8"/>
        <rFont val="Calibri"/>
        <family val="2"/>
      </rPr>
      <t>SAMN29555072</t>
    </r>
  </si>
  <si>
    <r>
      <rPr>
        <u/>
        <sz val="12"/>
        <color indexed="8"/>
        <rFont val="Calibri"/>
        <family val="2"/>
      </rPr>
      <t>SRR21844036</t>
    </r>
  </si>
  <si>
    <r>
      <rPr>
        <u/>
        <sz val="12"/>
        <color indexed="8"/>
        <rFont val="Calibri"/>
        <family val="2"/>
      </rPr>
      <t>OP056957</t>
    </r>
  </si>
  <si>
    <r>
      <rPr>
        <i/>
        <sz val="12"/>
        <color indexed="8"/>
        <rFont val="Calibri"/>
        <family val="2"/>
      </rPr>
      <t>Pristiapogon kallopterus</t>
    </r>
  </si>
  <si>
    <t>USNM:FISH:446433</t>
  </si>
  <si>
    <r>
      <rPr>
        <u/>
        <sz val="12"/>
        <color indexed="8"/>
        <rFont val="Calibri"/>
        <family val="2"/>
      </rPr>
      <t>https://n2t.net/ark:/65665/34c8c8a2c-8024-477d-8dd9-1140163a46ad</t>
    </r>
  </si>
  <si>
    <t>USNM:Biorepository:AL1HI27</t>
  </si>
  <si>
    <r>
      <rPr>
        <u/>
        <sz val="12"/>
        <color indexed="8"/>
        <rFont val="Calibri"/>
        <family val="2"/>
      </rPr>
      <t>https://n2t.net/ark:/65665/3ca4ee47f-1286-4df2-b3bd-d1907d26983f</t>
    </r>
  </si>
  <si>
    <t>USNM:Biorepository:AL9PA05</t>
  </si>
  <si>
    <r>
      <rPr>
        <u/>
        <sz val="12"/>
        <color indexed="8"/>
        <rFont val="Calibri"/>
        <family val="2"/>
      </rPr>
      <t>https://n2t.net/ark:/65665/3cb7e9a6c-8e93-4a7d-acc3-26dea6246a84</t>
    </r>
  </si>
  <si>
    <r>
      <rPr>
        <u/>
        <sz val="12"/>
        <color indexed="8"/>
        <rFont val="Calibri"/>
        <family val="2"/>
      </rPr>
      <t>SAMN26198383</t>
    </r>
  </si>
  <si>
    <r>
      <rPr>
        <u/>
        <sz val="12"/>
        <color indexed="8"/>
        <rFont val="Calibri"/>
        <family val="2"/>
      </rPr>
      <t>SRR18254413</t>
    </r>
  </si>
  <si>
    <r>
      <rPr>
        <u/>
        <sz val="12"/>
        <color indexed="8"/>
        <rFont val="Calibri"/>
        <family val="2"/>
      </rPr>
      <t>OP035185</t>
    </r>
  </si>
  <si>
    <r>
      <rPr>
        <i/>
        <sz val="12"/>
        <color indexed="8"/>
        <rFont val="Calibri"/>
        <family val="2"/>
      </rPr>
      <t>Pristiapogon taeniopterus</t>
    </r>
  </si>
  <si>
    <t>USNM:FISH:423251</t>
  </si>
  <si>
    <r>
      <rPr>
        <u/>
        <sz val="12"/>
        <color indexed="8"/>
        <rFont val="Calibri"/>
        <family val="2"/>
      </rPr>
      <t>https://n2t.net/ark:/65665/30211ce03-80d4-4753-b8f5-0d862a6fd529</t>
    </r>
  </si>
  <si>
    <r>
      <rPr>
        <u/>
        <sz val="12"/>
        <color indexed="8"/>
        <rFont val="Calibri"/>
        <family val="2"/>
      </rPr>
      <t>https://n2t.net/ark:/65665/3417f728d-8f22-4745-a964-645bc46ef990</t>
    </r>
  </si>
  <si>
    <t>USNM:Biorepository:AD9NJ93</t>
  </si>
  <si>
    <r>
      <rPr>
        <u/>
        <sz val="12"/>
        <color indexed="8"/>
        <rFont val="Calibri"/>
        <family val="2"/>
      </rPr>
      <t>https://n2t.net/ark:/65665/3b41f70e6-59b0-4682-87ff-5c9c4cdc1d42</t>
    </r>
  </si>
  <si>
    <r>
      <rPr>
        <u/>
        <sz val="12"/>
        <color indexed="8"/>
        <rFont val="Calibri"/>
        <family val="2"/>
      </rPr>
      <t>SAMN26198108</t>
    </r>
  </si>
  <si>
    <r>
      <rPr>
        <u/>
        <sz val="12"/>
        <color indexed="8"/>
        <rFont val="Calibri"/>
        <family val="2"/>
      </rPr>
      <t>SRR18254466</t>
    </r>
  </si>
  <si>
    <r>
      <rPr>
        <u/>
        <sz val="12"/>
        <color indexed="8"/>
        <rFont val="Calibri"/>
        <family val="2"/>
      </rPr>
      <t>OP035324</t>
    </r>
  </si>
  <si>
    <r>
      <rPr>
        <i/>
        <sz val="12"/>
        <color indexed="8"/>
        <rFont val="Calibri"/>
        <family val="2"/>
      </rPr>
      <t>Zapogon evermanni</t>
    </r>
  </si>
  <si>
    <t>USNM:FISH:409035</t>
  </si>
  <si>
    <r>
      <rPr>
        <u/>
        <sz val="12"/>
        <color indexed="8"/>
        <rFont val="Calibri"/>
        <family val="2"/>
      </rPr>
      <t>https://n2t.net/ark:/65665/3d01df5f7-c973-4498-a67f-5f9b5c23f53c</t>
    </r>
  </si>
  <si>
    <t>USNM:Biorepository:AH1TR71</t>
  </si>
  <si>
    <r>
      <rPr>
        <u/>
        <sz val="12"/>
        <color indexed="8"/>
        <rFont val="Calibri"/>
        <family val="2"/>
      </rPr>
      <t>https://n2t.net/ark:/65665/333021942-c801-4326-a8bf-7bdbd6104fea</t>
    </r>
  </si>
  <si>
    <t>USNM:Biorepository:AG7PU45</t>
  </si>
  <si>
    <r>
      <rPr>
        <u/>
        <sz val="12"/>
        <color indexed="8"/>
        <rFont val="Calibri"/>
        <family val="2"/>
      </rPr>
      <t>https://n2t.net/ark:/65665/39116265e-131e-481d-94d9-f5041a523f52</t>
    </r>
  </si>
  <si>
    <r>
      <rPr>
        <u/>
        <sz val="12"/>
        <color indexed="8"/>
        <rFont val="Calibri"/>
        <family val="2"/>
      </rPr>
      <t>SAMN26198170</t>
    </r>
  </si>
  <si>
    <r>
      <rPr>
        <u/>
        <sz val="12"/>
        <color indexed="8"/>
        <rFont val="Calibri"/>
        <family val="2"/>
      </rPr>
      <t>SRR18254390</t>
    </r>
  </si>
  <si>
    <r>
      <rPr>
        <u/>
        <sz val="12"/>
        <color indexed="8"/>
        <rFont val="Calibri"/>
        <family val="2"/>
      </rPr>
      <t>OP035214</t>
    </r>
  </si>
  <si>
    <r>
      <rPr>
        <i/>
        <sz val="12"/>
        <color indexed="8"/>
        <rFont val="Calibri"/>
        <family val="2"/>
      </rPr>
      <t>Argentina georgei</t>
    </r>
  </si>
  <si>
    <t>USNM:FISH:407694</t>
  </si>
  <si>
    <r>
      <rPr>
        <u/>
        <sz val="12"/>
        <color indexed="8"/>
        <rFont val="Calibri"/>
        <family val="2"/>
      </rPr>
      <t>https://n2t.net/ark:/65665/3347382dd-f3f8-46be-87e6-75d22525d5dd</t>
    </r>
  </si>
  <si>
    <t>USNM:Biorepository:AH2UD21</t>
  </si>
  <si>
    <r>
      <rPr>
        <u/>
        <sz val="12"/>
        <color indexed="8"/>
        <rFont val="Calibri"/>
        <family val="2"/>
      </rPr>
      <t>https://n2t.net/ark:/65665/389ed5330-fe42-4d26-b46b-d252ebde628b</t>
    </r>
  </si>
  <si>
    <r>
      <rPr>
        <u/>
        <sz val="12"/>
        <color indexed="8"/>
        <rFont val="Calibri"/>
        <family val="2"/>
      </rPr>
      <t>SAMN36762145</t>
    </r>
  </si>
  <si>
    <r>
      <rPr>
        <u/>
        <sz val="12"/>
        <color indexed="8"/>
        <rFont val="Calibri"/>
        <family val="2"/>
      </rPr>
      <t>SRR25465175</t>
    </r>
  </si>
  <si>
    <r>
      <rPr>
        <u/>
        <sz val="12"/>
        <color indexed="8"/>
        <rFont val="Calibri"/>
        <family val="2"/>
      </rPr>
      <t>PV460852</t>
    </r>
  </si>
  <si>
    <r>
      <rPr>
        <i/>
        <sz val="12"/>
        <color indexed="8"/>
        <rFont val="Calibri"/>
        <family val="2"/>
      </rPr>
      <t>Argentina striata</t>
    </r>
  </si>
  <si>
    <t>USNM:FISH:454759</t>
  </si>
  <si>
    <r>
      <rPr>
        <u/>
        <sz val="12"/>
        <color indexed="8"/>
        <rFont val="Calibri"/>
        <family val="2"/>
      </rPr>
      <t>https://n2t.net/ark:/65665/35253530a-b747-4764-b63a-721e6f827e94</t>
    </r>
  </si>
  <si>
    <t>USNM:Biorepository:AO9TT95</t>
  </si>
  <si>
    <r>
      <rPr>
        <u/>
        <sz val="12"/>
        <color indexed="8"/>
        <rFont val="Calibri"/>
        <family val="2"/>
      </rPr>
      <t>https://n2t.net/ark:/65665/3eec4b7f9-628f-42aa-9374-905873fbb504</t>
    </r>
  </si>
  <si>
    <t>USNM:Biorepository:AQ8ML87</t>
  </si>
  <si>
    <r>
      <rPr>
        <u/>
        <sz val="12"/>
        <color indexed="8"/>
        <rFont val="Calibri"/>
        <family val="2"/>
      </rPr>
      <t>https://n2t.net/ark:/65665/3e93957d9-8926-4444-ab4d-8394ecef250a</t>
    </r>
  </si>
  <si>
    <r>
      <rPr>
        <u/>
        <sz val="12"/>
        <color indexed="8"/>
        <rFont val="Calibri"/>
        <family val="2"/>
      </rPr>
      <t>SAMN31811846</t>
    </r>
  </si>
  <si>
    <r>
      <rPr>
        <u/>
        <sz val="12"/>
        <color indexed="8"/>
        <rFont val="Calibri"/>
        <family val="2"/>
      </rPr>
      <t>SRR22396947</t>
    </r>
  </si>
  <si>
    <r>
      <rPr>
        <u/>
        <sz val="12"/>
        <color indexed="8"/>
        <rFont val="Calibri"/>
        <family val="2"/>
      </rPr>
      <t>OR546189</t>
    </r>
  </si>
  <si>
    <t>USNM:FISH:477497</t>
  </si>
  <si>
    <t>USNM:Biorepository:AP9DW79</t>
  </si>
  <si>
    <t>5/14/2025</t>
  </si>
  <si>
    <t>USNM:FISH:477499</t>
  </si>
  <si>
    <t>USNM:Biorepository:AP9DW81</t>
  </si>
  <si>
    <t>USNM:FISH:477524</t>
  </si>
  <si>
    <t>USNM:Biorepository:AP9DX09</t>
  </si>
  <si>
    <r>
      <rPr>
        <i/>
        <sz val="12"/>
        <color indexed="8"/>
        <rFont val="Calibri"/>
        <family val="2"/>
      </rPr>
      <t>Arctoraja parmifera</t>
    </r>
  </si>
  <si>
    <r>
      <rPr>
        <sz val="12"/>
        <color indexed="8"/>
        <rFont val="Calibri"/>
        <family val="2"/>
      </rPr>
      <t>Alaska Skate</t>
    </r>
  </si>
  <si>
    <t>UWBM:FISHES:118932</t>
  </si>
  <si>
    <r>
      <rPr>
        <u/>
        <sz val="12"/>
        <color indexed="8"/>
        <rFont val="Calibri"/>
        <family val="2"/>
      </rPr>
      <t>SAMN31811893</t>
    </r>
  </si>
  <si>
    <r>
      <rPr>
        <u/>
        <sz val="12"/>
        <color indexed="8"/>
        <rFont val="Calibri"/>
        <family val="2"/>
      </rPr>
      <t>SRR22396711</t>
    </r>
  </si>
  <si>
    <r>
      <rPr>
        <u/>
        <sz val="12"/>
        <color indexed="8"/>
        <rFont val="Calibri"/>
        <family val="2"/>
      </rPr>
      <t>OR482528</t>
    </r>
  </si>
  <si>
    <r>
      <rPr>
        <i/>
        <sz val="12"/>
        <color indexed="8"/>
        <rFont val="Calibri"/>
        <family val="2"/>
      </rPr>
      <t>Bathyraja aleutica</t>
    </r>
  </si>
  <si>
    <r>
      <rPr>
        <sz val="12"/>
        <color indexed="8"/>
        <rFont val="Calibri"/>
        <family val="2"/>
      </rPr>
      <t>Aleutian Skate</t>
    </r>
  </si>
  <si>
    <t>UWBM:FISHES:156844</t>
  </si>
  <si>
    <r>
      <rPr>
        <u/>
        <sz val="12"/>
        <color indexed="8"/>
        <rFont val="Calibri"/>
        <family val="2"/>
      </rPr>
      <t>SAMN29555400</t>
    </r>
  </si>
  <si>
    <r>
      <rPr>
        <u/>
        <sz val="12"/>
        <color indexed="8"/>
        <rFont val="Calibri"/>
        <family val="2"/>
      </rPr>
      <t>SRR21844003</t>
    </r>
  </si>
  <si>
    <r>
      <rPr>
        <u/>
        <sz val="12"/>
        <color indexed="8"/>
        <rFont val="Calibri"/>
        <family val="2"/>
      </rPr>
      <t>OR482555</t>
    </r>
  </si>
  <si>
    <r>
      <rPr>
        <i/>
        <sz val="12"/>
        <color indexed="8"/>
        <rFont val="Calibri"/>
        <family val="2"/>
      </rPr>
      <t>Bathyraja interrupta</t>
    </r>
  </si>
  <si>
    <r>
      <rPr>
        <sz val="12"/>
        <color indexed="8"/>
        <rFont val="Calibri"/>
        <family val="2"/>
      </rPr>
      <t>Bering Skate</t>
    </r>
  </si>
  <si>
    <t>UWBM:FISHES:47720</t>
  </si>
  <si>
    <r>
      <rPr>
        <u/>
        <sz val="12"/>
        <color indexed="8"/>
        <rFont val="Calibri"/>
        <family val="2"/>
      </rPr>
      <t>SAMN29555415</t>
    </r>
  </si>
  <si>
    <r>
      <rPr>
        <u/>
        <sz val="12"/>
        <color indexed="8"/>
        <rFont val="Calibri"/>
        <family val="2"/>
      </rPr>
      <t>SRR21843986</t>
    </r>
  </si>
  <si>
    <r>
      <rPr>
        <u/>
        <sz val="12"/>
        <color indexed="8"/>
        <rFont val="Calibri"/>
        <family val="2"/>
      </rPr>
      <t>OR482567</t>
    </r>
  </si>
  <si>
    <r>
      <rPr>
        <i/>
        <sz val="12"/>
        <color indexed="8"/>
        <rFont val="Calibri"/>
        <family val="2"/>
      </rPr>
      <t>Bathyraja maculata</t>
    </r>
  </si>
  <si>
    <r>
      <rPr>
        <sz val="12"/>
        <color indexed="8"/>
        <rFont val="Calibri"/>
        <family val="2"/>
      </rPr>
      <t>Whiteblotched Skate</t>
    </r>
  </si>
  <si>
    <t>UWBM:FISHES:156851</t>
  </si>
  <si>
    <r>
      <rPr>
        <u/>
        <sz val="12"/>
        <color indexed="8"/>
        <rFont val="Calibri"/>
        <family val="2"/>
      </rPr>
      <t>SAMN29555401</t>
    </r>
  </si>
  <si>
    <r>
      <rPr>
        <u/>
        <sz val="12"/>
        <color indexed="8"/>
        <rFont val="Calibri"/>
        <family val="2"/>
      </rPr>
      <t>SRR21844002</t>
    </r>
  </si>
  <si>
    <r>
      <rPr>
        <u/>
        <sz val="12"/>
        <color indexed="8"/>
        <rFont val="Calibri"/>
        <family val="2"/>
      </rPr>
      <t>OR482556</t>
    </r>
  </si>
  <si>
    <r>
      <rPr>
        <i/>
        <sz val="12"/>
        <color indexed="8"/>
        <rFont val="Calibri"/>
        <family val="2"/>
      </rPr>
      <t>Bathyraja taranetzi</t>
    </r>
  </si>
  <si>
    <r>
      <rPr>
        <sz val="12"/>
        <color indexed="8"/>
        <rFont val="Calibri"/>
        <family val="2"/>
      </rPr>
      <t>Mud Skate</t>
    </r>
  </si>
  <si>
    <t>UWBM:FISHES:156949</t>
  </si>
  <si>
    <r>
      <rPr>
        <u/>
        <sz val="12"/>
        <color indexed="8"/>
        <rFont val="Calibri"/>
        <family val="2"/>
      </rPr>
      <t>SAMN29555403</t>
    </r>
  </si>
  <si>
    <r>
      <rPr>
        <u/>
        <sz val="12"/>
        <color indexed="8"/>
        <rFont val="Calibri"/>
        <family val="2"/>
      </rPr>
      <t>SRR21844000</t>
    </r>
  </si>
  <si>
    <r>
      <rPr>
        <u/>
        <sz val="12"/>
        <color indexed="8"/>
        <rFont val="Calibri"/>
        <family val="2"/>
      </rPr>
      <t>OR482557</t>
    </r>
  </si>
  <si>
    <r>
      <rPr>
        <i/>
        <sz val="12"/>
        <color indexed="8"/>
        <rFont val="Calibri"/>
        <family val="2"/>
      </rPr>
      <t>Ariomma bondi</t>
    </r>
  </si>
  <si>
    <t>USNM:FISH:454731</t>
  </si>
  <si>
    <r>
      <rPr>
        <u/>
        <sz val="12"/>
        <color indexed="8"/>
        <rFont val="Calibri"/>
        <family val="2"/>
      </rPr>
      <t>https://n2t.net/ark:/65665/32fe81e43-6b56-4b65-b7c9-261312ce9758</t>
    </r>
  </si>
  <si>
    <t>USNM:Biorepository:AO9TT67</t>
  </si>
  <si>
    <r>
      <rPr>
        <u/>
        <sz val="12"/>
        <color indexed="8"/>
        <rFont val="Calibri"/>
        <family val="2"/>
      </rPr>
      <t>https://n2t.net/ark:/65665/30282b037-b517-415e-8bda-5c657e7118ba</t>
    </r>
  </si>
  <si>
    <t>USNM:Biorepository:AQ8ML60</t>
  </si>
  <si>
    <r>
      <rPr>
        <u/>
        <sz val="12"/>
        <color indexed="8"/>
        <rFont val="Calibri"/>
        <family val="2"/>
      </rPr>
      <t>https://n2t.net/ark:/65665/31c8cd25f-53d9-417b-95ea-a0b83723cff0</t>
    </r>
  </si>
  <si>
    <r>
      <rPr>
        <u/>
        <sz val="12"/>
        <color indexed="8"/>
        <rFont val="Calibri"/>
        <family val="2"/>
      </rPr>
      <t>SAMN31811819</t>
    </r>
  </si>
  <si>
    <r>
      <rPr>
        <u/>
        <sz val="12"/>
        <color indexed="8"/>
        <rFont val="Calibri"/>
        <family val="2"/>
      </rPr>
      <t>SRR22396652</t>
    </r>
  </si>
  <si>
    <r>
      <rPr>
        <u/>
        <sz val="12"/>
        <color indexed="8"/>
        <rFont val="Calibri"/>
        <family val="2"/>
      </rPr>
      <t>OR546176</t>
    </r>
  </si>
  <si>
    <t>USNM:FISH:454716</t>
  </si>
  <si>
    <r>
      <rPr>
        <u/>
        <sz val="12"/>
        <color indexed="8"/>
        <rFont val="Calibri"/>
        <family val="2"/>
      </rPr>
      <t>https://n2t.net/ark:/65665/37c36482c-fe0f-44ed-a77c-d99de098fa77</t>
    </r>
  </si>
  <si>
    <t>USNM:Biorepository:AO9TT52</t>
  </si>
  <si>
    <r>
      <rPr>
        <u/>
        <sz val="12"/>
        <color indexed="8"/>
        <rFont val="Calibri"/>
        <family val="2"/>
      </rPr>
      <t>https://n2t.net/ark:/65665/31c167c7b-ba05-4fdd-921d-f1eca9587ad1</t>
    </r>
  </si>
  <si>
    <t>USNM:Biorepository:AQ8ML45</t>
  </si>
  <si>
    <r>
      <rPr>
        <u/>
        <sz val="12"/>
        <color indexed="8"/>
        <rFont val="Calibri"/>
        <family val="2"/>
      </rPr>
      <t>https://n2t.net/ark:/65665/361b3fe7e-056b-41a6-90c7-e74af4a1b368</t>
    </r>
  </si>
  <si>
    <r>
      <rPr>
        <u/>
        <sz val="12"/>
        <color indexed="8"/>
        <rFont val="Calibri"/>
        <family val="2"/>
      </rPr>
      <t>SAMN31811804</t>
    </r>
  </si>
  <si>
    <r>
      <rPr>
        <u/>
        <sz val="12"/>
        <color indexed="8"/>
        <rFont val="Calibri"/>
        <family val="2"/>
      </rPr>
      <t>SRR22396839</t>
    </r>
  </si>
  <si>
    <r>
      <rPr>
        <u/>
        <sz val="12"/>
        <color indexed="8"/>
        <rFont val="Calibri"/>
        <family val="2"/>
      </rPr>
      <t>OR546172</t>
    </r>
  </si>
  <si>
    <t>USNM:FISH:454714</t>
  </si>
  <si>
    <r>
      <rPr>
        <u/>
        <sz val="12"/>
        <color indexed="8"/>
        <rFont val="Calibri"/>
        <family val="2"/>
      </rPr>
      <t>https://n2t.net/ark:/65665/39de06ea7-8902-4c6b-9280-739bed64f96b</t>
    </r>
  </si>
  <si>
    <t>USNM:Biorepository:AO9TT50</t>
  </si>
  <si>
    <r>
      <rPr>
        <u/>
        <sz val="12"/>
        <color indexed="8"/>
        <rFont val="Calibri"/>
        <family val="2"/>
      </rPr>
      <t>https://n2t.net/ark:/65665/33b04fdae-168b-4d33-a820-47a8bf2f1d62</t>
    </r>
  </si>
  <si>
    <t>USNM:Biorepository:AQ8ML43</t>
  </si>
  <si>
    <r>
      <rPr>
        <u/>
        <sz val="12"/>
        <color indexed="8"/>
        <rFont val="Calibri"/>
        <family val="2"/>
      </rPr>
      <t>https://n2t.net/ark:/65665/384c40a6d-6ed3-4426-a51d-e53ee4ec19c6</t>
    </r>
  </si>
  <si>
    <r>
      <rPr>
        <u/>
        <sz val="12"/>
        <color indexed="8"/>
        <rFont val="Calibri"/>
        <family val="2"/>
      </rPr>
      <t>SAMN31811802</t>
    </r>
  </si>
  <si>
    <r>
      <rPr>
        <u/>
        <sz val="12"/>
        <color indexed="8"/>
        <rFont val="Calibri"/>
        <family val="2"/>
      </rPr>
      <t>SRR22396841</t>
    </r>
  </si>
  <si>
    <r>
      <rPr>
        <u/>
        <sz val="12"/>
        <color indexed="8"/>
        <rFont val="Calibri"/>
        <family val="2"/>
      </rPr>
      <t>OR546171</t>
    </r>
  </si>
  <si>
    <r>
      <rPr>
        <sz val="12"/>
        <color indexed="8"/>
        <rFont val="Calibri"/>
        <family val="2"/>
      </rPr>
      <t>Ariommatidae</t>
    </r>
  </si>
  <si>
    <r>
      <rPr>
        <i/>
        <sz val="12"/>
        <color indexed="8"/>
        <rFont val="Calibri"/>
        <family val="2"/>
      </rPr>
      <t>Ariomma brevimanus</t>
    </r>
  </si>
  <si>
    <t>USNM:FISH:403364</t>
  </si>
  <si>
    <r>
      <rPr>
        <u/>
        <sz val="12"/>
        <color indexed="8"/>
        <rFont val="Calibri"/>
        <family val="2"/>
      </rPr>
      <t>https://n2t.net/ark:/65665/3f02e42c0-36a7-4949-af9c-7feea6f8fc73</t>
    </r>
  </si>
  <si>
    <t>USNM:Biorepository:AG9RF44</t>
  </si>
  <si>
    <r>
      <rPr>
        <u/>
        <sz val="12"/>
        <color indexed="8"/>
        <rFont val="Calibri"/>
        <family val="2"/>
      </rPr>
      <t>https://n2t.net/ark:/65665/367625394-288c-427a-85ae-890642fb8707</t>
    </r>
  </si>
  <si>
    <t>USNM:Biorepository:AH0SP76</t>
  </si>
  <si>
    <r>
      <rPr>
        <u/>
        <sz val="12"/>
        <color indexed="8"/>
        <rFont val="Calibri"/>
        <family val="2"/>
      </rPr>
      <t>https://n2t.net/ark:/65665/3b1bf0d61-a812-4d56-ab3e-6c1658fda360</t>
    </r>
  </si>
  <si>
    <r>
      <rPr>
        <u/>
        <sz val="12"/>
        <color indexed="8"/>
        <rFont val="Calibri"/>
        <family val="2"/>
      </rPr>
      <t>SAMN26198213</t>
    </r>
  </si>
  <si>
    <r>
      <rPr>
        <u/>
        <sz val="12"/>
        <color indexed="8"/>
        <rFont val="Calibri"/>
        <family val="2"/>
      </rPr>
      <t>SRR19434447</t>
    </r>
  </si>
  <si>
    <r>
      <rPr>
        <u/>
        <sz val="12"/>
        <color indexed="8"/>
        <rFont val="Calibri"/>
        <family val="2"/>
      </rPr>
      <t>OP035257</t>
    </r>
  </si>
  <si>
    <r>
      <rPr>
        <i/>
        <sz val="12"/>
        <color indexed="8"/>
        <rFont val="Calibri"/>
        <family val="2"/>
      </rPr>
      <t>Ariomma melana</t>
    </r>
  </si>
  <si>
    <t>USNM:FISH:454719</t>
  </si>
  <si>
    <r>
      <rPr>
        <u/>
        <sz val="12"/>
        <color indexed="8"/>
        <rFont val="Calibri"/>
        <family val="2"/>
      </rPr>
      <t>https://n2t.net/ark:/65665/3c458d5e4-3dc2-4231-ad06-ef0b67abb174</t>
    </r>
  </si>
  <si>
    <t>USNM:Biorepository:AO9TT55</t>
  </si>
  <si>
    <r>
      <rPr>
        <u/>
        <sz val="12"/>
        <color indexed="8"/>
        <rFont val="Calibri"/>
        <family val="2"/>
      </rPr>
      <t>https://n2t.net/ark:/65665/3924c380b-a2f9-4964-bf0e-2e9a7359839b</t>
    </r>
  </si>
  <si>
    <t>USNM:Biorepository:AQ8ML48</t>
  </si>
  <si>
    <r>
      <rPr>
        <u/>
        <sz val="12"/>
        <color indexed="8"/>
        <rFont val="Calibri"/>
        <family val="2"/>
      </rPr>
      <t>https://n2t.net/ark:/65665/375a511da-11e9-4446-85b0-df235491de50</t>
    </r>
  </si>
  <si>
    <r>
      <rPr>
        <u/>
        <sz val="12"/>
        <color indexed="8"/>
        <rFont val="Calibri"/>
        <family val="2"/>
      </rPr>
      <t>SAMN31811807</t>
    </r>
  </si>
  <si>
    <r>
      <rPr>
        <u/>
        <sz val="12"/>
        <color indexed="8"/>
        <rFont val="Calibri"/>
        <family val="2"/>
      </rPr>
      <t>SRR22396836</t>
    </r>
  </si>
  <si>
    <r>
      <rPr>
        <u/>
        <sz val="12"/>
        <color indexed="8"/>
        <rFont val="Calibri"/>
        <family val="2"/>
      </rPr>
      <t>OR546173</t>
    </r>
  </si>
  <si>
    <r>
      <rPr>
        <i/>
        <sz val="12"/>
        <color indexed="8"/>
        <rFont val="Calibri"/>
        <family val="2"/>
      </rPr>
      <t>Ariomma regulus</t>
    </r>
  </si>
  <si>
    <t>USNM:FISH:466061</t>
  </si>
  <si>
    <r>
      <rPr>
        <u/>
        <sz val="12"/>
        <color indexed="8"/>
        <rFont val="Calibri"/>
        <family val="2"/>
      </rPr>
      <t>https://n2t.net/ark:/65665/38f60bb32-be5f-4e71-b3ab-71f2f2950858</t>
    </r>
  </si>
  <si>
    <t>USNM:Biorepository:AO9TV26</t>
  </si>
  <si>
    <r>
      <rPr>
        <u/>
        <sz val="12"/>
        <color indexed="8"/>
        <rFont val="Calibri"/>
        <family val="2"/>
      </rPr>
      <t>https://n2t.net/ark:/65665/344a53e8a-13b3-4dc5-9434-3d5436459d1e</t>
    </r>
  </si>
  <si>
    <t>USNM:Biorepository:AQ8MB05</t>
  </si>
  <si>
    <r>
      <rPr>
        <u/>
        <sz val="12"/>
        <color indexed="8"/>
        <rFont val="Calibri"/>
        <family val="2"/>
      </rPr>
      <t>https://n2t.net/ark:/65665/3444be95a-fc65-4f1d-ba81-319e3bf49094</t>
    </r>
  </si>
  <si>
    <r>
      <rPr>
        <u/>
        <sz val="12"/>
        <color indexed="8"/>
        <rFont val="Calibri"/>
        <family val="2"/>
      </rPr>
      <t>SAMN36762219</t>
    </r>
  </si>
  <si>
    <r>
      <rPr>
        <u/>
        <sz val="12"/>
        <color indexed="8"/>
        <rFont val="Calibri"/>
        <family val="2"/>
      </rPr>
      <t>SRR25465381</t>
    </r>
  </si>
  <si>
    <r>
      <rPr>
        <u/>
        <sz val="12"/>
        <color indexed="8"/>
        <rFont val="Calibri"/>
        <family val="2"/>
      </rPr>
      <t>PV357915</t>
    </r>
  </si>
  <si>
    <t>3/21/2025</t>
  </si>
  <si>
    <t>USNM:FISH:466052</t>
  </si>
  <si>
    <r>
      <rPr>
        <u/>
        <sz val="12"/>
        <color indexed="8"/>
        <rFont val="Calibri"/>
        <family val="2"/>
      </rPr>
      <t>https://n2t.net/ark:/65665/3f9afd8b0-825a-45c1-bffe-cbf812a2c680</t>
    </r>
  </si>
  <si>
    <t>USNM:Biorepository:AO9TV17</t>
  </si>
  <si>
    <r>
      <rPr>
        <u/>
        <sz val="12"/>
        <color indexed="8"/>
        <rFont val="Calibri"/>
        <family val="2"/>
      </rPr>
      <t>https://n2t.net/ark:/65665/35c091606-7d9f-458d-b080-7f0f46648380</t>
    </r>
  </si>
  <si>
    <t>USNM:Biorepository:AQ8MA96</t>
  </si>
  <si>
    <r>
      <rPr>
        <u/>
        <sz val="12"/>
        <color indexed="8"/>
        <rFont val="Calibri"/>
        <family val="2"/>
      </rPr>
      <t>https://n2t.net/ark:/65665/389b5c88c-7687-4a39-bfc3-3afb589219db</t>
    </r>
  </si>
  <si>
    <r>
      <rPr>
        <u/>
        <sz val="12"/>
        <color indexed="8"/>
        <rFont val="Calibri"/>
        <family val="2"/>
      </rPr>
      <t>SAMN36762210</t>
    </r>
  </si>
  <si>
    <r>
      <rPr>
        <u/>
        <sz val="12"/>
        <color indexed="8"/>
        <rFont val="Calibri"/>
        <family val="2"/>
      </rPr>
      <t>SRR25465391</t>
    </r>
  </si>
  <si>
    <r>
      <rPr>
        <u/>
        <sz val="12"/>
        <color indexed="8"/>
        <rFont val="Calibri"/>
        <family val="2"/>
      </rPr>
      <t>PV357913</t>
    </r>
  </si>
  <si>
    <r>
      <rPr>
        <sz val="12"/>
        <color indexed="8"/>
        <rFont val="Calibri"/>
        <family val="2"/>
      </rPr>
      <t>Atherinidae</t>
    </r>
  </si>
  <si>
    <r>
      <rPr>
        <i/>
        <sz val="12"/>
        <color indexed="8"/>
        <rFont val="Calibri"/>
        <family val="2"/>
      </rPr>
      <t>Atherinomorus insularum</t>
    </r>
  </si>
  <si>
    <t>USNM:FISH:442290</t>
  </si>
  <si>
    <r>
      <rPr>
        <u/>
        <sz val="12"/>
        <color indexed="8"/>
        <rFont val="Calibri"/>
        <family val="2"/>
      </rPr>
      <t>https://n2t.net/ark:/65665/302d680f4-edc5-4d7a-8811-d12952d93ea8</t>
    </r>
  </si>
  <si>
    <t>USNM:Biorepository:AH9BM32</t>
  </si>
  <si>
    <r>
      <rPr>
        <u/>
        <sz val="12"/>
        <color indexed="8"/>
        <rFont val="Calibri"/>
        <family val="2"/>
      </rPr>
      <t>https://n2t.net/ark:/65665/34c01afb7-7422-42a8-8391-7cfecd0417e1</t>
    </r>
  </si>
  <si>
    <t>USNM:Biorepository:AK2YC94</t>
  </si>
  <si>
    <r>
      <rPr>
        <u/>
        <sz val="12"/>
        <color indexed="8"/>
        <rFont val="Calibri"/>
        <family val="2"/>
      </rPr>
      <t>https://n2t.net/ark:/65665/3730a4158-8c7a-4450-8453-e4f02a80869b</t>
    </r>
  </si>
  <si>
    <r>
      <rPr>
        <u/>
        <sz val="12"/>
        <color indexed="8"/>
        <rFont val="Calibri"/>
        <family val="2"/>
      </rPr>
      <t>SAMN26198319</t>
    </r>
  </si>
  <si>
    <r>
      <rPr>
        <u/>
        <sz val="12"/>
        <color indexed="8"/>
        <rFont val="Calibri"/>
        <family val="2"/>
      </rPr>
      <t>SRR18254383</t>
    </r>
  </si>
  <si>
    <r>
      <rPr>
        <u/>
        <sz val="12"/>
        <color indexed="8"/>
        <rFont val="Calibri"/>
        <family val="2"/>
      </rPr>
      <t>OP035113</t>
    </r>
  </si>
  <si>
    <r>
      <rPr>
        <i/>
        <sz val="12"/>
        <color indexed="8"/>
        <rFont val="Calibri"/>
        <family val="2"/>
      </rPr>
      <t>Atherinomorus stipes</t>
    </r>
  </si>
  <si>
    <t>USNM:FISH:414661</t>
  </si>
  <si>
    <r>
      <rPr>
        <u/>
        <sz val="12"/>
        <color indexed="8"/>
        <rFont val="Calibri"/>
        <family val="2"/>
      </rPr>
      <t>https://n2t.net/ark:/65665/3e2a73932-1840-44ae-8a25-1bffb6b059c6</t>
    </r>
  </si>
  <si>
    <t>USNM:Biorepository:AC2WM35</t>
  </si>
  <si>
    <r>
      <rPr>
        <u/>
        <sz val="12"/>
        <color indexed="8"/>
        <rFont val="Calibri"/>
        <family val="2"/>
      </rPr>
      <t>https://n2t.net/ark:/65665/320919a9d-fe92-4fad-a58e-a51a167e214c</t>
    </r>
  </si>
  <si>
    <t>USNM:Biorepository:AC4YB40</t>
  </si>
  <si>
    <r>
      <rPr>
        <u/>
        <sz val="12"/>
        <color indexed="8"/>
        <rFont val="Calibri"/>
        <family val="2"/>
      </rPr>
      <t>https://n2t.net/ark:/65665/3eea564cf-1f7c-4796-a53e-ba8c6ab12c67</t>
    </r>
  </si>
  <si>
    <r>
      <rPr>
        <u/>
        <sz val="12"/>
        <color indexed="8"/>
        <rFont val="Calibri"/>
        <family val="2"/>
      </rPr>
      <t>SAMN29555128</t>
    </r>
  </si>
  <si>
    <r>
      <rPr>
        <u/>
        <sz val="12"/>
        <color indexed="8"/>
        <rFont val="Calibri"/>
        <family val="2"/>
      </rPr>
      <t>SRR21844081</t>
    </r>
  </si>
  <si>
    <r>
      <rPr>
        <u/>
        <sz val="12"/>
        <color indexed="8"/>
        <rFont val="Calibri"/>
        <family val="2"/>
      </rPr>
      <t>OP056860</t>
    </r>
  </si>
  <si>
    <r>
      <rPr>
        <i/>
        <sz val="12"/>
        <color indexed="8"/>
        <rFont val="Calibri"/>
        <family val="2"/>
      </rPr>
      <t>Membras martinica</t>
    </r>
  </si>
  <si>
    <t>USNM:FISH:433140</t>
  </si>
  <si>
    <r>
      <rPr>
        <u/>
        <sz val="12"/>
        <color indexed="8"/>
        <rFont val="Calibri"/>
        <family val="2"/>
      </rPr>
      <t>https://n2t.net/ark:/65665/3089cd3ed-fe1b-4e60-9fb7-8a2d65f7290b</t>
    </r>
  </si>
  <si>
    <t>USNM:Biorepository:AB4OQ18</t>
  </si>
  <si>
    <r>
      <rPr>
        <u/>
        <sz val="12"/>
        <color indexed="8"/>
        <rFont val="Calibri"/>
        <family val="2"/>
      </rPr>
      <t>https://n2t.net/ark:/65665/3aa12db7d-7e88-40ec-9be3-8144bcf1ceb9</t>
    </r>
  </si>
  <si>
    <t>USNM:Biorepository:AM2SK28</t>
  </si>
  <si>
    <r>
      <rPr>
        <u/>
        <sz val="12"/>
        <color indexed="8"/>
        <rFont val="Calibri"/>
        <family val="2"/>
      </rPr>
      <t>https://n2t.net/ark:/65665/3668cb3f3-6c76-4783-963d-941c05693f0b</t>
    </r>
  </si>
  <si>
    <r>
      <rPr>
        <u/>
        <sz val="12"/>
        <color indexed="8"/>
        <rFont val="Calibri"/>
        <family val="2"/>
      </rPr>
      <t>SAMN29555302</t>
    </r>
  </si>
  <si>
    <r>
      <rPr>
        <u/>
        <sz val="12"/>
        <color indexed="8"/>
        <rFont val="Calibri"/>
        <family val="2"/>
      </rPr>
      <t>SRR21844129</t>
    </r>
  </si>
  <si>
    <r>
      <rPr>
        <u/>
        <sz val="12"/>
        <color indexed="8"/>
        <rFont val="Calibri"/>
        <family val="2"/>
      </rPr>
      <t>OP056990</t>
    </r>
  </si>
  <si>
    <r>
      <rPr>
        <i/>
        <sz val="12"/>
        <color indexed="8"/>
        <rFont val="Calibri"/>
        <family val="2"/>
      </rPr>
      <t>Menidia beryllina</t>
    </r>
  </si>
  <si>
    <t>USNM:FISH:420914</t>
  </si>
  <si>
    <r>
      <rPr>
        <u/>
        <sz val="12"/>
        <color indexed="8"/>
        <rFont val="Calibri"/>
        <family val="2"/>
      </rPr>
      <t>https://n2t.net/ark:/65665/3101bc53e-1d2e-4fa0-968d-f6ff8e8d7ae7</t>
    </r>
  </si>
  <si>
    <t>USNM:Biorepository:AB3NQ63</t>
  </si>
  <si>
    <r>
      <rPr>
        <u/>
        <sz val="12"/>
        <color indexed="8"/>
        <rFont val="Calibri"/>
        <family val="2"/>
      </rPr>
      <t>https://n2t.net/ark:/65665/3415191bf-2149-4916-a8b5-02bcdf363968</t>
    </r>
  </si>
  <si>
    <t>USNM:Biorepository:AB4OD70</t>
  </si>
  <si>
    <r>
      <rPr>
        <u/>
        <sz val="12"/>
        <color indexed="8"/>
        <rFont val="Calibri"/>
        <family val="2"/>
      </rPr>
      <t>https://n2t.net/ark:/65665/39ad55275-c23c-4ec0-b41f-2e93673f4331</t>
    </r>
  </si>
  <si>
    <r>
      <rPr>
        <u/>
        <sz val="12"/>
        <color indexed="8"/>
        <rFont val="Calibri"/>
        <family val="2"/>
      </rPr>
      <t>SAMN29555059</t>
    </r>
  </si>
  <si>
    <r>
      <rPr>
        <u/>
        <sz val="12"/>
        <color indexed="8"/>
        <rFont val="Calibri"/>
        <family val="2"/>
      </rPr>
      <t>SRR21844214</t>
    </r>
  </si>
  <si>
    <r>
      <rPr>
        <u/>
        <sz val="12"/>
        <color indexed="8"/>
        <rFont val="Calibri"/>
        <family val="2"/>
      </rPr>
      <t>OP056999</t>
    </r>
  </si>
  <si>
    <r>
      <rPr>
        <i/>
        <sz val="12"/>
        <color indexed="8"/>
        <rFont val="Calibri"/>
        <family val="2"/>
      </rPr>
      <t>Menidia peninsulae</t>
    </r>
  </si>
  <si>
    <t>USNM:FISH:419945</t>
  </si>
  <si>
    <r>
      <rPr>
        <u/>
        <sz val="12"/>
        <color indexed="8"/>
        <rFont val="Calibri"/>
        <family val="2"/>
      </rPr>
      <t>https://n2t.net/ark:/65665/34a532a6d-4c4a-400f-ba9c-99f2d795362b</t>
    </r>
  </si>
  <si>
    <t>USNM:Biorepository:AB3NP89</t>
  </si>
  <si>
    <r>
      <rPr>
        <u/>
        <sz val="12"/>
        <color indexed="8"/>
        <rFont val="Calibri"/>
        <family val="2"/>
      </rPr>
      <t>https://n2t.net/ark:/65665/367700949-9567-4410-90d8-efa9834180d3</t>
    </r>
  </si>
  <si>
    <t>USNM:Biorepository:AB4OC96</t>
  </si>
  <si>
    <r>
      <rPr>
        <u/>
        <sz val="12"/>
        <color indexed="8"/>
        <rFont val="Calibri"/>
        <family val="2"/>
      </rPr>
      <t>https://n2t.net/ark:/65665/329a1e63d-0b32-4bb3-a60f-a2fd15234d46</t>
    </r>
  </si>
  <si>
    <r>
      <rPr>
        <u/>
        <sz val="12"/>
        <color indexed="8"/>
        <rFont val="Calibri"/>
        <family val="2"/>
      </rPr>
      <t>SAMN29555053</t>
    </r>
  </si>
  <si>
    <r>
      <rPr>
        <u/>
        <sz val="12"/>
        <color indexed="8"/>
        <rFont val="Calibri"/>
        <family val="2"/>
      </rPr>
      <t>SRR21843916</t>
    </r>
  </si>
  <si>
    <r>
      <rPr>
        <u/>
        <sz val="12"/>
        <color indexed="8"/>
        <rFont val="Calibri"/>
        <family val="2"/>
      </rPr>
      <t>OP057007</t>
    </r>
  </si>
  <si>
    <r>
      <rPr>
        <i/>
        <sz val="12"/>
        <color indexed="8"/>
        <rFont val="Calibri"/>
        <family val="2"/>
      </rPr>
      <t>Aulopus filamentosus</t>
    </r>
  </si>
  <si>
    <t>USNM:FISH:405132</t>
  </si>
  <si>
    <r>
      <rPr>
        <u/>
        <sz val="12"/>
        <color indexed="8"/>
        <rFont val="Calibri"/>
        <family val="2"/>
      </rPr>
      <t>https://n2t.net/ark:/65665/3aca1211b-8662-48c9-b4ce-02c62c6695d5</t>
    </r>
  </si>
  <si>
    <t>USNM:Biorepository:AD9NE81</t>
  </si>
  <si>
    <r>
      <rPr>
        <u/>
        <sz val="12"/>
        <color indexed="8"/>
        <rFont val="Calibri"/>
        <family val="2"/>
      </rPr>
      <t>https://n2t.net/ark:/65665/3306f90ad-0561-429a-9401-59f0df4810e9</t>
    </r>
  </si>
  <si>
    <t>USNM:Biorepository:AD9NE82</t>
  </si>
  <si>
    <r>
      <rPr>
        <u/>
        <sz val="12"/>
        <color indexed="8"/>
        <rFont val="Calibri"/>
        <family val="2"/>
      </rPr>
      <t>https://n2t.net/ark:/65665/30aeb4713-b417-4bc2-91e7-c69fc1b18a4b</t>
    </r>
  </si>
  <si>
    <r>
      <rPr>
        <u/>
        <sz val="12"/>
        <color indexed="8"/>
        <rFont val="Calibri"/>
        <family val="2"/>
      </rPr>
      <t>SAMN31811730</t>
    </r>
  </si>
  <si>
    <r>
      <rPr>
        <u/>
        <sz val="12"/>
        <color indexed="8"/>
        <rFont val="Calibri"/>
        <family val="2"/>
      </rPr>
      <t>SRR22396658</t>
    </r>
  </si>
  <si>
    <r>
      <rPr>
        <u/>
        <sz val="12"/>
        <color indexed="8"/>
        <rFont val="Calibri"/>
        <family val="2"/>
      </rPr>
      <t>OR546144</t>
    </r>
  </si>
  <si>
    <r>
      <rPr>
        <i/>
        <sz val="12"/>
        <color indexed="8"/>
        <rFont val="Calibri"/>
        <family val="2"/>
      </rPr>
      <t>Aulostomus maculatus</t>
    </r>
  </si>
  <si>
    <t>USNM:FISH:414558</t>
  </si>
  <si>
    <r>
      <rPr>
        <u/>
        <sz val="12"/>
        <color indexed="8"/>
        <rFont val="Calibri"/>
        <family val="2"/>
      </rPr>
      <t>https://n2t.net/ark:/65665/3721c5a6b-12ec-45ac-8328-3bd2021151b2</t>
    </r>
  </si>
  <si>
    <t>USNM:Biorepository:AC1VW80</t>
  </si>
  <si>
    <r>
      <rPr>
        <u/>
        <sz val="12"/>
        <color indexed="8"/>
        <rFont val="Calibri"/>
        <family val="2"/>
      </rPr>
      <t>https://n2t.net/ark:/65665/33a85e722-df3e-40eb-a196-dffe41f583fc</t>
    </r>
  </si>
  <si>
    <t>USNM:Biorepository:AC4YA64</t>
  </si>
  <si>
    <r>
      <rPr>
        <u/>
        <sz val="12"/>
        <color indexed="8"/>
        <rFont val="Calibri"/>
        <family val="2"/>
      </rPr>
      <t>https://n2t.net/ark:/65665/32d7d2e19-8a50-42e9-8ff0-2cd2705cdfdf</t>
    </r>
  </si>
  <si>
    <r>
      <rPr>
        <u/>
        <sz val="12"/>
        <color indexed="8"/>
        <rFont val="Calibri"/>
        <family val="2"/>
      </rPr>
      <t>SAMN29555123</t>
    </r>
  </si>
  <si>
    <r>
      <rPr>
        <u/>
        <sz val="12"/>
        <color indexed="8"/>
        <rFont val="Calibri"/>
        <family val="2"/>
      </rPr>
      <t>SRR21844086</t>
    </r>
  </si>
  <si>
    <r>
      <rPr>
        <u/>
        <sz val="12"/>
        <color indexed="8"/>
        <rFont val="Calibri"/>
        <family val="2"/>
      </rPr>
      <t>OP056837</t>
    </r>
  </si>
  <si>
    <r>
      <rPr>
        <i/>
        <sz val="12"/>
        <color indexed="8"/>
        <rFont val="Calibri"/>
        <family val="2"/>
      </rPr>
      <t>Balistes capriscus</t>
    </r>
  </si>
  <si>
    <t>USNM:FISH:407145</t>
  </si>
  <si>
    <r>
      <rPr>
        <u/>
        <sz val="12"/>
        <color indexed="8"/>
        <rFont val="Calibri"/>
        <family val="2"/>
      </rPr>
      <t>https://n2t.net/ark:/65665/348f8d55d-6910-422e-9a35-31f82cf38ccb</t>
    </r>
  </si>
  <si>
    <t>USNM:Biorepository:AA0AH65</t>
  </si>
  <si>
    <r>
      <rPr>
        <u/>
        <sz val="12"/>
        <color indexed="8"/>
        <rFont val="Calibri"/>
        <family val="2"/>
      </rPr>
      <t>https://n2t.net/ark:/65665/390d7bf8c-1787-47db-b870-9e132de9ac2d</t>
    </r>
  </si>
  <si>
    <t>USNM:Biorepository:AH1TX84</t>
  </si>
  <si>
    <r>
      <rPr>
        <u/>
        <sz val="12"/>
        <color indexed="8"/>
        <rFont val="Calibri"/>
        <family val="2"/>
      </rPr>
      <t>https://n2t.net/ark:/65665/3b4beee21-57b2-43f1-808b-bf40abc749dc</t>
    </r>
  </si>
  <si>
    <r>
      <rPr>
        <u/>
        <sz val="12"/>
        <color indexed="8"/>
        <rFont val="Calibri"/>
        <family val="2"/>
      </rPr>
      <t>SAMN29555226</t>
    </r>
  </si>
  <si>
    <r>
      <rPr>
        <u/>
        <sz val="12"/>
        <color indexed="8"/>
        <rFont val="Calibri"/>
        <family val="2"/>
      </rPr>
      <t>SRR21843957</t>
    </r>
  </si>
  <si>
    <r>
      <rPr>
        <u/>
        <sz val="12"/>
        <color indexed="8"/>
        <rFont val="Calibri"/>
        <family val="2"/>
      </rPr>
      <t>OP057022</t>
    </r>
  </si>
  <si>
    <r>
      <rPr>
        <i/>
        <sz val="12"/>
        <color indexed="8"/>
        <rFont val="Calibri"/>
        <family val="2"/>
      </rPr>
      <t>Balistes polylepis</t>
    </r>
  </si>
  <si>
    <r>
      <rPr>
        <sz val="12"/>
        <color indexed="8"/>
        <rFont val="Calibri"/>
        <family val="2"/>
      </rPr>
      <t>Finescale Triggerfish</t>
    </r>
  </si>
  <si>
    <r>
      <rPr>
        <sz val="12"/>
        <color indexed="8"/>
        <rFont val="Calibri"/>
        <family val="2"/>
      </rPr>
      <t>PC+PI</t>
    </r>
  </si>
  <si>
    <t>USNM:FISH:421241</t>
  </si>
  <si>
    <r>
      <rPr>
        <u/>
        <sz val="12"/>
        <color indexed="8"/>
        <rFont val="Calibri"/>
        <family val="2"/>
      </rPr>
      <t>https://n2t.net/ark:/65665/3529fe6ca-b3de-4797-9bdc-f1d9aeb19f95</t>
    </r>
  </si>
  <si>
    <t>USNM:Biorepository:AG7PC77</t>
  </si>
  <si>
    <r>
      <rPr>
        <u/>
        <sz val="12"/>
        <color indexed="8"/>
        <rFont val="Calibri"/>
        <family val="2"/>
      </rPr>
      <t>https://n2t.net/ark:/65665/38d641783-1ded-4aed-b898-eb950ed4d858</t>
    </r>
  </si>
  <si>
    <t>USNM:Biorepository:AG7PK95</t>
  </si>
  <si>
    <r>
      <rPr>
        <u/>
        <sz val="12"/>
        <color indexed="8"/>
        <rFont val="Calibri"/>
        <family val="2"/>
      </rPr>
      <t>https://n2t.net/ark:/65665/30d16f89e-2a02-4582-886b-1c005d75a242</t>
    </r>
  </si>
  <si>
    <r>
      <rPr>
        <u/>
        <sz val="12"/>
        <color indexed="8"/>
        <rFont val="Calibri"/>
        <family val="2"/>
      </rPr>
      <t>SAMN26198146</t>
    </r>
  </si>
  <si>
    <r>
      <rPr>
        <u/>
        <sz val="12"/>
        <color indexed="8"/>
        <rFont val="Calibri"/>
        <family val="2"/>
      </rPr>
      <t>SRR18254218</t>
    </r>
  </si>
  <si>
    <r>
      <rPr>
        <u/>
        <sz val="12"/>
        <color indexed="8"/>
        <rFont val="Calibri"/>
        <family val="2"/>
      </rPr>
      <t>OP035329</t>
    </r>
  </si>
  <si>
    <r>
      <rPr>
        <i/>
        <sz val="12"/>
        <color indexed="8"/>
        <rFont val="Calibri"/>
        <family val="2"/>
      </rPr>
      <t>Melichthys niger</t>
    </r>
  </si>
  <si>
    <t>USNM:FISH:416187</t>
  </si>
  <si>
    <r>
      <rPr>
        <u/>
        <sz val="12"/>
        <color indexed="8"/>
        <rFont val="Calibri"/>
        <family val="2"/>
      </rPr>
      <t>https://n2t.net/ark:/65665/3288bcc2c-46c1-4c1d-9a2e-5725c5544f6e</t>
    </r>
  </si>
  <si>
    <t>USNM:Biorepository:AC2WC76</t>
  </si>
  <si>
    <r>
      <rPr>
        <u/>
        <sz val="12"/>
        <color indexed="8"/>
        <rFont val="Calibri"/>
        <family val="2"/>
      </rPr>
      <t>https://n2t.net/ark:/65665/31dc62bc1-808f-4966-ba6d-62c54f2dea3e</t>
    </r>
  </si>
  <si>
    <t>USNM:Biorepository:AC4YH83</t>
  </si>
  <si>
    <r>
      <rPr>
        <u/>
        <sz val="12"/>
        <color indexed="8"/>
        <rFont val="Calibri"/>
        <family val="2"/>
      </rPr>
      <t>https://n2t.net/ark:/65665/399c8081c-e7d8-4ec0-9af1-9191eb55abce</t>
    </r>
  </si>
  <si>
    <r>
      <rPr>
        <u/>
        <sz val="12"/>
        <color indexed="8"/>
        <rFont val="Calibri"/>
        <family val="2"/>
      </rPr>
      <t>SAMN26198084</t>
    </r>
  </si>
  <si>
    <r>
      <rPr>
        <u/>
        <sz val="12"/>
        <color indexed="8"/>
        <rFont val="Calibri"/>
        <family val="2"/>
      </rPr>
      <t>SRR18254540</t>
    </r>
  </si>
  <si>
    <r>
      <rPr>
        <u/>
        <sz val="12"/>
        <color indexed="8"/>
        <rFont val="Calibri"/>
        <family val="2"/>
      </rPr>
      <t>OP035247</t>
    </r>
  </si>
  <si>
    <r>
      <rPr>
        <sz val="12"/>
        <color indexed="8"/>
        <rFont val="Calibri"/>
        <family val="2"/>
      </rPr>
      <t>Balistidae</t>
    </r>
  </si>
  <si>
    <r>
      <rPr>
        <i/>
        <sz val="12"/>
        <color indexed="8"/>
        <rFont val="Calibri"/>
        <family val="2"/>
      </rPr>
      <t>Rhinecanthus rectangulus</t>
    </r>
  </si>
  <si>
    <t>USNM:FISH:442458</t>
  </si>
  <si>
    <r>
      <rPr>
        <u/>
        <sz val="12"/>
        <color indexed="8"/>
        <rFont val="Calibri"/>
        <family val="2"/>
      </rPr>
      <t>https://n2t.net/ark:/65665/3856398ce-f614-4945-a433-1d56e2763977</t>
    </r>
  </si>
  <si>
    <t>USNM:Biorepository:AI2EO70</t>
  </si>
  <si>
    <r>
      <rPr>
        <u/>
        <sz val="12"/>
        <color indexed="8"/>
        <rFont val="Calibri"/>
        <family val="2"/>
      </rPr>
      <t>https://n2t.net/ark:/65665/325c9d89c-f77d-400c-9cab-12db31a9f8e8</t>
    </r>
  </si>
  <si>
    <t>USNM:Biorepository:AK2YC44</t>
  </si>
  <si>
    <r>
      <rPr>
        <u/>
        <sz val="12"/>
        <color indexed="8"/>
        <rFont val="Calibri"/>
        <family val="2"/>
      </rPr>
      <t>https://n2t.net/ark:/65665/3c6dad52a-2be7-4b5d-ad55-bb07c96d0eb8</t>
    </r>
  </si>
  <si>
    <r>
      <rPr>
        <u/>
        <sz val="12"/>
        <color indexed="8"/>
        <rFont val="Calibri"/>
        <family val="2"/>
      </rPr>
      <t>SAMN26198299</t>
    </r>
  </si>
  <si>
    <r>
      <rPr>
        <u/>
        <sz val="12"/>
        <color indexed="8"/>
        <rFont val="Calibri"/>
        <family val="2"/>
      </rPr>
      <t>SRR19434536</t>
    </r>
  </si>
  <si>
    <r>
      <rPr>
        <u/>
        <sz val="12"/>
        <color indexed="8"/>
        <rFont val="Calibri"/>
        <family val="2"/>
      </rPr>
      <t>OP035176</t>
    </r>
  </si>
  <si>
    <r>
      <rPr>
        <i/>
        <sz val="12"/>
        <color indexed="8"/>
        <rFont val="Calibri"/>
        <family val="2"/>
      </rPr>
      <t>Sufflamen bursa</t>
    </r>
  </si>
  <si>
    <t>USNM:FISH:442444</t>
  </si>
  <si>
    <r>
      <rPr>
        <u/>
        <sz val="12"/>
        <color indexed="8"/>
        <rFont val="Calibri"/>
        <family val="2"/>
      </rPr>
      <t>https://n2t.net/ark:/65665/37f46476f-a781-4b07-ace4-d1bcfb9904bf</t>
    </r>
  </si>
  <si>
    <t>USNM:Biorepository:AI2EO31</t>
  </si>
  <si>
    <r>
      <rPr>
        <u/>
        <sz val="12"/>
        <color indexed="8"/>
        <rFont val="Calibri"/>
        <family val="2"/>
      </rPr>
      <t>https://n2t.net/ark:/65665/379da8954-8309-4409-980d-c465d2f80110</t>
    </r>
  </si>
  <si>
    <t>USNM:Biorepository:AK2YC34</t>
  </si>
  <si>
    <r>
      <rPr>
        <u/>
        <sz val="12"/>
        <color indexed="8"/>
        <rFont val="Calibri"/>
        <family val="2"/>
      </rPr>
      <t>https://n2t.net/ark:/65665/3fc751948-8e87-42c6-87c2-2f3b861a8654</t>
    </r>
  </si>
  <si>
    <r>
      <rPr>
        <u/>
        <sz val="12"/>
        <color indexed="8"/>
        <rFont val="Calibri"/>
        <family val="2"/>
      </rPr>
      <t>SAMN26198290</t>
    </r>
  </si>
  <si>
    <r>
      <rPr>
        <u/>
        <sz val="12"/>
        <color indexed="8"/>
        <rFont val="Calibri"/>
        <family val="2"/>
      </rPr>
      <t>SRR19434395</t>
    </r>
  </si>
  <si>
    <r>
      <rPr>
        <u/>
        <sz val="12"/>
        <color indexed="8"/>
        <rFont val="Calibri"/>
        <family val="2"/>
      </rPr>
      <t>OP035283</t>
    </r>
  </si>
  <si>
    <r>
      <rPr>
        <i/>
        <sz val="12"/>
        <color indexed="8"/>
        <rFont val="Calibri"/>
        <family val="2"/>
      </rPr>
      <t>Xanthichthys caeruleolineatus</t>
    </r>
  </si>
  <si>
    <t>USNM:FISH:409149</t>
  </si>
  <si>
    <r>
      <rPr>
        <u/>
        <sz val="12"/>
        <color indexed="8"/>
        <rFont val="Calibri"/>
        <family val="2"/>
      </rPr>
      <t>https://n2t.net/ark:/65665/3e40f5e09-d227-4976-b17d-e2f228e37a5d</t>
    </r>
  </si>
  <si>
    <t>USNM:Biorepository:AH1TS85</t>
  </si>
  <si>
    <r>
      <rPr>
        <u/>
        <sz val="12"/>
        <color indexed="8"/>
        <rFont val="Calibri"/>
        <family val="2"/>
      </rPr>
      <t>https://n2t.net/ark:/65665/36fedec58-a8a3-4be3-842a-4616e0d94207</t>
    </r>
  </si>
  <si>
    <t>USNM:Biorepository:AG7PV58</t>
  </si>
  <si>
    <r>
      <rPr>
        <u/>
        <sz val="12"/>
        <color indexed="8"/>
        <rFont val="Calibri"/>
        <family val="2"/>
      </rPr>
      <t>https://n2t.net/ark:/65665/32d66426c-cd24-4461-a149-d4b2b48c7eea</t>
    </r>
  </si>
  <si>
    <r>
      <rPr>
        <u/>
        <sz val="12"/>
        <color indexed="8"/>
        <rFont val="Calibri"/>
        <family val="2"/>
      </rPr>
      <t>SAMN29555214</t>
    </r>
  </si>
  <si>
    <r>
      <rPr>
        <u/>
        <sz val="12"/>
        <color indexed="8"/>
        <rFont val="Calibri"/>
        <family val="2"/>
      </rPr>
      <t>SRR21843970</t>
    </r>
  </si>
  <si>
    <r>
      <rPr>
        <u/>
        <sz val="12"/>
        <color indexed="8"/>
        <rFont val="Calibri"/>
        <family val="2"/>
      </rPr>
      <t>OP056824</t>
    </r>
  </si>
  <si>
    <r>
      <rPr>
        <i/>
        <sz val="12"/>
        <color indexed="8"/>
        <rFont val="Calibri"/>
        <family val="2"/>
      </rPr>
      <t>Xanthichthys mento</t>
    </r>
  </si>
  <si>
    <r>
      <rPr>
        <sz val="12"/>
        <color indexed="8"/>
        <rFont val="Calibri"/>
        <family val="2"/>
      </rPr>
      <t>Redtail Triggerfish</t>
    </r>
  </si>
  <si>
    <t>SIO:FISHES:06-270</t>
  </si>
  <si>
    <t>SIO:4b8ddb88-9573-4ce1-b4de-171ab12eb029</t>
  </si>
  <si>
    <r>
      <rPr>
        <u/>
        <sz val="12"/>
        <color indexed="8"/>
        <rFont val="Calibri"/>
        <family val="2"/>
      </rPr>
      <t>SAMN31811592</t>
    </r>
  </si>
  <si>
    <r>
      <rPr>
        <u/>
        <sz val="12"/>
        <color indexed="8"/>
        <rFont val="Calibri"/>
        <family val="2"/>
      </rPr>
      <t>SRR22396615</t>
    </r>
  </si>
  <si>
    <r>
      <rPr>
        <u/>
        <sz val="12"/>
        <color indexed="8"/>
        <rFont val="Calibri"/>
        <family val="2"/>
      </rPr>
      <t>OP057049</t>
    </r>
  </si>
  <si>
    <r>
      <rPr>
        <i/>
        <sz val="12"/>
        <color indexed="8"/>
        <rFont val="Calibri"/>
        <family val="2"/>
      </rPr>
      <t>Xanthichthys ringens</t>
    </r>
  </si>
  <si>
    <t>USNM:FISH:413983</t>
  </si>
  <si>
    <r>
      <rPr>
        <u/>
        <sz val="12"/>
        <color indexed="8"/>
        <rFont val="Calibri"/>
        <family val="2"/>
      </rPr>
      <t>https://n2t.net/ark:/65665/3cd9125b0-15a1-45df-a8f5-2e59c994cec5</t>
    </r>
  </si>
  <si>
    <t>USNM:Biorepository:AL8OG34</t>
  </si>
  <si>
    <r>
      <rPr>
        <u/>
        <sz val="12"/>
        <color indexed="8"/>
        <rFont val="Calibri"/>
        <family val="2"/>
      </rPr>
      <t>https://n2t.net/ark:/65665/3610d40ad-3ad4-4244-8c6e-6112e4d605ae</t>
    </r>
  </si>
  <si>
    <t>USNM:Biorepository:AL8OJ31</t>
  </si>
  <si>
    <r>
      <rPr>
        <u/>
        <sz val="12"/>
        <color indexed="8"/>
        <rFont val="Calibri"/>
        <family val="2"/>
      </rPr>
      <t>https://n2t.net/ark:/65665/3a13b2b55-2591-43b9-9ad7-583c8a5fc615</t>
    </r>
  </si>
  <si>
    <r>
      <rPr>
        <u/>
        <sz val="12"/>
        <color indexed="8"/>
        <rFont val="Calibri"/>
        <family val="2"/>
      </rPr>
      <t>SAMN29555267</t>
    </r>
  </si>
  <si>
    <r>
      <rPr>
        <u/>
        <sz val="12"/>
        <color indexed="8"/>
        <rFont val="Calibri"/>
        <family val="2"/>
      </rPr>
      <t>SRR21844039</t>
    </r>
  </si>
  <si>
    <r>
      <rPr>
        <u/>
        <sz val="12"/>
        <color indexed="8"/>
        <rFont val="Calibri"/>
        <family val="2"/>
      </rPr>
      <t>OP056966</t>
    </r>
  </si>
  <si>
    <r>
      <rPr>
        <i/>
        <sz val="12"/>
        <color indexed="8"/>
        <rFont val="Calibri"/>
        <family val="2"/>
      </rPr>
      <t>Bathygadus favosus</t>
    </r>
  </si>
  <si>
    <t>USNM:FISH:407328</t>
  </si>
  <si>
    <r>
      <rPr>
        <u/>
        <sz val="12"/>
        <color indexed="8"/>
        <rFont val="Calibri"/>
        <family val="2"/>
      </rPr>
      <t>https://n2t.net/ark:/65665/360d5f714-9547-4902-a548-5f41c06f9e35</t>
    </r>
  </si>
  <si>
    <t>USNM:Biorepository:AH1TZ62</t>
  </si>
  <si>
    <r>
      <rPr>
        <u/>
        <sz val="12"/>
        <color indexed="8"/>
        <rFont val="Calibri"/>
        <family val="2"/>
      </rPr>
      <t>https://n2t.net/ark:/65665/3d6bedf4c-a6dd-4f18-82ba-f3183d4d8ef5</t>
    </r>
  </si>
  <si>
    <r>
      <rPr>
        <u/>
        <sz val="12"/>
        <color indexed="8"/>
        <rFont val="Calibri"/>
        <family val="2"/>
      </rPr>
      <t>SAMN31811769</t>
    </r>
  </si>
  <si>
    <r>
      <rPr>
        <u/>
        <sz val="12"/>
        <color indexed="8"/>
        <rFont val="Calibri"/>
        <family val="2"/>
      </rPr>
      <t>SRR22396756</t>
    </r>
  </si>
  <si>
    <r>
      <rPr>
        <u/>
        <sz val="12"/>
        <color indexed="8"/>
        <rFont val="Calibri"/>
        <family val="2"/>
      </rPr>
      <t>OR482468</t>
    </r>
  </si>
  <si>
    <r>
      <rPr>
        <i/>
        <sz val="12"/>
        <color indexed="8"/>
        <rFont val="Calibri"/>
        <family val="2"/>
      </rPr>
      <t>Bathygadus melanobranchus</t>
    </r>
  </si>
  <si>
    <t>USNM:FISH:405034</t>
  </si>
  <si>
    <r>
      <rPr>
        <u/>
        <sz val="12"/>
        <color indexed="8"/>
        <rFont val="Calibri"/>
        <family val="2"/>
      </rPr>
      <t>https://n2t.net/ark:/65665/3a90c5345-ed5b-4c3e-841e-9d9131d93b94</t>
    </r>
  </si>
  <si>
    <t>USNM:Biorepository:AD9NC85</t>
  </si>
  <si>
    <r>
      <rPr>
        <u/>
        <sz val="12"/>
        <color indexed="8"/>
        <rFont val="Calibri"/>
        <family val="2"/>
      </rPr>
      <t>https://n2t.net/ark:/65665/32da6282f-534e-4cf5-8c8d-e395782edd19</t>
    </r>
  </si>
  <si>
    <t>USNM:Biorepository:AD9NC86</t>
  </si>
  <si>
    <r>
      <rPr>
        <u/>
        <sz val="12"/>
        <color indexed="8"/>
        <rFont val="Calibri"/>
        <family val="2"/>
      </rPr>
      <t>https://n2t.net/ark:/65665/30b4643a2-85af-4a4f-891a-4fd6b5080aa4</t>
    </r>
  </si>
  <si>
    <r>
      <rPr>
        <u/>
        <sz val="12"/>
        <color indexed="8"/>
        <rFont val="Calibri"/>
        <family val="2"/>
      </rPr>
      <t>SAMN31811725</t>
    </r>
  </si>
  <si>
    <r>
      <rPr>
        <u/>
        <sz val="12"/>
        <color indexed="8"/>
        <rFont val="Calibri"/>
        <family val="2"/>
      </rPr>
      <t>SRR22396663</t>
    </r>
  </si>
  <si>
    <r>
      <rPr>
        <u/>
        <sz val="12"/>
        <color indexed="8"/>
        <rFont val="Calibri"/>
        <family val="2"/>
      </rPr>
      <t>OR580996</t>
    </r>
  </si>
  <si>
    <r>
      <rPr>
        <i/>
        <sz val="12"/>
        <color indexed="8"/>
        <rFont val="Calibri"/>
        <family val="2"/>
      </rPr>
      <t>Gadomus arcuatus</t>
    </r>
  </si>
  <si>
    <t>USNM:FISH:407763</t>
  </si>
  <si>
    <r>
      <rPr>
        <u/>
        <sz val="12"/>
        <color indexed="8"/>
        <rFont val="Calibri"/>
        <family val="2"/>
      </rPr>
      <t>https://n2t.net/ark:/65665/340085259-ac71-448c-b275-6b8eefd0ddd4</t>
    </r>
  </si>
  <si>
    <t>USNM:Biorepository:AH2UD91</t>
  </si>
  <si>
    <r>
      <rPr>
        <u/>
        <sz val="12"/>
        <color indexed="8"/>
        <rFont val="Calibri"/>
        <family val="2"/>
      </rPr>
      <t>https://n2t.net/ark:/65665/3679aba64-2eb5-4abc-aaf7-bfc720926750</t>
    </r>
  </si>
  <si>
    <r>
      <rPr>
        <u/>
        <sz val="12"/>
        <color indexed="8"/>
        <rFont val="Calibri"/>
        <family val="2"/>
      </rPr>
      <t>SAMN31811786</t>
    </r>
  </si>
  <si>
    <r>
      <rPr>
        <u/>
        <sz val="12"/>
        <color indexed="8"/>
        <rFont val="Calibri"/>
        <family val="2"/>
      </rPr>
      <t>SRR22396737</t>
    </r>
  </si>
  <si>
    <r>
      <rPr>
        <u/>
        <sz val="12"/>
        <color indexed="8"/>
        <rFont val="Calibri"/>
        <family val="2"/>
      </rPr>
      <t>OR581004</t>
    </r>
  </si>
  <si>
    <r>
      <rPr>
        <i/>
        <sz val="12"/>
        <color indexed="8"/>
        <rFont val="Calibri"/>
        <family val="2"/>
      </rPr>
      <t>Gadomus longifilis</t>
    </r>
  </si>
  <si>
    <t>USNM:FISH:400794</t>
  </si>
  <si>
    <r>
      <rPr>
        <u/>
        <sz val="12"/>
        <color indexed="8"/>
        <rFont val="Calibri"/>
        <family val="2"/>
      </rPr>
      <t>https://n2t.net/ark:/65665/33cb808e5-3a76-4a0e-8de3-54de8f71895d</t>
    </r>
  </si>
  <si>
    <t>USNM:Biorepository:AH1TY70</t>
  </si>
  <si>
    <r>
      <rPr>
        <u/>
        <sz val="12"/>
        <color indexed="8"/>
        <rFont val="Calibri"/>
        <family val="2"/>
      </rPr>
      <t>https://n2t.net/ark:/65665/3b7ecc1fc-0433-4943-afa9-61fe0cc4fafb</t>
    </r>
  </si>
  <si>
    <r>
      <rPr>
        <u/>
        <sz val="12"/>
        <color indexed="8"/>
        <rFont val="Calibri"/>
        <family val="2"/>
      </rPr>
      <t>SAMN31811765</t>
    </r>
  </si>
  <si>
    <r>
      <rPr>
        <u/>
        <sz val="12"/>
        <color indexed="8"/>
        <rFont val="Calibri"/>
        <family val="2"/>
      </rPr>
      <t>SRR22396760</t>
    </r>
  </si>
  <si>
    <r>
      <rPr>
        <u/>
        <sz val="12"/>
        <color indexed="8"/>
        <rFont val="Calibri"/>
        <family val="2"/>
      </rPr>
      <t>OR546242</t>
    </r>
  </si>
  <si>
    <r>
      <rPr>
        <i/>
        <sz val="12"/>
        <color indexed="8"/>
        <rFont val="Calibri"/>
        <family val="2"/>
      </rPr>
      <t>Bathymaster signatus</t>
    </r>
  </si>
  <si>
    <r>
      <rPr>
        <sz val="12"/>
        <color indexed="8"/>
        <rFont val="Calibri"/>
        <family val="2"/>
      </rPr>
      <t>Searcher</t>
    </r>
  </si>
  <si>
    <t>UWBM:FISHES:117270</t>
  </si>
  <si>
    <r>
      <rPr>
        <u/>
        <sz val="12"/>
        <color indexed="8"/>
        <rFont val="Calibri"/>
        <family val="2"/>
      </rPr>
      <t>SAMN29555369</t>
    </r>
  </si>
  <si>
    <r>
      <rPr>
        <u/>
        <sz val="12"/>
        <color indexed="8"/>
        <rFont val="Calibri"/>
        <family val="2"/>
      </rPr>
      <t>SRR21844247</t>
    </r>
  </si>
  <si>
    <r>
      <rPr>
        <u/>
        <sz val="12"/>
        <color indexed="8"/>
        <rFont val="Calibri"/>
        <family val="2"/>
      </rPr>
      <t>OR546207</t>
    </r>
  </si>
  <si>
    <r>
      <rPr>
        <i/>
        <sz val="12"/>
        <color indexed="8"/>
        <rFont val="Calibri"/>
        <family val="2"/>
      </rPr>
      <t>Opsanus beta</t>
    </r>
  </si>
  <si>
    <t>USNM:FISH:419930</t>
  </si>
  <si>
    <r>
      <rPr>
        <u/>
        <sz val="12"/>
        <color indexed="8"/>
        <rFont val="Calibri"/>
        <family val="2"/>
      </rPr>
      <t>https://n2t.net/ark:/65665/32b4b7620-0113-4028-86e7-fcd16ed160df</t>
    </r>
  </si>
  <si>
    <t>USNM:Biorepository:AB3NP74</t>
  </si>
  <si>
    <r>
      <rPr>
        <u/>
        <sz val="12"/>
        <color indexed="8"/>
        <rFont val="Calibri"/>
        <family val="2"/>
      </rPr>
      <t>https://n2t.net/ark:/65665/3a92e3522-94b9-49b1-b586-6b64fddf440e</t>
    </r>
  </si>
  <si>
    <t>USNM:Biorepository:AB4OC81</t>
  </si>
  <si>
    <r>
      <rPr>
        <u/>
        <sz val="12"/>
        <color indexed="8"/>
        <rFont val="Calibri"/>
        <family val="2"/>
      </rPr>
      <t>https://n2t.net/ark:/65665/3b8a11258-81e0-4cdd-99b6-ecdde36dd331</t>
    </r>
  </si>
  <si>
    <r>
      <rPr>
        <u/>
        <sz val="12"/>
        <color indexed="8"/>
        <rFont val="Calibri"/>
        <family val="2"/>
      </rPr>
      <t>SAMN29555050</t>
    </r>
  </si>
  <si>
    <r>
      <rPr>
        <u/>
        <sz val="12"/>
        <color indexed="8"/>
        <rFont val="Calibri"/>
        <family val="2"/>
      </rPr>
      <t>SRR21844203</t>
    </r>
  </si>
  <si>
    <r>
      <rPr>
        <u/>
        <sz val="12"/>
        <color indexed="8"/>
        <rFont val="Calibri"/>
        <family val="2"/>
      </rPr>
      <t>OP056998</t>
    </r>
  </si>
  <si>
    <t>11/21/2022</t>
  </si>
  <si>
    <r>
      <rPr>
        <i/>
        <sz val="12"/>
        <color indexed="8"/>
        <rFont val="Calibri"/>
        <family val="2"/>
      </rPr>
      <t>Opsanus tau</t>
    </r>
  </si>
  <si>
    <t>USNM:FISH:425113</t>
  </si>
  <si>
    <r>
      <rPr>
        <u/>
        <sz val="12"/>
        <color indexed="8"/>
        <rFont val="Calibri"/>
        <family val="2"/>
      </rPr>
      <t>https://n2t.net/ark:/65665/3af687bc4-9c13-43cf-9dc5-06638dc99cb1</t>
    </r>
  </si>
  <si>
    <t>USNM:Biorepository:AE2QY17</t>
  </si>
  <si>
    <r>
      <rPr>
        <u/>
        <sz val="12"/>
        <color indexed="8"/>
        <rFont val="Calibri"/>
        <family val="2"/>
      </rPr>
      <t>https://n2t.net/ark:/65665/3f9f493b9-f41e-4b10-ae00-b6e9dc7ee4c0</t>
    </r>
  </si>
  <si>
    <t>USNM:Biorepository:AN6GQ57</t>
  </si>
  <si>
    <r>
      <rPr>
        <u/>
        <sz val="12"/>
        <color indexed="8"/>
        <rFont val="Calibri"/>
        <family val="2"/>
      </rPr>
      <t>https://n2t.net/ark:/65665/3f77d9d02-716b-4541-9ec0-e4d10cffdcf5</t>
    </r>
  </si>
  <si>
    <r>
      <rPr>
        <u/>
        <sz val="12"/>
        <color indexed="8"/>
        <rFont val="Calibri"/>
        <family val="2"/>
      </rPr>
      <t>SAMN29555325</t>
    </r>
  </si>
  <si>
    <t>*** Does not have SRR ***</t>
  </si>
  <si>
    <r>
      <rPr>
        <u/>
        <sz val="12"/>
        <color indexed="8"/>
        <rFont val="Calibri"/>
        <family val="2"/>
      </rPr>
      <t>OP057095</t>
    </r>
  </si>
  <si>
    <r>
      <rPr>
        <i/>
        <sz val="12"/>
        <color indexed="8"/>
        <rFont val="Calibri"/>
        <family val="2"/>
      </rPr>
      <t>Platybelone argalus</t>
    </r>
  </si>
  <si>
    <r>
      <rPr>
        <sz val="12"/>
        <color indexed="8"/>
        <rFont val="Calibri"/>
        <family val="2"/>
      </rPr>
      <t>AT+PC</t>
    </r>
  </si>
  <si>
    <t>USNM:FISH:413359</t>
  </si>
  <si>
    <r>
      <rPr>
        <u/>
        <sz val="12"/>
        <color indexed="8"/>
        <rFont val="Calibri"/>
        <family val="2"/>
      </rPr>
      <t>https://n2t.net/ark:/65665/3d3180015-a7e1-4d25-99e1-c6fa7f50ee36</t>
    </r>
  </si>
  <si>
    <t>USNM:Biorepository:AC2WW26</t>
  </si>
  <si>
    <r>
      <rPr>
        <u/>
        <sz val="12"/>
        <color indexed="8"/>
        <rFont val="Calibri"/>
        <family val="2"/>
      </rPr>
      <t>https://n2t.net/ark:/65665/33e4ca986-05f3-4931-9921-92166eabc20a</t>
    </r>
  </si>
  <si>
    <t>USNM:Biorepository:AC3XV29</t>
  </si>
  <si>
    <r>
      <rPr>
        <u/>
        <sz val="12"/>
        <color indexed="8"/>
        <rFont val="Calibri"/>
        <family val="2"/>
      </rPr>
      <t>https://n2t.net/ark:/65665/3feb31d94-012e-4e28-9c7e-0c92cef2ca9f</t>
    </r>
  </si>
  <si>
    <r>
      <rPr>
        <u/>
        <sz val="12"/>
        <color indexed="8"/>
        <rFont val="Calibri"/>
        <family val="2"/>
      </rPr>
      <t>SAMN29555097</t>
    </r>
  </si>
  <si>
    <r>
      <rPr>
        <u/>
        <sz val="12"/>
        <color indexed="8"/>
        <rFont val="Calibri"/>
        <family val="2"/>
      </rPr>
      <t>SRR21844261</t>
    </r>
  </si>
  <si>
    <r>
      <rPr>
        <u/>
        <sz val="12"/>
        <color indexed="8"/>
        <rFont val="Calibri"/>
        <family val="2"/>
      </rPr>
      <t>OP056861</t>
    </r>
  </si>
  <si>
    <r>
      <rPr>
        <i/>
        <sz val="12"/>
        <color indexed="8"/>
        <rFont val="Calibri"/>
        <family val="2"/>
      </rPr>
      <t>Strongylura marina</t>
    </r>
  </si>
  <si>
    <t>USNM:FISH:423828</t>
  </si>
  <si>
    <r>
      <rPr>
        <u/>
        <sz val="12"/>
        <color indexed="8"/>
        <rFont val="Calibri"/>
        <family val="2"/>
      </rPr>
      <t>https://n2t.net/ark:/65665/3079e79be-17c3-4aa4-958c-5df66c736f59</t>
    </r>
  </si>
  <si>
    <t>USNM:Biorepository:AE2QZ37</t>
  </si>
  <si>
    <r>
      <rPr>
        <u/>
        <sz val="12"/>
        <color indexed="8"/>
        <rFont val="Calibri"/>
        <family val="2"/>
      </rPr>
      <t>https://n2t.net/ark:/65665/30ba8da39-6374-46cf-87ee-62ed107a08a2</t>
    </r>
  </si>
  <si>
    <t>USNM:Biorepository:AN6GR25</t>
  </si>
  <si>
    <r>
      <rPr>
        <u/>
        <sz val="12"/>
        <color indexed="8"/>
        <rFont val="Calibri"/>
        <family val="2"/>
      </rPr>
      <t>https://n2t.net/ark:/65665/32982feeb-8fdd-4dec-b190-22efbd83ce49</t>
    </r>
  </si>
  <si>
    <r>
      <rPr>
        <u/>
        <sz val="12"/>
        <color indexed="8"/>
        <rFont val="Calibri"/>
        <family val="2"/>
      </rPr>
      <t>SAMN29555327</t>
    </r>
  </si>
  <si>
    <r>
      <rPr>
        <u/>
        <sz val="12"/>
        <color indexed="8"/>
        <rFont val="Calibri"/>
        <family val="2"/>
      </rPr>
      <t>OP057094</t>
    </r>
  </si>
  <si>
    <r>
      <rPr>
        <i/>
        <sz val="12"/>
        <color indexed="8"/>
        <rFont val="Calibri"/>
        <family val="2"/>
      </rPr>
      <t>Strongylura notata</t>
    </r>
  </si>
  <si>
    <t>USNM:FISH:416531</t>
  </si>
  <si>
    <r>
      <rPr>
        <u/>
        <sz val="12"/>
        <color indexed="8"/>
        <rFont val="Calibri"/>
        <family val="2"/>
      </rPr>
      <t>https://n2t.net/ark:/65665/35eeb5882-c72c-4f2b-98ca-5cae171078eb</t>
    </r>
  </si>
  <si>
    <t>USNM:Biorepository:AC2WR33</t>
  </si>
  <si>
    <r>
      <rPr>
        <u/>
        <sz val="12"/>
        <color indexed="8"/>
        <rFont val="Calibri"/>
        <family val="2"/>
      </rPr>
      <t>https://n2t.net/ark:/65665/331ce3074-b71b-4105-be8c-4589a927993d</t>
    </r>
  </si>
  <si>
    <t>USNM:Biorepository:AC4YJ70</t>
  </si>
  <si>
    <r>
      <rPr>
        <u/>
        <sz val="12"/>
        <color indexed="8"/>
        <rFont val="Calibri"/>
        <family val="2"/>
      </rPr>
      <t>https://n2t.net/ark:/65665/3fb36901e-20f6-4a56-97d2-8ef98a1a1c06</t>
    </r>
  </si>
  <si>
    <r>
      <rPr>
        <u/>
        <sz val="12"/>
        <color indexed="8"/>
        <rFont val="Calibri"/>
        <family val="2"/>
      </rPr>
      <t>SAMN29555170</t>
    </r>
  </si>
  <si>
    <r>
      <rPr>
        <u/>
        <sz val="12"/>
        <color indexed="8"/>
        <rFont val="Calibri"/>
        <family val="2"/>
      </rPr>
      <t>SRR21844178</t>
    </r>
  </si>
  <si>
    <r>
      <rPr>
        <u/>
        <sz val="12"/>
        <color indexed="8"/>
        <rFont val="Calibri"/>
        <family val="2"/>
      </rPr>
      <t>OP057027</t>
    </r>
  </si>
  <si>
    <r>
      <rPr>
        <i/>
        <sz val="12"/>
        <color indexed="8"/>
        <rFont val="Calibri"/>
        <family val="2"/>
      </rPr>
      <t>Strongylura timucu</t>
    </r>
  </si>
  <si>
    <t>USNM:FISH:416844</t>
  </si>
  <si>
    <r>
      <rPr>
        <u/>
        <sz val="12"/>
        <color indexed="8"/>
        <rFont val="Calibri"/>
        <family val="2"/>
      </rPr>
      <t>https://n2t.net/ark:/65665/3c2b9cab8-3fda-439c-96dc-92f7cde72cab</t>
    </r>
  </si>
  <si>
    <t>USNM:Biorepository:AC8CB92</t>
  </si>
  <si>
    <r>
      <rPr>
        <u/>
        <sz val="12"/>
        <color indexed="8"/>
        <rFont val="Calibri"/>
        <family val="2"/>
      </rPr>
      <t>https://n2t.net/ark:/65665/3b5461492-53f8-41b3-9377-280ad865e147</t>
    </r>
  </si>
  <si>
    <t>USNM:Biorepository:AC4YL43</t>
  </si>
  <si>
    <r>
      <rPr>
        <u/>
        <sz val="12"/>
        <color indexed="8"/>
        <rFont val="Calibri"/>
        <family val="2"/>
      </rPr>
      <t>https://n2t.net/ark:/65665/3aa50e20d-6605-409f-a7d9-34717fce4b23</t>
    </r>
  </si>
  <si>
    <r>
      <rPr>
        <u/>
        <sz val="12"/>
        <color indexed="8"/>
        <rFont val="Calibri"/>
        <family val="2"/>
      </rPr>
      <t>SAMN29555197</t>
    </r>
  </si>
  <si>
    <r>
      <rPr>
        <u/>
        <sz val="12"/>
        <color indexed="8"/>
        <rFont val="Calibri"/>
        <family val="2"/>
      </rPr>
      <t>SRR21844053</t>
    </r>
  </si>
  <si>
    <r>
      <rPr>
        <u/>
        <sz val="12"/>
        <color indexed="8"/>
        <rFont val="Calibri"/>
        <family val="2"/>
      </rPr>
      <t>OP056829</t>
    </r>
  </si>
  <si>
    <r>
      <rPr>
        <i/>
        <sz val="12"/>
        <color indexed="8"/>
        <rFont val="Calibri"/>
        <family val="2"/>
      </rPr>
      <t>Tylosurus crocodilus</t>
    </r>
  </si>
  <si>
    <t>USNM:FISH:406045</t>
  </si>
  <si>
    <r>
      <rPr>
        <u/>
        <sz val="12"/>
        <color indexed="8"/>
        <rFont val="Calibri"/>
        <family val="2"/>
      </rPr>
      <t>https://n2t.net/ark:/65665/3206a85af-49d0-45d8-b61a-5a9bc9c1a580</t>
    </r>
  </si>
  <si>
    <t>USNM:Biorepository:AL7NL42</t>
  </si>
  <si>
    <r>
      <rPr>
        <u/>
        <sz val="12"/>
        <color indexed="8"/>
        <rFont val="Calibri"/>
        <family val="2"/>
      </rPr>
      <t>https://n2t.net/ark:/65665/341d45b70-dfe4-4cd9-a20d-2cef0e23ca50</t>
    </r>
  </si>
  <si>
    <t>USNM:Biorepository:AL7NG64</t>
  </si>
  <si>
    <r>
      <rPr>
        <u/>
        <sz val="12"/>
        <color indexed="8"/>
        <rFont val="Calibri"/>
        <family val="2"/>
      </rPr>
      <t>https://n2t.net/ark:/65665/3ecc7ec36-d34d-4492-b820-233eea6b02e3</t>
    </r>
  </si>
  <si>
    <r>
      <rPr>
        <u/>
        <sz val="12"/>
        <color indexed="8"/>
        <rFont val="Calibri"/>
        <family val="2"/>
      </rPr>
      <t>SAMN29555248</t>
    </r>
  </si>
  <si>
    <r>
      <rPr>
        <u/>
        <sz val="12"/>
        <color indexed="8"/>
        <rFont val="Calibri"/>
        <family val="2"/>
      </rPr>
      <t>SRR21844157</t>
    </r>
  </si>
  <si>
    <r>
      <rPr>
        <u/>
        <sz val="12"/>
        <color indexed="8"/>
        <rFont val="Calibri"/>
        <family val="2"/>
      </rPr>
      <t>OP056942</t>
    </r>
  </si>
  <si>
    <r>
      <rPr>
        <i/>
        <sz val="12"/>
        <color indexed="8"/>
        <rFont val="Calibri"/>
        <family val="2"/>
      </rPr>
      <t>Bembrops anatirostris</t>
    </r>
  </si>
  <si>
    <t>USNM:FISH:454772</t>
  </si>
  <si>
    <r>
      <rPr>
        <u/>
        <sz val="12"/>
        <color indexed="8"/>
        <rFont val="Calibri"/>
        <family val="2"/>
      </rPr>
      <t>https://n2t.net/ark:/65665/321949ad9-8943-4808-aae2-9fc0cb3435f8</t>
    </r>
  </si>
  <si>
    <t>USNM:Biorepository:AO9TU08</t>
  </si>
  <si>
    <r>
      <rPr>
        <u/>
        <sz val="12"/>
        <color indexed="8"/>
        <rFont val="Calibri"/>
        <family val="2"/>
      </rPr>
      <t>https://n2t.net/ark:/65665/3a9e5655e-2c6d-43af-be2f-449d723582dc</t>
    </r>
  </si>
  <si>
    <t>USNM:Biorepository:AQ8MM00</t>
  </si>
  <si>
    <r>
      <rPr>
        <u/>
        <sz val="12"/>
        <color indexed="8"/>
        <rFont val="Calibri"/>
        <family val="2"/>
      </rPr>
      <t>https://n2t.net/ark:/65665/3cb0a43fe-15b9-4099-a359-b4444bcd3c31</t>
    </r>
  </si>
  <si>
    <r>
      <rPr>
        <u/>
        <sz val="12"/>
        <color indexed="8"/>
        <rFont val="Calibri"/>
        <family val="2"/>
      </rPr>
      <t>SAMN31811859</t>
    </r>
  </si>
  <si>
    <r>
      <rPr>
        <u/>
        <sz val="12"/>
        <color indexed="8"/>
        <rFont val="Calibri"/>
        <family val="2"/>
      </rPr>
      <t>SRR22396932</t>
    </r>
  </si>
  <si>
    <r>
      <rPr>
        <u/>
        <sz val="12"/>
        <color indexed="8"/>
        <rFont val="Calibri"/>
        <family val="2"/>
      </rPr>
      <t>OR546194</t>
    </r>
  </si>
  <si>
    <r>
      <rPr>
        <sz val="12"/>
        <color indexed="8"/>
        <rFont val="Calibri"/>
        <family val="2"/>
      </rPr>
      <t>Blenniidae</t>
    </r>
  </si>
  <si>
    <r>
      <rPr>
        <i/>
        <sz val="12"/>
        <color indexed="8"/>
        <rFont val="Calibri"/>
        <family val="2"/>
      </rPr>
      <t>Blenniella gibbifrons</t>
    </r>
  </si>
  <si>
    <t>USNM:FISH:442422</t>
  </si>
  <si>
    <r>
      <rPr>
        <u/>
        <sz val="12"/>
        <color indexed="8"/>
        <rFont val="Calibri"/>
        <family val="2"/>
      </rPr>
      <t>https://n2t.net/ark:/65665/39be63f9f-1280-4147-a820-4e743f68290d</t>
    </r>
  </si>
  <si>
    <t>USNM:Biorepository:AI2EN88</t>
  </si>
  <si>
    <r>
      <rPr>
        <u/>
        <sz val="12"/>
        <color indexed="8"/>
        <rFont val="Calibri"/>
        <family val="2"/>
      </rPr>
      <t>https://n2t.net/ark:/65665/3d21bbbef-e3ac-45b2-9673-747d39e61e09</t>
    </r>
  </si>
  <si>
    <t>USNM:Biorepository:AK2YC23</t>
  </si>
  <si>
    <r>
      <rPr>
        <u/>
        <sz val="12"/>
        <color indexed="8"/>
        <rFont val="Calibri"/>
        <family val="2"/>
      </rPr>
      <t>https://n2t.net/ark:/65665/364a61012-9d7e-4ace-9e03-7f42247345cc</t>
    </r>
  </si>
  <si>
    <r>
      <rPr>
        <u/>
        <sz val="12"/>
        <color indexed="8"/>
        <rFont val="Calibri"/>
        <family val="2"/>
      </rPr>
      <t>SAMN26198286</t>
    </r>
  </si>
  <si>
    <r>
      <rPr>
        <u/>
        <sz val="12"/>
        <color indexed="8"/>
        <rFont val="Calibri"/>
        <family val="2"/>
      </rPr>
      <t>SRR19434392</t>
    </r>
  </si>
  <si>
    <r>
      <rPr>
        <u/>
        <sz val="12"/>
        <color indexed="8"/>
        <rFont val="Calibri"/>
        <family val="2"/>
      </rPr>
      <t>OR546230</t>
    </r>
  </si>
  <si>
    <r>
      <rPr>
        <i/>
        <sz val="12"/>
        <color indexed="8"/>
        <rFont val="Calibri"/>
        <family val="2"/>
      </rPr>
      <t>Chasmodes bosquianus</t>
    </r>
  </si>
  <si>
    <t>USNM:FISH:423821</t>
  </si>
  <si>
    <r>
      <rPr>
        <u/>
        <sz val="12"/>
        <color indexed="8"/>
        <rFont val="Calibri"/>
        <family val="2"/>
      </rPr>
      <t>https://n2t.net/ark:/65665/37c0b8318-abe3-4a39-928b-5ca29a345bf5</t>
    </r>
  </si>
  <si>
    <t>USNM:Biorepository:AE2QZ43</t>
  </si>
  <si>
    <r>
      <rPr>
        <u/>
        <sz val="12"/>
        <color indexed="8"/>
        <rFont val="Calibri"/>
        <family val="2"/>
      </rPr>
      <t>https://n2t.net/ark:/65665/304fce821-ddbb-46e1-bf19-fee65f1bba0a</t>
    </r>
  </si>
  <si>
    <t>USNM:Biorepository:AN6GR21</t>
  </si>
  <si>
    <r>
      <rPr>
        <u/>
        <sz val="12"/>
        <color indexed="8"/>
        <rFont val="Calibri"/>
        <family val="2"/>
      </rPr>
      <t>https://n2t.net/ark:/65665/367ae9b0e-f129-4067-aab2-3a044e131967</t>
    </r>
  </si>
  <si>
    <r>
      <rPr>
        <u/>
        <sz val="12"/>
        <color indexed="8"/>
        <rFont val="Calibri"/>
        <family val="2"/>
      </rPr>
      <t>SAMN31811800</t>
    </r>
  </si>
  <si>
    <r>
      <rPr>
        <u/>
        <sz val="12"/>
        <color indexed="8"/>
        <rFont val="Calibri"/>
        <family val="2"/>
      </rPr>
      <t>SRR22396844</t>
    </r>
  </si>
  <si>
    <r>
      <rPr>
        <u/>
        <sz val="12"/>
        <color indexed="8"/>
        <rFont val="Calibri"/>
        <family val="2"/>
      </rPr>
      <t>OR546170</t>
    </r>
  </si>
  <si>
    <r>
      <rPr>
        <i/>
        <sz val="12"/>
        <color indexed="8"/>
        <rFont val="Calibri"/>
        <family val="2"/>
      </rPr>
      <t>Cirripectes obscurus</t>
    </r>
  </si>
  <si>
    <t>USNM:FISH:422996</t>
  </si>
  <si>
    <r>
      <rPr>
        <u/>
        <sz val="12"/>
        <color indexed="8"/>
        <rFont val="Calibri"/>
        <family val="2"/>
      </rPr>
      <t>https://n2t.net/ark:/65665/347745c1e-f9d0-4fec-b2f8-d7ee51479f1c</t>
    </r>
  </si>
  <si>
    <t>USNM:Biorepository:AD9NP60</t>
  </si>
  <si>
    <r>
      <rPr>
        <u/>
        <sz val="12"/>
        <color indexed="8"/>
        <rFont val="Calibri"/>
        <family val="2"/>
      </rPr>
      <t>https://n2t.net/ark:/65665/36e41d591-d7c6-4326-bb1d-323c29c47804</t>
    </r>
  </si>
  <si>
    <t>USNM:Biorepository:AD9NP61</t>
  </si>
  <si>
    <r>
      <rPr>
        <u/>
        <sz val="12"/>
        <color indexed="8"/>
        <rFont val="Calibri"/>
        <family val="2"/>
      </rPr>
      <t>https://n2t.net/ark:/65665/3ed06cb6b-fcfc-4ae4-bdd7-999c9dfcd674</t>
    </r>
  </si>
  <si>
    <r>
      <rPr>
        <u/>
        <sz val="12"/>
        <color indexed="8"/>
        <rFont val="Calibri"/>
        <family val="2"/>
      </rPr>
      <t>SAMN26198125</t>
    </r>
  </si>
  <si>
    <r>
      <rPr>
        <u/>
        <sz val="12"/>
        <color indexed="8"/>
        <rFont val="Calibri"/>
        <family val="2"/>
      </rPr>
      <t>SRR19434478</t>
    </r>
  </si>
  <si>
    <r>
      <rPr>
        <u/>
        <sz val="12"/>
        <color indexed="8"/>
        <rFont val="Calibri"/>
        <family val="2"/>
      </rPr>
      <t>OP035135</t>
    </r>
  </si>
  <si>
    <r>
      <rPr>
        <i/>
        <sz val="12"/>
        <color indexed="8"/>
        <rFont val="Calibri"/>
        <family val="2"/>
      </rPr>
      <t>Cirripectes polyzona</t>
    </r>
  </si>
  <si>
    <t>USNM:FISH:446181</t>
  </si>
  <si>
    <r>
      <rPr>
        <u/>
        <sz val="12"/>
        <color indexed="8"/>
        <rFont val="Calibri"/>
        <family val="2"/>
      </rPr>
      <t>https://n2t.net/ark:/65665/30659baa1-a897-46ce-b3f2-85253c1fe588</t>
    </r>
  </si>
  <si>
    <t>USNM:Biorepository:AL1HF89</t>
  </si>
  <si>
    <r>
      <rPr>
        <u/>
        <sz val="12"/>
        <color indexed="8"/>
        <rFont val="Calibri"/>
        <family val="2"/>
      </rPr>
      <t>https://n2t.net/ark:/65665/3ad4328ce-f5d3-42f8-b7f9-4a04850848b3</t>
    </r>
  </si>
  <si>
    <t>USNM:Biorepository:AL8OW48</t>
  </si>
  <si>
    <r>
      <rPr>
        <u/>
        <sz val="12"/>
        <color indexed="8"/>
        <rFont val="Calibri"/>
        <family val="2"/>
      </rPr>
      <t>https://n2t.net/ark:/65665/33d952ec3-10f1-4e73-8db0-119590f11137</t>
    </r>
  </si>
  <si>
    <r>
      <rPr>
        <u/>
        <sz val="12"/>
        <color indexed="8"/>
        <rFont val="Calibri"/>
        <family val="2"/>
      </rPr>
      <t>SAMN26198333</t>
    </r>
  </si>
  <si>
    <r>
      <rPr>
        <u/>
        <sz val="12"/>
        <color indexed="8"/>
        <rFont val="Calibri"/>
        <family val="2"/>
      </rPr>
      <t>SRR18254367</t>
    </r>
  </si>
  <si>
    <r>
      <rPr>
        <u/>
        <sz val="12"/>
        <color indexed="8"/>
        <rFont val="Calibri"/>
        <family val="2"/>
      </rPr>
      <t>OR546227</t>
    </r>
  </si>
  <si>
    <r>
      <rPr>
        <i/>
        <sz val="12"/>
        <color indexed="8"/>
        <rFont val="Calibri"/>
        <family val="2"/>
      </rPr>
      <t>Cirripectes quagga</t>
    </r>
  </si>
  <si>
    <t>USNM:FISH:446183</t>
  </si>
  <si>
    <r>
      <rPr>
        <u/>
        <sz val="12"/>
        <color indexed="8"/>
        <rFont val="Calibri"/>
        <family val="2"/>
      </rPr>
      <t>https://n2t.net/ark:/65665/3f2c2e260-6814-4d74-b0e1-fe38af4c71a7</t>
    </r>
  </si>
  <si>
    <t>USNM:Biorepository:AL1HF91</t>
  </si>
  <si>
    <r>
      <rPr>
        <u/>
        <sz val="12"/>
        <color indexed="8"/>
        <rFont val="Calibri"/>
        <family val="2"/>
      </rPr>
      <t>https://n2t.net/ark:/65665/37d09d526-9912-4749-a32f-504d1c4e5a2e</t>
    </r>
  </si>
  <si>
    <t>USNM:Biorepository:AL8OW50</t>
  </si>
  <si>
    <r>
      <rPr>
        <u/>
        <sz val="12"/>
        <color indexed="8"/>
        <rFont val="Calibri"/>
        <family val="2"/>
      </rPr>
      <t>https://n2t.net/ark:/65665/31a09a5cc-03a8-459c-8bf2-2797f78beb91</t>
    </r>
  </si>
  <si>
    <r>
      <rPr>
        <u/>
        <sz val="12"/>
        <color indexed="8"/>
        <rFont val="Calibri"/>
        <family val="2"/>
      </rPr>
      <t>SAMN26198334</t>
    </r>
  </si>
  <si>
    <r>
      <rPr>
        <u/>
        <sz val="12"/>
        <color indexed="8"/>
        <rFont val="Calibri"/>
        <family val="2"/>
      </rPr>
      <t>SRR19434457</t>
    </r>
  </si>
  <si>
    <r>
      <rPr>
        <u/>
        <sz val="12"/>
        <color indexed="8"/>
        <rFont val="Calibri"/>
        <family val="2"/>
      </rPr>
      <t>OP035151</t>
    </r>
  </si>
  <si>
    <r>
      <rPr>
        <i/>
        <sz val="12"/>
        <color indexed="8"/>
        <rFont val="Calibri"/>
        <family val="2"/>
      </rPr>
      <t>Cirripectes variolosus</t>
    </r>
  </si>
  <si>
    <t>USNM:FISH:446022</t>
  </si>
  <si>
    <r>
      <rPr>
        <u/>
        <sz val="12"/>
        <color indexed="8"/>
        <rFont val="Calibri"/>
        <family val="2"/>
      </rPr>
      <t>https://n2t.net/ark:/65665/3e4d262f8-4d29-4782-a326-c4a7c48e87c1</t>
    </r>
  </si>
  <si>
    <t>USNM:Biorepository:AL1HE31</t>
  </si>
  <si>
    <r>
      <rPr>
        <u/>
        <sz val="12"/>
        <color indexed="8"/>
        <rFont val="Calibri"/>
        <family val="2"/>
      </rPr>
      <t>https://n2t.net/ark:/65665/3e69a65b6-977c-417a-9c18-b38a7c5bd02f</t>
    </r>
  </si>
  <si>
    <t>USNM:Biorepository:AL9PD07</t>
  </si>
  <si>
    <r>
      <rPr>
        <u/>
        <sz val="12"/>
        <color indexed="8"/>
        <rFont val="Calibri"/>
        <family val="2"/>
      </rPr>
      <t>https://n2t.net/ark:/65665/32230b40a-75d7-4e78-bf00-39d7bb79a987</t>
    </r>
  </si>
  <si>
    <r>
      <rPr>
        <u/>
        <sz val="12"/>
        <color indexed="8"/>
        <rFont val="Calibri"/>
        <family val="2"/>
      </rPr>
      <t>SAMN26198394</t>
    </r>
  </si>
  <si>
    <r>
      <rPr>
        <u/>
        <sz val="12"/>
        <color indexed="8"/>
        <rFont val="Calibri"/>
        <family val="2"/>
      </rPr>
      <t>SRR19434375</t>
    </r>
  </si>
  <si>
    <r>
      <rPr>
        <u/>
        <sz val="12"/>
        <color indexed="8"/>
        <rFont val="Calibri"/>
        <family val="2"/>
      </rPr>
      <t>OP035123</t>
    </r>
  </si>
  <si>
    <r>
      <rPr>
        <i/>
        <sz val="12"/>
        <color indexed="8"/>
        <rFont val="Calibri"/>
        <family val="2"/>
      </rPr>
      <t>Enchelyurus brunneolus</t>
    </r>
  </si>
  <si>
    <t>USNM:FISH:451479</t>
  </si>
  <si>
    <r>
      <rPr>
        <u/>
        <sz val="12"/>
        <color indexed="8"/>
        <rFont val="Calibri"/>
        <family val="2"/>
      </rPr>
      <t>https://n2t.net/ark:/65665/328747f2c-384a-4efc-b4b9-fd1266148d10</t>
    </r>
  </si>
  <si>
    <t>USNM:Biorepository:AQ5JN45</t>
  </si>
  <si>
    <r>
      <rPr>
        <u/>
        <sz val="12"/>
        <color indexed="8"/>
        <rFont val="Calibri"/>
        <family val="2"/>
      </rPr>
      <t>https://n2t.net/ark:/65665/307e2654a-a52c-449b-a5c1-9600212ec238</t>
    </r>
  </si>
  <si>
    <t>USNM:Biorepository:AQ7LZ06</t>
  </si>
  <si>
    <r>
      <rPr>
        <u/>
        <sz val="12"/>
        <color indexed="8"/>
        <rFont val="Calibri"/>
        <family val="2"/>
      </rPr>
      <t>https://n2t.net/ark:/65665/3dc3fe833-2aa0-4643-af27-400a83c2e2bc</t>
    </r>
  </si>
  <si>
    <r>
      <rPr>
        <u/>
        <sz val="12"/>
        <color indexed="8"/>
        <rFont val="Calibri"/>
        <family val="2"/>
      </rPr>
      <t>SAMN36762242</t>
    </r>
  </si>
  <si>
    <r>
      <rPr>
        <u/>
        <sz val="12"/>
        <color indexed="8"/>
        <rFont val="Calibri"/>
        <family val="2"/>
      </rPr>
      <t>SRR25465163</t>
    </r>
  </si>
  <si>
    <r>
      <rPr>
        <u/>
        <sz val="12"/>
        <color indexed="8"/>
        <rFont val="Calibri"/>
        <family val="2"/>
      </rPr>
      <t>PV370339</t>
    </r>
  </si>
  <si>
    <t>3/25/2025</t>
  </si>
  <si>
    <r>
      <rPr>
        <i/>
        <sz val="12"/>
        <color indexed="8"/>
        <rFont val="Calibri"/>
        <family val="2"/>
      </rPr>
      <t>Entomacrodus strasburgi</t>
    </r>
  </si>
  <si>
    <t>USNM:FISH:442420</t>
  </si>
  <si>
    <r>
      <rPr>
        <u/>
        <sz val="12"/>
        <color indexed="8"/>
        <rFont val="Calibri"/>
        <family val="2"/>
      </rPr>
      <t>https://n2t.net/ark:/65665/32e032b8e-ae35-4b90-8d87-069fc47cf42f</t>
    </r>
  </si>
  <si>
    <t>USNM:Biorepository:AI2EN84</t>
  </si>
  <si>
    <r>
      <rPr>
        <u/>
        <sz val="12"/>
        <color indexed="8"/>
        <rFont val="Calibri"/>
        <family val="2"/>
      </rPr>
      <t>https://n2t.net/ark:/65665/37e2970e7-b0ef-4ef5-925d-a36ac2948434</t>
    </r>
  </si>
  <si>
    <r>
      <rPr>
        <u/>
        <sz val="12"/>
        <color indexed="8"/>
        <rFont val="Calibri"/>
        <family val="2"/>
      </rPr>
      <t>SAMN31811790</t>
    </r>
  </si>
  <si>
    <r>
      <rPr>
        <u/>
        <sz val="12"/>
        <color indexed="8"/>
        <rFont val="Calibri"/>
        <family val="2"/>
      </rPr>
      <t>SRR22396855</t>
    </r>
  </si>
  <si>
    <r>
      <rPr>
        <u/>
        <sz val="12"/>
        <color indexed="8"/>
        <rFont val="Calibri"/>
        <family val="2"/>
      </rPr>
      <t>OR546165</t>
    </r>
  </si>
  <si>
    <r>
      <rPr>
        <i/>
        <sz val="12"/>
        <color indexed="8"/>
        <rFont val="Calibri"/>
        <family val="2"/>
      </rPr>
      <t>Exallias brevis</t>
    </r>
  </si>
  <si>
    <t>USNM:FISH:446179</t>
  </si>
  <si>
    <r>
      <rPr>
        <u/>
        <sz val="12"/>
        <color indexed="8"/>
        <rFont val="Calibri"/>
        <family val="2"/>
      </rPr>
      <t>https://n2t.net/ark:/65665/3b46a873c-b513-4cb1-8cc4-222e0c298f2c</t>
    </r>
  </si>
  <si>
    <t>USNM:Biorepository:AL1HF87</t>
  </si>
  <si>
    <r>
      <rPr>
        <u/>
        <sz val="12"/>
        <color indexed="8"/>
        <rFont val="Calibri"/>
        <family val="2"/>
      </rPr>
      <t>https://n2t.net/ark:/65665/3bb0508e7-38c9-4a11-a5ae-b2e66e2f6726</t>
    </r>
  </si>
  <si>
    <t>USNM:Biorepository:AL8OW46</t>
  </si>
  <si>
    <r>
      <rPr>
        <u/>
        <sz val="12"/>
        <color indexed="8"/>
        <rFont val="Calibri"/>
        <family val="2"/>
      </rPr>
      <t>https://n2t.net/ark:/65665/3d4980720-2513-4562-8a9d-dc2583c565d9</t>
    </r>
  </si>
  <si>
    <r>
      <rPr>
        <u/>
        <sz val="12"/>
        <color indexed="8"/>
        <rFont val="Calibri"/>
        <family val="2"/>
      </rPr>
      <t>SAMN26198332</t>
    </r>
  </si>
  <si>
    <r>
      <rPr>
        <u/>
        <sz val="12"/>
        <color indexed="8"/>
        <rFont val="Calibri"/>
        <family val="2"/>
      </rPr>
      <t>SRR19434470</t>
    </r>
  </si>
  <si>
    <r>
      <rPr>
        <u/>
        <sz val="12"/>
        <color indexed="8"/>
        <rFont val="Calibri"/>
        <family val="2"/>
      </rPr>
      <t>OP035104</t>
    </r>
  </si>
  <si>
    <r>
      <rPr>
        <i/>
        <sz val="12"/>
        <color indexed="8"/>
        <rFont val="Calibri"/>
        <family val="2"/>
      </rPr>
      <t>Hypleurochilus geminatus</t>
    </r>
  </si>
  <si>
    <t>USNM:FISH:416870</t>
  </si>
  <si>
    <r>
      <rPr>
        <u/>
        <sz val="12"/>
        <color indexed="8"/>
        <rFont val="Calibri"/>
        <family val="2"/>
      </rPr>
      <t>https://n2t.net/ark:/65665/33d023e8d-a1a8-45f4-b61a-568f8b6b6e31</t>
    </r>
  </si>
  <si>
    <t>USNM:Biorepository:AC8CB85</t>
  </si>
  <si>
    <r>
      <rPr>
        <u/>
        <sz val="12"/>
        <color indexed="8"/>
        <rFont val="Calibri"/>
        <family val="2"/>
      </rPr>
      <t>https://n2t.net/ark:/65665/30e4d890e-0eb4-4a6b-ac30-c64eec41bd4e</t>
    </r>
  </si>
  <si>
    <t>USNM:Biorepository:AC4YL69</t>
  </si>
  <si>
    <r>
      <rPr>
        <u/>
        <sz val="12"/>
        <color indexed="8"/>
        <rFont val="Calibri"/>
        <family val="2"/>
      </rPr>
      <t>https://n2t.net/ark:/65665/3de4b9ffe-77c6-4786-b775-b80e84ae6cd8</t>
    </r>
  </si>
  <si>
    <r>
      <rPr>
        <u/>
        <sz val="12"/>
        <color indexed="8"/>
        <rFont val="Calibri"/>
        <family val="2"/>
      </rPr>
      <t>SAMN26198093</t>
    </r>
  </si>
  <si>
    <r>
      <rPr>
        <u/>
        <sz val="12"/>
        <color indexed="8"/>
        <rFont val="Calibri"/>
        <family val="2"/>
      </rPr>
      <t>SRR19434454</t>
    </r>
  </si>
  <si>
    <r>
      <rPr>
        <u/>
        <sz val="12"/>
        <color indexed="8"/>
        <rFont val="Calibri"/>
        <family val="2"/>
      </rPr>
      <t>OP035308</t>
    </r>
  </si>
  <si>
    <r>
      <rPr>
        <i/>
        <sz val="12"/>
        <color indexed="8"/>
        <rFont val="Calibri"/>
        <family val="2"/>
      </rPr>
      <t>Hypleurochilus springeri</t>
    </r>
  </si>
  <si>
    <t>USNM:FISH:416518</t>
  </si>
  <si>
    <r>
      <rPr>
        <u/>
        <sz val="12"/>
        <color indexed="8"/>
        <rFont val="Calibri"/>
        <family val="2"/>
      </rPr>
      <t>https://n2t.net/ark:/65665/314b23739-83b3-4219-83ee-40f8441305fb</t>
    </r>
  </si>
  <si>
    <t>USNM:Biorepository:AC2WS97</t>
  </si>
  <si>
    <r>
      <rPr>
        <u/>
        <sz val="12"/>
        <color indexed="8"/>
        <rFont val="Calibri"/>
        <family val="2"/>
      </rPr>
      <t>https://n2t.net/ark:/65665/304d59a00-1e9c-45a1-a1dc-06d2d8375441</t>
    </r>
  </si>
  <si>
    <t>USNM:Biorepository:AC4YJ57</t>
  </si>
  <si>
    <r>
      <rPr>
        <u/>
        <sz val="12"/>
        <color indexed="8"/>
        <rFont val="Calibri"/>
        <family val="2"/>
      </rPr>
      <t>https://n2t.net/ark:/65665/337adb6a1-ad96-4f05-84eb-924bdf241673</t>
    </r>
  </si>
  <si>
    <r>
      <rPr>
        <u/>
        <sz val="12"/>
        <color indexed="8"/>
        <rFont val="Calibri"/>
        <family val="2"/>
      </rPr>
      <t>SAMN29555167</t>
    </r>
  </si>
  <si>
    <r>
      <rPr>
        <u/>
        <sz val="12"/>
        <color indexed="8"/>
        <rFont val="Calibri"/>
        <family val="2"/>
      </rPr>
      <t>SRR21844182</t>
    </r>
  </si>
  <si>
    <r>
      <rPr>
        <u/>
        <sz val="12"/>
        <color indexed="8"/>
        <rFont val="Calibri"/>
        <family val="2"/>
      </rPr>
      <t>OR546219</t>
    </r>
  </si>
  <si>
    <r>
      <rPr>
        <i/>
        <sz val="12"/>
        <color indexed="8"/>
        <rFont val="Calibri"/>
        <family val="2"/>
      </rPr>
      <t>Hypsoblennius hentz</t>
    </r>
  </si>
  <si>
    <t>USNM:FISH:439180</t>
  </si>
  <si>
    <r>
      <rPr>
        <u/>
        <sz val="12"/>
        <color indexed="8"/>
        <rFont val="Calibri"/>
        <family val="2"/>
      </rPr>
      <t>https://n2t.net/ark:/65665/3a4141a21-7cd1-430b-b9a6-ec6c42c8efea</t>
    </r>
  </si>
  <si>
    <t>USNM:Biorepository:AP1VE42</t>
  </si>
  <si>
    <r>
      <rPr>
        <u/>
        <sz val="12"/>
        <color indexed="8"/>
        <rFont val="Calibri"/>
        <family val="2"/>
      </rPr>
      <t>https://n2t.net/ark:/65665/38222d24a-e6d7-4f5d-b00a-b86e2687e961</t>
    </r>
  </si>
  <si>
    <t>USNM:Biorepository:AO6QG77</t>
  </si>
  <si>
    <r>
      <rPr>
        <u/>
        <sz val="12"/>
        <color indexed="8"/>
        <rFont val="Calibri"/>
        <family val="2"/>
      </rPr>
      <t>https://n2t.net/ark:/65665/3574f7ea1-139d-4b9d-910d-40c5f54d163d</t>
    </r>
  </si>
  <si>
    <r>
      <rPr>
        <u/>
        <sz val="12"/>
        <color indexed="8"/>
        <rFont val="Calibri"/>
        <family val="2"/>
      </rPr>
      <t>SAMN29555342</t>
    </r>
  </si>
  <si>
    <r>
      <rPr>
        <u/>
        <sz val="12"/>
        <color indexed="8"/>
        <rFont val="Calibri"/>
        <family val="2"/>
      </rPr>
      <t>OP056806</t>
    </r>
  </si>
  <si>
    <r>
      <rPr>
        <i/>
        <sz val="12"/>
        <color indexed="8"/>
        <rFont val="Calibri"/>
        <family val="2"/>
      </rPr>
      <t>Omobranchus obliquus</t>
    </r>
  </si>
  <si>
    <t>USNM:FISH:442343</t>
  </si>
  <si>
    <r>
      <rPr>
        <u/>
        <sz val="12"/>
        <color indexed="8"/>
        <rFont val="Calibri"/>
        <family val="2"/>
      </rPr>
      <t>https://n2t.net/ark:/65665/352bcc39b-5c3e-41fd-9ccd-b2463b0fc13a</t>
    </r>
  </si>
  <si>
    <t>USNM:Biorepository:AH9BN36</t>
  </si>
  <si>
    <r>
      <rPr>
        <u/>
        <sz val="12"/>
        <color indexed="8"/>
        <rFont val="Calibri"/>
        <family val="2"/>
      </rPr>
      <t>https://n2t.net/ark:/65665/3f1f7017a-c725-443d-a187-74f98b75def6</t>
    </r>
  </si>
  <si>
    <t>USNM:Biorepository:AK2YB89</t>
  </si>
  <si>
    <r>
      <rPr>
        <u/>
        <sz val="12"/>
        <color indexed="8"/>
        <rFont val="Calibri"/>
        <family val="2"/>
      </rPr>
      <t>https://n2t.net/ark:/65665/322679252-cdc8-486e-a761-12400f4703cd</t>
    </r>
  </si>
  <si>
    <r>
      <rPr>
        <u/>
        <sz val="12"/>
        <color indexed="8"/>
        <rFont val="Calibri"/>
        <family val="2"/>
      </rPr>
      <t>SAMN26198264</t>
    </r>
  </si>
  <si>
    <r>
      <rPr>
        <u/>
        <sz val="12"/>
        <color indexed="8"/>
        <rFont val="Calibri"/>
        <family val="2"/>
      </rPr>
      <t>SRR19434534</t>
    </r>
  </si>
  <si>
    <r>
      <rPr>
        <u/>
        <sz val="12"/>
        <color indexed="8"/>
        <rFont val="Calibri"/>
        <family val="2"/>
      </rPr>
      <t>OP035119</t>
    </r>
  </si>
  <si>
    <r>
      <rPr>
        <i/>
        <sz val="12"/>
        <color indexed="8"/>
        <rFont val="Calibri"/>
        <family val="2"/>
      </rPr>
      <t>Parablennius marmoreus</t>
    </r>
  </si>
  <si>
    <t>USNM:FISH:415793</t>
  </si>
  <si>
    <r>
      <rPr>
        <u/>
        <sz val="12"/>
        <color indexed="8"/>
        <rFont val="Calibri"/>
        <family val="2"/>
      </rPr>
      <t>https://n2t.net/ark:/65665/3b9da4785-061a-44e2-8ae1-0e2191305843</t>
    </r>
  </si>
  <si>
    <t>USNM:Biorepository:AC2WS15</t>
  </si>
  <si>
    <r>
      <rPr>
        <u/>
        <sz val="12"/>
        <color indexed="8"/>
        <rFont val="Calibri"/>
        <family val="2"/>
      </rPr>
      <t>https://n2t.net/ark:/65665/3f3833b69-0290-4062-8c0c-7ebf3df89008</t>
    </r>
  </si>
  <si>
    <t>USNM:Biorepository:AC4YF97</t>
  </si>
  <si>
    <r>
      <rPr>
        <u/>
        <sz val="12"/>
        <color indexed="8"/>
        <rFont val="Calibri"/>
        <family val="2"/>
      </rPr>
      <t>https://n2t.net/ark:/65665/301c14c7a-0085-4d82-9942-88e641d9201d</t>
    </r>
  </si>
  <si>
    <r>
      <rPr>
        <u/>
        <sz val="12"/>
        <color indexed="8"/>
        <rFont val="Calibri"/>
        <family val="2"/>
      </rPr>
      <t>SAMN26198083</t>
    </r>
  </si>
  <si>
    <r>
      <rPr>
        <u/>
        <sz val="12"/>
        <color indexed="8"/>
        <rFont val="Calibri"/>
        <family val="2"/>
      </rPr>
      <t>SRR19434552</t>
    </r>
  </si>
  <si>
    <r>
      <rPr>
        <u/>
        <sz val="12"/>
        <color indexed="8"/>
        <rFont val="Calibri"/>
        <family val="2"/>
      </rPr>
      <t>OP035122</t>
    </r>
  </si>
  <si>
    <r>
      <rPr>
        <i/>
        <sz val="12"/>
        <color indexed="8"/>
        <rFont val="Calibri"/>
        <family val="2"/>
      </rPr>
      <t>Parablennius thysanius</t>
    </r>
  </si>
  <si>
    <t>USNM:FISH:442342</t>
  </si>
  <si>
    <r>
      <rPr>
        <u/>
        <sz val="12"/>
        <color indexed="8"/>
        <rFont val="Calibri"/>
        <family val="2"/>
      </rPr>
      <t>https://n2t.net/ark:/65665/3cc28d370-f4c8-4874-915d-da698d859e4e</t>
    </r>
  </si>
  <si>
    <t>USNM:Biorepository:AH9BN34</t>
  </si>
  <si>
    <r>
      <rPr>
        <u/>
        <sz val="12"/>
        <color indexed="8"/>
        <rFont val="Calibri"/>
        <family val="2"/>
      </rPr>
      <t>https://n2t.net/ark:/65665/39f6933d7-efeb-48f9-91e8-ea03a0c09c7f</t>
    </r>
  </si>
  <si>
    <t>USNM:Biorepository:AK2YB88</t>
  </si>
  <si>
    <r>
      <rPr>
        <u/>
        <sz val="12"/>
        <color indexed="8"/>
        <rFont val="Calibri"/>
        <family val="2"/>
      </rPr>
      <t>https://n2t.net/ark:/65665/3e30195d0-6451-4766-8101-61b9d8e5ca64</t>
    </r>
  </si>
  <si>
    <r>
      <rPr>
        <u/>
        <sz val="12"/>
        <color indexed="8"/>
        <rFont val="Calibri"/>
        <family val="2"/>
      </rPr>
      <t>SAMN26198263</t>
    </r>
  </si>
  <si>
    <r>
      <rPr>
        <u/>
        <sz val="12"/>
        <color indexed="8"/>
        <rFont val="Calibri"/>
        <family val="2"/>
      </rPr>
      <t>SRR19434531</t>
    </r>
  </si>
  <si>
    <r>
      <rPr>
        <u/>
        <sz val="12"/>
        <color indexed="8"/>
        <rFont val="Calibri"/>
        <family val="2"/>
      </rPr>
      <t>OP035092</t>
    </r>
  </si>
  <si>
    <r>
      <rPr>
        <i/>
        <sz val="12"/>
        <color indexed="8"/>
        <rFont val="Calibri"/>
        <family val="2"/>
      </rPr>
      <t>Scartella cristata</t>
    </r>
  </si>
  <si>
    <t>USNM:FISH:416520</t>
  </si>
  <si>
    <r>
      <rPr>
        <u/>
        <sz val="12"/>
        <color indexed="8"/>
        <rFont val="Calibri"/>
        <family val="2"/>
      </rPr>
      <t>https://n2t.net/ark:/65665/37d9f76ae-137a-4a1f-9de2-57d322dc569c</t>
    </r>
  </si>
  <si>
    <t>USNM:Biorepository:AC2WS82</t>
  </si>
  <si>
    <r>
      <rPr>
        <u/>
        <sz val="12"/>
        <color indexed="8"/>
        <rFont val="Calibri"/>
        <family val="2"/>
      </rPr>
      <t>https://n2t.net/ark:/65665/3cd11c033-4bf7-4a12-b96d-d5ef724b3d4a</t>
    </r>
  </si>
  <si>
    <t>USNM:Biorepository:AC4YJ59</t>
  </si>
  <si>
    <r>
      <rPr>
        <u/>
        <sz val="12"/>
        <color indexed="8"/>
        <rFont val="Calibri"/>
        <family val="2"/>
      </rPr>
      <t>https://n2t.net/ark:/65665/32d669fa0-7430-460e-9ede-b217be92ea56</t>
    </r>
  </si>
  <si>
    <r>
      <rPr>
        <u/>
        <sz val="12"/>
        <color indexed="8"/>
        <rFont val="Calibri"/>
        <family val="2"/>
      </rPr>
      <t>SAMN29555169</t>
    </r>
  </si>
  <si>
    <r>
      <rPr>
        <u/>
        <sz val="12"/>
        <color indexed="8"/>
        <rFont val="Calibri"/>
        <family val="2"/>
      </rPr>
      <t>SRR21844180</t>
    </r>
  </si>
  <si>
    <r>
      <rPr>
        <u/>
        <sz val="12"/>
        <color indexed="8"/>
        <rFont val="Calibri"/>
        <family val="2"/>
      </rPr>
      <t>OP056817</t>
    </r>
  </si>
  <si>
    <r>
      <rPr>
        <sz val="12"/>
        <color indexed="8"/>
        <rFont val="Calibri"/>
        <family val="2"/>
      </rPr>
      <t>Bothidae</t>
    </r>
  </si>
  <si>
    <r>
      <rPr>
        <i/>
        <sz val="12"/>
        <color indexed="8"/>
        <rFont val="Calibri"/>
        <family val="2"/>
      </rPr>
      <t>Asterorhombus filifer</t>
    </r>
  </si>
  <si>
    <t>USNM:FISH:395312</t>
  </si>
  <si>
    <r>
      <rPr>
        <u/>
        <sz val="12"/>
        <color indexed="8"/>
        <rFont val="Calibri"/>
        <family val="2"/>
      </rPr>
      <t>https://n2t.net/ark:/65665/38aa93775-fab1-4a1b-8225-958bada0a365</t>
    </r>
  </si>
  <si>
    <t>USNM:Biorepository:AF4CF95</t>
  </si>
  <si>
    <r>
      <rPr>
        <u/>
        <sz val="12"/>
        <color indexed="8"/>
        <rFont val="Calibri"/>
        <family val="2"/>
      </rPr>
      <t>https://n2t.net/ark:/65665/3f4c7a767-d6c6-469f-82a2-7adb8ba509c3</t>
    </r>
  </si>
  <si>
    <r>
      <rPr>
        <u/>
        <sz val="12"/>
        <color indexed="8"/>
        <rFont val="Calibri"/>
        <family val="2"/>
      </rPr>
      <t>SAMN26198128</t>
    </r>
  </si>
  <si>
    <r>
      <rPr>
        <u/>
        <sz val="12"/>
        <color indexed="8"/>
        <rFont val="Calibri"/>
        <family val="2"/>
      </rPr>
      <t>SRR18254334</t>
    </r>
  </si>
  <si>
    <r>
      <rPr>
        <u/>
        <sz val="12"/>
        <color indexed="8"/>
        <rFont val="Calibri"/>
        <family val="2"/>
      </rPr>
      <t>OP035149</t>
    </r>
  </si>
  <si>
    <r>
      <rPr>
        <i/>
        <sz val="12"/>
        <color indexed="8"/>
        <rFont val="Calibri"/>
        <family val="2"/>
      </rPr>
      <t>Bothus lunatus</t>
    </r>
  </si>
  <si>
    <t>USNM:FISH:408557</t>
  </si>
  <si>
    <r>
      <rPr>
        <u/>
        <sz val="12"/>
        <color indexed="8"/>
        <rFont val="Calibri"/>
        <family val="2"/>
      </rPr>
      <t>https://n2t.net/ark:/65665/3f9814ba4-e9ef-4424-aa8c-1c43a3b6f22b</t>
    </r>
  </si>
  <si>
    <t>USNM:Biorepository:AC2WI90</t>
  </si>
  <si>
    <r>
      <rPr>
        <u/>
        <sz val="12"/>
        <color indexed="8"/>
        <rFont val="Calibri"/>
        <family val="2"/>
      </rPr>
      <t>https://n2t.net/ark:/65665/3893bbbe6-7c8f-47ec-8dd1-f3b5a5b56172</t>
    </r>
  </si>
  <si>
    <t>USNM:Biorepository:AC3XT85</t>
  </si>
  <si>
    <r>
      <rPr>
        <u/>
        <sz val="12"/>
        <color indexed="8"/>
        <rFont val="Calibri"/>
        <family val="2"/>
      </rPr>
      <t>https://n2t.net/ark:/65665/31cd4a81c-5abd-4655-a790-e0a7845b190c</t>
    </r>
  </si>
  <si>
    <r>
      <rPr>
        <u/>
        <sz val="12"/>
        <color indexed="8"/>
        <rFont val="Calibri"/>
        <family val="2"/>
      </rPr>
      <t>SAMN29555091</t>
    </r>
  </si>
  <si>
    <r>
      <rPr>
        <u/>
        <sz val="12"/>
        <color indexed="8"/>
        <rFont val="Calibri"/>
        <family val="2"/>
      </rPr>
      <t>SRR21844267</t>
    </r>
  </si>
  <si>
    <r>
      <rPr>
        <u/>
        <sz val="12"/>
        <color indexed="8"/>
        <rFont val="Calibri"/>
        <family val="2"/>
      </rPr>
      <t>OP056856</t>
    </r>
  </si>
  <si>
    <r>
      <rPr>
        <i/>
        <sz val="12"/>
        <color indexed="8"/>
        <rFont val="Calibri"/>
        <family val="2"/>
      </rPr>
      <t>Bothus maculiferus</t>
    </r>
  </si>
  <si>
    <t>USNM:FISH:416277</t>
  </si>
  <si>
    <r>
      <rPr>
        <u/>
        <sz val="12"/>
        <color indexed="8"/>
        <rFont val="Calibri"/>
        <family val="2"/>
      </rPr>
      <t>https://n2t.net/ark:/65665/31788fc78-fd15-478d-97a9-368f93fe0801</t>
    </r>
  </si>
  <si>
    <t>USNM:Biorepository:AC4YY74</t>
  </si>
  <si>
    <r>
      <rPr>
        <u/>
        <sz val="12"/>
        <color indexed="8"/>
        <rFont val="Calibri"/>
        <family val="2"/>
      </rPr>
      <t>https://n2t.net/ark:/65665/3417db9a5-5149-4b18-b8a3-3c6ac394b1f1</t>
    </r>
  </si>
  <si>
    <t>USNM:Biorepository:AC4YI13</t>
  </si>
  <si>
    <r>
      <rPr>
        <u/>
        <sz val="12"/>
        <color indexed="8"/>
        <rFont val="Calibri"/>
        <family val="2"/>
      </rPr>
      <t>https://n2t.net/ark:/65665/37a3f6182-49be-40bb-9da5-26dac3d47a89</t>
    </r>
  </si>
  <si>
    <r>
      <rPr>
        <u/>
        <sz val="12"/>
        <color indexed="8"/>
        <rFont val="Calibri"/>
        <family val="2"/>
      </rPr>
      <t>SAMN29555152</t>
    </r>
  </si>
  <si>
    <r>
      <rPr>
        <u/>
        <sz val="12"/>
        <color indexed="8"/>
        <rFont val="Calibri"/>
        <family val="2"/>
      </rPr>
      <t>SRR21844198</t>
    </r>
  </si>
  <si>
    <r>
      <rPr>
        <u/>
        <sz val="12"/>
        <color indexed="8"/>
        <rFont val="Calibri"/>
        <family val="2"/>
      </rPr>
      <t>OP057018</t>
    </r>
  </si>
  <si>
    <t>USNM:FISH:416465</t>
  </si>
  <si>
    <r>
      <rPr>
        <u/>
        <sz val="12"/>
        <color indexed="8"/>
        <rFont val="Calibri"/>
        <family val="2"/>
      </rPr>
      <t>https://n2t.net/ark:/65665/31b87bc49-5013-4610-a1ec-e5d8a4d71825</t>
    </r>
  </si>
  <si>
    <r>
      <rPr>
        <u/>
        <sz val="12"/>
        <color indexed="8"/>
        <rFont val="Calibri"/>
        <family val="2"/>
      </rPr>
      <t>https://n2t.net/ark:/65665/31bccaa7d-5393-4125-a319-4f2c9ea87ba0</t>
    </r>
  </si>
  <si>
    <t>USNM:Biorepository:AL8OO12</t>
  </si>
  <si>
    <r>
      <rPr>
        <u/>
        <sz val="12"/>
        <color indexed="8"/>
        <rFont val="Calibri"/>
        <family val="2"/>
      </rPr>
      <t>https://n2t.net/ark:/65665/3f2e5642d-1d46-4a38-878a-6f9bec5249d8</t>
    </r>
  </si>
  <si>
    <r>
      <rPr>
        <u/>
        <sz val="12"/>
        <color indexed="8"/>
        <rFont val="Calibri"/>
        <family val="2"/>
      </rPr>
      <t>SAMN29555275</t>
    </r>
  </si>
  <si>
    <r>
      <rPr>
        <u/>
        <sz val="12"/>
        <color indexed="8"/>
        <rFont val="Calibri"/>
        <family val="2"/>
      </rPr>
      <t>SRR21844030</t>
    </r>
  </si>
  <si>
    <r>
      <rPr>
        <u/>
        <sz val="12"/>
        <color indexed="8"/>
        <rFont val="Calibri"/>
        <family val="2"/>
      </rPr>
      <t>OR499740</t>
    </r>
  </si>
  <si>
    <r>
      <rPr>
        <i/>
        <sz val="12"/>
        <color indexed="8"/>
        <rFont val="Calibri"/>
        <family val="2"/>
      </rPr>
      <t>Bothus mancus</t>
    </r>
  </si>
  <si>
    <t>USNM:FISH:399518</t>
  </si>
  <si>
    <r>
      <rPr>
        <u/>
        <sz val="12"/>
        <color indexed="8"/>
        <rFont val="Calibri"/>
        <family val="2"/>
      </rPr>
      <t>https://n2t.net/ark:/65665/30921a0c4-bdff-47d5-8426-f7d9a18b8e7c</t>
    </r>
  </si>
  <si>
    <r>
      <rPr>
        <u/>
        <sz val="12"/>
        <color indexed="8"/>
        <rFont val="Calibri"/>
        <family val="2"/>
      </rPr>
      <t>https://n2t.net/ark:/65665/346364ea0-4fde-4c84-9c17-b6b9becc6b68</t>
    </r>
  </si>
  <si>
    <t>USNM:Biorepository:AG9RO03</t>
  </si>
  <si>
    <r>
      <rPr>
        <u/>
        <sz val="12"/>
        <color indexed="8"/>
        <rFont val="Calibri"/>
        <family val="2"/>
      </rPr>
      <t>https://n2t.net/ark:/65665/3c1e0d792-6ae1-4827-a942-af4c6b712d0c</t>
    </r>
  </si>
  <si>
    <r>
      <rPr>
        <u/>
        <sz val="12"/>
        <color indexed="8"/>
        <rFont val="Calibri"/>
        <family val="2"/>
      </rPr>
      <t>SAMN36762115</t>
    </r>
  </si>
  <si>
    <r>
      <rPr>
        <u/>
        <sz val="12"/>
        <color indexed="8"/>
        <rFont val="Calibri"/>
        <family val="2"/>
      </rPr>
      <t>SRR25465304</t>
    </r>
  </si>
  <si>
    <r>
      <rPr>
        <u/>
        <sz val="12"/>
        <color indexed="8"/>
        <rFont val="Calibri"/>
        <family val="2"/>
      </rPr>
      <t>PV423372</t>
    </r>
  </si>
  <si>
    <r>
      <rPr>
        <i/>
        <sz val="12"/>
        <color indexed="8"/>
        <rFont val="Calibri"/>
        <family val="2"/>
      </rPr>
      <t>Bothus robinsi</t>
    </r>
  </si>
  <si>
    <t>USNM:FISH:454738</t>
  </si>
  <si>
    <r>
      <rPr>
        <u/>
        <sz val="12"/>
        <color indexed="8"/>
        <rFont val="Calibri"/>
        <family val="2"/>
      </rPr>
      <t>https://n2t.net/ark:/65665/3ee876de7-aadf-48bb-8a7e-ef492bfd1855</t>
    </r>
  </si>
  <si>
    <t>USNM:Biorepository:AO9TT74</t>
  </si>
  <si>
    <r>
      <rPr>
        <u/>
        <sz val="12"/>
        <color indexed="8"/>
        <rFont val="Calibri"/>
        <family val="2"/>
      </rPr>
      <t>https://n2t.net/ark:/65665/377e0d27f-697e-44be-9619-97c318c7c174</t>
    </r>
  </si>
  <si>
    <t>USNM:Biorepository:AQ8ML67</t>
  </si>
  <si>
    <r>
      <rPr>
        <u/>
        <sz val="12"/>
        <color indexed="8"/>
        <rFont val="Calibri"/>
        <family val="2"/>
      </rPr>
      <t>https://n2t.net/ark:/65665/33f589a20-bde8-4f22-b157-c811a9f211e8</t>
    </r>
  </si>
  <si>
    <r>
      <rPr>
        <u/>
        <sz val="12"/>
        <color indexed="8"/>
        <rFont val="Calibri"/>
        <family val="2"/>
      </rPr>
      <t>SAMN31811826</t>
    </r>
  </si>
  <si>
    <r>
      <rPr>
        <u/>
        <sz val="12"/>
        <color indexed="8"/>
        <rFont val="Calibri"/>
        <family val="2"/>
      </rPr>
      <t>SRR22396644</t>
    </r>
  </si>
  <si>
    <r>
      <rPr>
        <u/>
        <sz val="12"/>
        <color indexed="8"/>
        <rFont val="Calibri"/>
        <family val="2"/>
      </rPr>
      <t>OR546245</t>
    </r>
  </si>
  <si>
    <r>
      <rPr>
        <i/>
        <sz val="12"/>
        <color indexed="8"/>
        <rFont val="Calibri"/>
        <family val="2"/>
      </rPr>
      <t>Chascanopsetta danae</t>
    </r>
  </si>
  <si>
    <t>USNM:FISH:407637</t>
  </si>
  <si>
    <r>
      <rPr>
        <u/>
        <sz val="12"/>
        <color indexed="8"/>
        <rFont val="Calibri"/>
        <family val="2"/>
      </rPr>
      <t>https://n2t.net/ark:/65665/3d79b5cf9-7237-408c-887e-86a4fe3e3aaf</t>
    </r>
  </si>
  <si>
    <t>USNM:Biorepository:AH2UC65</t>
  </si>
  <si>
    <r>
      <rPr>
        <u/>
        <sz val="12"/>
        <color indexed="8"/>
        <rFont val="Calibri"/>
        <family val="2"/>
      </rPr>
      <t>https://n2t.net/ark:/65665/3d939800a-72b2-41c4-8623-1fa163ca020b</t>
    </r>
  </si>
  <si>
    <r>
      <rPr>
        <u/>
        <sz val="12"/>
        <color indexed="8"/>
        <rFont val="Calibri"/>
        <family val="2"/>
      </rPr>
      <t>SAMN29555235</t>
    </r>
  </si>
  <si>
    <r>
      <rPr>
        <u/>
        <sz val="12"/>
        <color indexed="8"/>
        <rFont val="Calibri"/>
        <family val="2"/>
      </rPr>
      <t>SRR21843947</t>
    </r>
  </si>
  <si>
    <r>
      <rPr>
        <u/>
        <sz val="12"/>
        <color indexed="8"/>
        <rFont val="Calibri"/>
        <family val="2"/>
      </rPr>
      <t>OP056975</t>
    </r>
  </si>
  <si>
    <r>
      <rPr>
        <i/>
        <sz val="12"/>
        <color indexed="8"/>
        <rFont val="Calibri"/>
        <family val="2"/>
      </rPr>
      <t>Monolene sessilicauda</t>
    </r>
  </si>
  <si>
    <t>USNM:FISH:454775</t>
  </si>
  <si>
    <r>
      <rPr>
        <u/>
        <sz val="12"/>
        <color indexed="8"/>
        <rFont val="Calibri"/>
        <family val="2"/>
      </rPr>
      <t>https://n2t.net/ark:/65665/3d0865271-f7fc-45a6-a11b-caeb908617e2</t>
    </r>
  </si>
  <si>
    <t>USNM:Biorepository:AO9TU11</t>
  </si>
  <si>
    <r>
      <rPr>
        <u/>
        <sz val="12"/>
        <color indexed="8"/>
        <rFont val="Calibri"/>
        <family val="2"/>
      </rPr>
      <t>https://n2t.net/ark:/65665/36156b39f-2e11-4d2b-83c7-30a3cfd230e7</t>
    </r>
  </si>
  <si>
    <t>USNM:Biorepository:AQ8MM03</t>
  </si>
  <si>
    <r>
      <rPr>
        <u/>
        <sz val="12"/>
        <color indexed="8"/>
        <rFont val="Calibri"/>
        <family val="2"/>
      </rPr>
      <t>https://n2t.net/ark:/65665/3f4da8b51-b0f1-4722-b98a-1a18339c5b02</t>
    </r>
  </si>
  <si>
    <r>
      <rPr>
        <u/>
        <sz val="12"/>
        <color indexed="8"/>
        <rFont val="Calibri"/>
        <family val="2"/>
      </rPr>
      <t>SAMN31811862</t>
    </r>
  </si>
  <si>
    <r>
      <rPr>
        <u/>
        <sz val="12"/>
        <color indexed="8"/>
        <rFont val="Calibri"/>
        <family val="2"/>
      </rPr>
      <t>SRR22396928</t>
    </r>
  </si>
  <si>
    <r>
      <rPr>
        <u/>
        <sz val="12"/>
        <color indexed="8"/>
        <rFont val="Calibri"/>
        <family val="2"/>
      </rPr>
      <t>OR581012</t>
    </r>
  </si>
  <si>
    <r>
      <rPr>
        <i/>
        <sz val="12"/>
        <color indexed="8"/>
        <rFont val="Calibri"/>
        <family val="2"/>
      </rPr>
      <t>Brama japonica</t>
    </r>
  </si>
  <si>
    <r>
      <rPr>
        <sz val="12"/>
        <color indexed="8"/>
        <rFont val="Calibri"/>
        <family val="2"/>
      </rPr>
      <t>Pacific Pomfret</t>
    </r>
  </si>
  <si>
    <t>SIO:FISHES:14-79</t>
  </si>
  <si>
    <t>SIO:f0be1a65-8c9f-4b5c-b0b8-9b4a95c1c02c</t>
  </si>
  <si>
    <r>
      <rPr>
        <u/>
        <sz val="12"/>
        <color indexed="8"/>
        <rFont val="Calibri"/>
        <family val="2"/>
      </rPr>
      <t>SAMN31811679</t>
    </r>
  </si>
  <si>
    <r>
      <rPr>
        <u/>
        <sz val="12"/>
        <color indexed="8"/>
        <rFont val="Calibri"/>
        <family val="2"/>
      </rPr>
      <t>SRR22396885</t>
    </r>
  </si>
  <si>
    <r>
      <rPr>
        <u/>
        <sz val="12"/>
        <color indexed="8"/>
        <rFont val="Calibri"/>
        <family val="2"/>
      </rPr>
      <t>OP057052</t>
    </r>
  </si>
  <si>
    <r>
      <rPr>
        <i/>
        <sz val="12"/>
        <color indexed="8"/>
        <rFont val="Calibri"/>
        <family val="2"/>
      </rPr>
      <t>Brama orcini</t>
    </r>
  </si>
  <si>
    <r>
      <rPr>
        <sz val="12"/>
        <color indexed="8"/>
        <rFont val="Calibri"/>
        <family val="2"/>
      </rPr>
      <t>Bigtooth Pomfret</t>
    </r>
  </si>
  <si>
    <t>USNM:FISH:403327</t>
  </si>
  <si>
    <r>
      <rPr>
        <u/>
        <sz val="12"/>
        <color indexed="8"/>
        <rFont val="Calibri"/>
        <family val="2"/>
      </rPr>
      <t>https://n2t.net/ark:/65665/3ba24a193-e6bb-4859-b8c7-06b82726e3c8</t>
    </r>
  </si>
  <si>
    <t>USNM:Biorepository:AG9RF07</t>
  </si>
  <si>
    <r>
      <rPr>
        <u/>
        <sz val="12"/>
        <color indexed="8"/>
        <rFont val="Calibri"/>
        <family val="2"/>
      </rPr>
      <t>https://n2t.net/ark:/65665/3b368c924-b4b7-45ba-9592-d3257758e2f7</t>
    </r>
  </si>
  <si>
    <t>USNM:Biorepository:AH0SP39</t>
  </si>
  <si>
    <r>
      <rPr>
        <u/>
        <sz val="12"/>
        <color indexed="8"/>
        <rFont val="Calibri"/>
        <family val="2"/>
      </rPr>
      <t>https://n2t.net/ark:/65665/3507ef096-3366-4459-91d0-9b6144218429</t>
    </r>
  </si>
  <si>
    <r>
      <rPr>
        <u/>
        <sz val="12"/>
        <color indexed="8"/>
        <rFont val="Calibri"/>
        <family val="2"/>
      </rPr>
      <t>SAMN26198208</t>
    </r>
  </si>
  <si>
    <r>
      <rPr>
        <u/>
        <sz val="12"/>
        <color indexed="8"/>
        <rFont val="Calibri"/>
        <family val="2"/>
      </rPr>
      <t>SRR19434442</t>
    </r>
  </si>
  <si>
    <r>
      <rPr>
        <u/>
        <sz val="12"/>
        <color indexed="8"/>
        <rFont val="Calibri"/>
        <family val="2"/>
      </rPr>
      <t>OR575611</t>
    </r>
  </si>
  <si>
    <r>
      <rPr>
        <i/>
        <sz val="12"/>
        <color indexed="8"/>
        <rFont val="Calibri"/>
        <family val="2"/>
      </rPr>
      <t>Pteraclis aesticola</t>
    </r>
  </si>
  <si>
    <r>
      <rPr>
        <sz val="12"/>
        <color indexed="8"/>
        <rFont val="Calibri"/>
        <family val="2"/>
      </rPr>
      <t>Pacific Fanfish</t>
    </r>
  </si>
  <si>
    <t>SIO:FISHES:16-21</t>
  </si>
  <si>
    <t>SIO:c6a942d8-3719-4b97-84a4-308e1ca05e51</t>
  </si>
  <si>
    <r>
      <rPr>
        <u/>
        <sz val="12"/>
        <color indexed="8"/>
        <rFont val="Calibri"/>
        <family val="2"/>
      </rPr>
      <t>SAMN31811655</t>
    </r>
  </si>
  <si>
    <r>
      <rPr>
        <u/>
        <sz val="12"/>
        <color indexed="8"/>
        <rFont val="Calibri"/>
        <family val="2"/>
      </rPr>
      <t>SRR22396791</t>
    </r>
  </si>
  <si>
    <r>
      <rPr>
        <u/>
        <sz val="12"/>
        <color indexed="8"/>
        <rFont val="Calibri"/>
        <family val="2"/>
      </rPr>
      <t>OP057066</t>
    </r>
  </si>
  <si>
    <r>
      <rPr>
        <sz val="12"/>
        <color indexed="8"/>
        <rFont val="Calibri"/>
        <family val="2"/>
      </rPr>
      <t>Bregmacerotidae</t>
    </r>
  </si>
  <si>
    <r>
      <rPr>
        <i/>
        <sz val="12"/>
        <color indexed="8"/>
        <rFont val="Calibri"/>
        <family val="2"/>
      </rPr>
      <t>Bregmaceros japonicus</t>
    </r>
  </si>
  <si>
    <t>SIO:FISHES:02-47</t>
  </si>
  <si>
    <t>SIO:5ee0f4c1-510b-4eb6-a754-2c2f3652f820</t>
  </si>
  <si>
    <r>
      <rPr>
        <u/>
        <sz val="12"/>
        <color indexed="8"/>
        <rFont val="Calibri"/>
        <family val="2"/>
      </rPr>
      <t>SAMN31811599</t>
    </r>
  </si>
  <si>
    <r>
      <rPr>
        <u/>
        <sz val="12"/>
        <color indexed="8"/>
        <rFont val="Calibri"/>
        <family val="2"/>
      </rPr>
      <t>SRR22396608</t>
    </r>
  </si>
  <si>
    <r>
      <rPr>
        <u/>
        <sz val="12"/>
        <color indexed="8"/>
        <rFont val="Calibri"/>
        <family val="2"/>
      </rPr>
      <t>OR582662</t>
    </r>
  </si>
  <si>
    <r>
      <rPr>
        <i/>
        <sz val="12"/>
        <color indexed="8"/>
        <rFont val="Calibri"/>
        <family val="2"/>
      </rPr>
      <t>Calamopteryx goslinei</t>
    </r>
  </si>
  <si>
    <t>USNM:FISH:413797</t>
  </si>
  <si>
    <r>
      <rPr>
        <u/>
        <sz val="12"/>
        <color indexed="8"/>
        <rFont val="Calibri"/>
        <family val="2"/>
      </rPr>
      <t>https://n2t.net/ark:/65665/35c97fa45-2755-44e6-8969-445ba5c301aa</t>
    </r>
  </si>
  <si>
    <t>USNM:Biorepository:AL7NZ39</t>
  </si>
  <si>
    <r>
      <rPr>
        <u/>
        <sz val="12"/>
        <color indexed="8"/>
        <rFont val="Calibri"/>
        <family val="2"/>
      </rPr>
      <t>https://n2t.net/ark:/65665/3927f0519-a5e8-49b0-9981-6b0b7c3be78b</t>
    </r>
  </si>
  <si>
    <t>USNM:Biorepository:AL8OC87</t>
  </si>
  <si>
    <r>
      <rPr>
        <u/>
        <sz val="12"/>
        <color indexed="8"/>
        <rFont val="Calibri"/>
        <family val="2"/>
      </rPr>
      <t>https://n2t.net/ark:/65665/39fd91744-3c65-40cb-aabf-24bafcb60dd5</t>
    </r>
  </si>
  <si>
    <r>
      <rPr>
        <u/>
        <sz val="12"/>
        <color indexed="8"/>
        <rFont val="Calibri"/>
        <family val="2"/>
      </rPr>
      <t>SAMN36762158</t>
    </r>
  </si>
  <si>
    <r>
      <rPr>
        <u/>
        <sz val="12"/>
        <color indexed="8"/>
        <rFont val="Calibri"/>
        <family val="2"/>
      </rPr>
      <t>SRR25465128</t>
    </r>
  </si>
  <si>
    <r>
      <rPr>
        <u/>
        <sz val="12"/>
        <color indexed="8"/>
        <rFont val="Calibri"/>
        <family val="2"/>
      </rPr>
      <t>PV370324</t>
    </r>
  </si>
  <si>
    <r>
      <rPr>
        <i/>
        <sz val="12"/>
        <color indexed="8"/>
        <rFont val="Calibri"/>
        <family val="2"/>
      </rPr>
      <t>Calamopteryx robinsorum</t>
    </r>
  </si>
  <si>
    <t>USNM:FISH:466552</t>
  </si>
  <si>
    <r>
      <rPr>
        <u/>
        <sz val="12"/>
        <color indexed="8"/>
        <rFont val="Calibri"/>
        <family val="2"/>
      </rPr>
      <t>https://n2t.net/ark:/65665/3a13ec21b-8ace-4ff4-9ce0-463b456bc179</t>
    </r>
  </si>
  <si>
    <t>USNM:Biorepository:AL2IY39</t>
  </si>
  <si>
    <r>
      <rPr>
        <u/>
        <sz val="12"/>
        <color indexed="8"/>
        <rFont val="Calibri"/>
        <family val="2"/>
      </rPr>
      <t>https://n2t.net/ark:/65665/3ce1b2cc2-94ea-4048-8f9b-dae629771112</t>
    </r>
  </si>
  <si>
    <t>USNM:Biorepository:AQ7LZ49</t>
  </si>
  <si>
    <r>
      <rPr>
        <u/>
        <sz val="12"/>
        <color indexed="8"/>
        <rFont val="Calibri"/>
        <family val="2"/>
      </rPr>
      <t>https://n2t.net/ark:/65665/3af028b97-c0c2-474d-97a7-855d02b7a640</t>
    </r>
  </si>
  <si>
    <r>
      <rPr>
        <u/>
        <sz val="12"/>
        <color indexed="8"/>
        <rFont val="Calibri"/>
        <family val="2"/>
      </rPr>
      <t>SAMN36762376</t>
    </r>
  </si>
  <si>
    <r>
      <rPr>
        <u/>
        <sz val="12"/>
        <color indexed="8"/>
        <rFont val="Calibri"/>
        <family val="2"/>
      </rPr>
      <t>SRR25465239</t>
    </r>
  </si>
  <si>
    <r>
      <rPr>
        <u/>
        <sz val="12"/>
        <color indexed="8"/>
        <rFont val="Calibri"/>
        <family val="2"/>
      </rPr>
      <t>PV442289</t>
    </r>
  </si>
  <si>
    <t>4/3/2025</t>
  </si>
  <si>
    <r>
      <rPr>
        <i/>
        <sz val="12"/>
        <color indexed="8"/>
        <rFont val="Calibri"/>
        <family val="2"/>
      </rPr>
      <t>Petrotyx sanguineus</t>
    </r>
  </si>
  <si>
    <t>USNM:FISH:413892</t>
  </si>
  <si>
    <r>
      <rPr>
        <u/>
        <sz val="12"/>
        <color indexed="8"/>
        <rFont val="Calibri"/>
        <family val="2"/>
      </rPr>
      <t>https://n2t.net/ark:/65665/312e67e11-889c-4dbb-a618-e30e9ab34c69</t>
    </r>
  </si>
  <si>
    <t>USNM:Biorepository:AL8OB69</t>
  </si>
  <si>
    <r>
      <rPr>
        <u/>
        <sz val="12"/>
        <color indexed="8"/>
        <rFont val="Calibri"/>
        <family val="2"/>
      </rPr>
      <t>https://n2t.net/ark:/65665/3c5c843a8-f889-4f79-bbc9-d31fbed2f99b</t>
    </r>
  </si>
  <si>
    <t>USNM:Biorepository:AL8OE72</t>
  </si>
  <si>
    <r>
      <rPr>
        <u/>
        <sz val="12"/>
        <color indexed="8"/>
        <rFont val="Calibri"/>
        <family val="2"/>
      </rPr>
      <t>https://n2t.net/ark:/65665/380ff89fe-fb8d-44a3-a9c4-6dec0f0d727a</t>
    </r>
  </si>
  <si>
    <r>
      <rPr>
        <u/>
        <sz val="12"/>
        <color indexed="8"/>
        <rFont val="Calibri"/>
        <family val="2"/>
      </rPr>
      <t>SAMN36762165</t>
    </r>
  </si>
  <si>
    <r>
      <rPr>
        <u/>
        <sz val="12"/>
        <color indexed="8"/>
        <rFont val="Calibri"/>
        <family val="2"/>
      </rPr>
      <t>SRR25465121</t>
    </r>
  </si>
  <si>
    <r>
      <rPr>
        <u/>
        <sz val="12"/>
        <color indexed="8"/>
        <rFont val="Calibri"/>
        <family val="2"/>
      </rPr>
      <t>PV460855</t>
    </r>
  </si>
  <si>
    <r>
      <rPr>
        <i/>
        <sz val="12"/>
        <color indexed="8"/>
        <rFont val="Calibri"/>
        <family val="2"/>
      </rPr>
      <t>Callionymus bairdi</t>
    </r>
  </si>
  <si>
    <t>USNM:FISH:415538</t>
  </si>
  <si>
    <r>
      <rPr>
        <u/>
        <sz val="12"/>
        <color indexed="8"/>
        <rFont val="Calibri"/>
        <family val="2"/>
      </rPr>
      <t>https://n2t.net/ark:/65665/3ffb06480-b937-407b-9a0a-2f246641041a</t>
    </r>
  </si>
  <si>
    <r>
      <rPr>
        <u/>
        <sz val="12"/>
        <color indexed="8"/>
        <rFont val="Calibri"/>
        <family val="2"/>
      </rPr>
      <t>https://n2t.net/ark:/65665/37be6d883-10ce-4d61-a45d-edee9851a0ed</t>
    </r>
  </si>
  <si>
    <t>USNM:Biorepository:AL8OO97</t>
  </si>
  <si>
    <r>
      <rPr>
        <u/>
        <sz val="12"/>
        <color indexed="8"/>
        <rFont val="Calibri"/>
        <family val="2"/>
      </rPr>
      <t>https://n2t.net/ark:/65665/34b5caf0c-8c70-4d3f-8fbd-c428866d6b8a</t>
    </r>
  </si>
  <si>
    <r>
      <rPr>
        <u/>
        <sz val="12"/>
        <color indexed="8"/>
        <rFont val="Calibri"/>
        <family val="2"/>
      </rPr>
      <t>SAMN29555287</t>
    </r>
  </si>
  <si>
    <r>
      <rPr>
        <u/>
        <sz val="12"/>
        <color indexed="8"/>
        <rFont val="Calibri"/>
        <family val="2"/>
      </rPr>
      <t>SRR21844017</t>
    </r>
  </si>
  <si>
    <r>
      <rPr>
        <u/>
        <sz val="12"/>
        <color indexed="8"/>
        <rFont val="Calibri"/>
        <family val="2"/>
      </rPr>
      <t>OP056912</t>
    </r>
  </si>
  <si>
    <r>
      <rPr>
        <i/>
        <sz val="12"/>
        <color indexed="8"/>
        <rFont val="Calibri"/>
        <family val="2"/>
      </rPr>
      <t>Foetorepus agassizii</t>
    </r>
  </si>
  <si>
    <t>USNM:FISH:466553</t>
  </si>
  <si>
    <r>
      <rPr>
        <u/>
        <sz val="12"/>
        <color indexed="8"/>
        <rFont val="Calibri"/>
        <family val="2"/>
      </rPr>
      <t>https://n2t.net/ark:/65665/3343d2f70-6001-4058-bfcc-8581b33a2c28</t>
    </r>
  </si>
  <si>
    <t>USNM:Biorepository:AL2IY40</t>
  </si>
  <si>
    <r>
      <rPr>
        <u/>
        <sz val="12"/>
        <color indexed="8"/>
        <rFont val="Calibri"/>
        <family val="2"/>
      </rPr>
      <t>https://n2t.net/ark:/65665/3839ee38b-cc60-4b11-9135-25d815d9d5dc</t>
    </r>
  </si>
  <si>
    <t>USNM:Biorepository:AQ7LZ50</t>
  </si>
  <si>
    <r>
      <rPr>
        <u/>
        <sz val="12"/>
        <color indexed="8"/>
        <rFont val="Calibri"/>
        <family val="2"/>
      </rPr>
      <t>https://n2t.net/ark:/65665/3fb78d651-ddd1-4f84-8b3a-d369ff713372</t>
    </r>
  </si>
  <si>
    <r>
      <rPr>
        <u/>
        <sz val="12"/>
        <color indexed="8"/>
        <rFont val="Calibri"/>
        <family val="2"/>
      </rPr>
      <t>SAMN36762377</t>
    </r>
  </si>
  <si>
    <r>
      <rPr>
        <u/>
        <sz val="12"/>
        <color indexed="8"/>
        <rFont val="Calibri"/>
        <family val="2"/>
      </rPr>
      <t>SRR25465237</t>
    </r>
  </si>
  <si>
    <r>
      <rPr>
        <u/>
        <sz val="12"/>
        <color indexed="8"/>
        <rFont val="Calibri"/>
        <family val="2"/>
      </rPr>
      <t>PV442290</t>
    </r>
  </si>
  <si>
    <t>USNM:FISH:436459</t>
  </si>
  <si>
    <r>
      <rPr>
        <u/>
        <sz val="12"/>
        <color indexed="8"/>
        <rFont val="Calibri"/>
        <family val="2"/>
      </rPr>
      <t>https://n2t.net/ark:/65665/35248bb11-faf2-49d6-b65d-87e766c02d94</t>
    </r>
  </si>
  <si>
    <t>USNM:Biorepository:AB4OY70</t>
  </si>
  <si>
    <r>
      <rPr>
        <u/>
        <sz val="12"/>
        <color indexed="8"/>
        <rFont val="Calibri"/>
        <family val="2"/>
      </rPr>
      <t>https://n2t.net/ark:/65665/3eba2f89b-9320-4e74-a35c-c126a8ac5f03</t>
    </r>
  </si>
  <si>
    <t>USNM:Biorepository:AL8OM27</t>
  </si>
  <si>
    <r>
      <rPr>
        <u/>
        <sz val="12"/>
        <color indexed="8"/>
        <rFont val="Calibri"/>
        <family val="2"/>
      </rPr>
      <t>https://n2t.net/ark:/65665/35f4f5098-8fa0-4764-9f40-4616fe474539</t>
    </r>
  </si>
  <si>
    <r>
      <rPr>
        <u/>
        <sz val="12"/>
        <color indexed="8"/>
        <rFont val="Calibri"/>
        <family val="2"/>
      </rPr>
      <t>SAMN36762015</t>
    </r>
  </si>
  <si>
    <r>
      <rPr>
        <u/>
        <sz val="12"/>
        <color indexed="8"/>
        <rFont val="Calibri"/>
        <family val="2"/>
      </rPr>
      <t>SRR25465108</t>
    </r>
  </si>
  <si>
    <r>
      <rPr>
        <u/>
        <sz val="12"/>
        <color indexed="8"/>
        <rFont val="Calibri"/>
        <family val="2"/>
      </rPr>
      <t>PV423362</t>
    </r>
  </si>
  <si>
    <t>USNM:FISH:431319</t>
  </si>
  <si>
    <r>
      <rPr>
        <u/>
        <sz val="12"/>
        <color indexed="8"/>
        <rFont val="Calibri"/>
        <family val="2"/>
      </rPr>
      <t>https://n2t.net/ark:/65665/369892cec-5ead-4f61-8731-ba4a1ac6d919</t>
    </r>
  </si>
  <si>
    <t>USNM:Biorepository:AA7HJ23</t>
  </si>
  <si>
    <r>
      <rPr>
        <u/>
        <sz val="12"/>
        <color indexed="8"/>
        <rFont val="Calibri"/>
        <family val="2"/>
      </rPr>
      <t>https://n2t.net/ark:/65665/39127942c-f20e-41d5-899e-939caa0ca8f9</t>
    </r>
  </si>
  <si>
    <t>USNM:Biorepository:AG9RK34</t>
  </si>
  <si>
    <r>
      <rPr>
        <u/>
        <sz val="12"/>
        <color indexed="8"/>
        <rFont val="Calibri"/>
        <family val="2"/>
      </rPr>
      <t>https://n2t.net/ark:/65665/3e956b2ec-cecb-4060-af2a-25ee9ecc513e</t>
    </r>
  </si>
  <si>
    <r>
      <rPr>
        <u/>
        <sz val="12"/>
        <color indexed="8"/>
        <rFont val="Calibri"/>
        <family val="2"/>
      </rPr>
      <t>SAMN36762111</t>
    </r>
  </si>
  <si>
    <r>
      <rPr>
        <u/>
        <sz val="12"/>
        <color indexed="8"/>
        <rFont val="Calibri"/>
        <family val="2"/>
      </rPr>
      <t>SRR25465308</t>
    </r>
  </si>
  <si>
    <r>
      <rPr>
        <u/>
        <sz val="12"/>
        <color indexed="8"/>
        <rFont val="Calibri"/>
        <family val="2"/>
      </rPr>
      <t>PV454011</t>
    </r>
  </si>
  <si>
    <t>4/7/2025</t>
  </si>
  <si>
    <t>USNM:FISH:414909</t>
  </si>
  <si>
    <r>
      <rPr>
        <u/>
        <sz val="12"/>
        <color indexed="8"/>
        <rFont val="Calibri"/>
        <family val="2"/>
      </rPr>
      <t>https://n2t.net/ark:/65665/397cd3de1-7ed6-4b9a-bc1b-0f628a4f0351</t>
    </r>
  </si>
  <si>
    <t>USNM:Biorepository:AL8OA49</t>
  </si>
  <si>
    <r>
      <rPr>
        <u/>
        <sz val="12"/>
        <color indexed="8"/>
        <rFont val="Calibri"/>
        <family val="2"/>
      </rPr>
      <t>https://n2t.net/ark:/65665/34ef5105e-d303-429a-a776-0676a26557a7</t>
    </r>
  </si>
  <si>
    <t>USNM:Biorepository:AQ7LY81</t>
  </si>
  <si>
    <r>
      <rPr>
        <u/>
        <sz val="12"/>
        <color indexed="8"/>
        <rFont val="Calibri"/>
        <family val="2"/>
      </rPr>
      <t>https://n2t.net/ark:/65665/3f8d08cc1-e85e-41b7-94b5-c378daaeffca</t>
    </r>
  </si>
  <si>
    <r>
      <rPr>
        <u/>
        <sz val="12"/>
        <color indexed="8"/>
        <rFont val="Calibri"/>
        <family val="2"/>
      </rPr>
      <t>SAMN36762160</t>
    </r>
  </si>
  <si>
    <r>
      <rPr>
        <u/>
        <sz val="12"/>
        <color indexed="8"/>
        <rFont val="Calibri"/>
        <family val="2"/>
      </rPr>
      <t>SRR25465126</t>
    </r>
  </si>
  <si>
    <r>
      <rPr>
        <u/>
        <sz val="12"/>
        <color indexed="8"/>
        <rFont val="Calibri"/>
        <family val="2"/>
      </rPr>
      <t>PV423359</t>
    </r>
  </si>
  <si>
    <t>USNM:FISH:413994</t>
  </si>
  <si>
    <r>
      <rPr>
        <u/>
        <sz val="12"/>
        <color indexed="8"/>
        <rFont val="Calibri"/>
        <family val="2"/>
      </rPr>
      <t>https://n2t.net/ark:/65665/3b163dfe8-9bf1-4db5-9cce-a3e26fd2ee41</t>
    </r>
  </si>
  <si>
    <t>USNM:Biorepository:AL8OG21</t>
  </si>
  <si>
    <r>
      <rPr>
        <u/>
        <sz val="12"/>
        <color indexed="8"/>
        <rFont val="Calibri"/>
        <family val="2"/>
      </rPr>
      <t>https://n2t.net/ark:/65665/3189a8985-7b3c-4a99-8400-6cddee7c9b54</t>
    </r>
  </si>
  <si>
    <t>USNM:Biorepository:AQ7LY77</t>
  </si>
  <si>
    <r>
      <rPr>
        <u/>
        <sz val="12"/>
        <color indexed="8"/>
        <rFont val="Calibri"/>
        <family val="2"/>
      </rPr>
      <t>https://n2t.net/ark:/65665/39dc25b25-cc31-4934-85f1-4899279d4cc2</t>
    </r>
  </si>
  <si>
    <r>
      <rPr>
        <u/>
        <sz val="12"/>
        <color indexed="8"/>
        <rFont val="Calibri"/>
        <family val="2"/>
      </rPr>
      <t>SAMN36762168</t>
    </r>
  </si>
  <si>
    <r>
      <rPr>
        <u/>
        <sz val="12"/>
        <color indexed="8"/>
        <rFont val="Calibri"/>
        <family val="2"/>
      </rPr>
      <t>SRR25465117</t>
    </r>
  </si>
  <si>
    <r>
      <rPr>
        <u/>
        <sz val="12"/>
        <color indexed="8"/>
        <rFont val="Calibri"/>
        <family val="2"/>
      </rPr>
      <t>PV423357</t>
    </r>
  </si>
  <si>
    <t>USNM:FISH:431728</t>
  </si>
  <si>
    <r>
      <rPr>
        <u/>
        <sz val="12"/>
        <color indexed="8"/>
        <rFont val="Calibri"/>
        <family val="2"/>
      </rPr>
      <t>https://n2t.net/ark:/65665/3d603b7f3-c416-42e6-9537-d1b6ae31fe93</t>
    </r>
  </si>
  <si>
    <t>USNM:Biorepository:AA7HK06</t>
  </si>
  <si>
    <r>
      <rPr>
        <u/>
        <sz val="12"/>
        <color indexed="8"/>
        <rFont val="Calibri"/>
        <family val="2"/>
      </rPr>
      <t>https://n2t.net/ark:/65665/308c0c2e9-16d9-4d03-beee-704f8d8fd925</t>
    </r>
  </si>
  <si>
    <t>USNM:Biorepository:AG9RL23</t>
  </si>
  <si>
    <r>
      <rPr>
        <u/>
        <sz val="12"/>
        <color indexed="8"/>
        <rFont val="Calibri"/>
        <family val="2"/>
      </rPr>
      <t>https://n2t.net/ark:/65665/39eb6e598-c5a7-4b6d-8bfe-cb5f5e4a5970</t>
    </r>
  </si>
  <si>
    <r>
      <rPr>
        <u/>
        <sz val="12"/>
        <color indexed="8"/>
        <rFont val="Calibri"/>
        <family val="2"/>
      </rPr>
      <t>SAMN36762113</t>
    </r>
  </si>
  <si>
    <r>
      <rPr>
        <u/>
        <sz val="12"/>
        <color indexed="8"/>
        <rFont val="Calibri"/>
        <family val="2"/>
      </rPr>
      <t>SRR25465306</t>
    </r>
  </si>
  <si>
    <r>
      <rPr>
        <u/>
        <sz val="12"/>
        <color indexed="8"/>
        <rFont val="Calibri"/>
        <family val="2"/>
      </rPr>
      <t>PV454013</t>
    </r>
  </si>
  <si>
    <t>USNM:FISH:436476</t>
  </si>
  <si>
    <r>
      <rPr>
        <u/>
        <sz val="12"/>
        <color indexed="8"/>
        <rFont val="Calibri"/>
        <family val="2"/>
      </rPr>
      <t>https://n2t.net/ark:/65665/3f6cc8dd6-e5b2-4464-9163-ebe89d37f20a</t>
    </r>
  </si>
  <si>
    <t>USNM:Biorepository:AB4OY85</t>
  </si>
  <si>
    <r>
      <rPr>
        <u/>
        <sz val="12"/>
        <color indexed="8"/>
        <rFont val="Calibri"/>
        <family val="2"/>
      </rPr>
      <t>https://n2t.net/ark:/65665/357831f30-8070-4045-8136-5903b9705bd1</t>
    </r>
  </si>
  <si>
    <t>USNM:Biorepository:AL8OM42</t>
  </si>
  <si>
    <r>
      <rPr>
        <u/>
        <sz val="12"/>
        <color indexed="8"/>
        <rFont val="Calibri"/>
        <family val="2"/>
      </rPr>
      <t>https://n2t.net/ark:/65665/3b60d5e33-befc-4c54-9888-dc267f99ecba</t>
    </r>
  </si>
  <si>
    <r>
      <rPr>
        <u/>
        <sz val="12"/>
        <color indexed="8"/>
        <rFont val="Calibri"/>
        <family val="2"/>
      </rPr>
      <t>SAMN36762016</t>
    </r>
  </si>
  <si>
    <r>
      <rPr>
        <u/>
        <sz val="12"/>
        <color indexed="8"/>
        <rFont val="Calibri"/>
        <family val="2"/>
      </rPr>
      <t>SRR25465289</t>
    </r>
  </si>
  <si>
    <r>
      <rPr>
        <u/>
        <sz val="12"/>
        <color indexed="8"/>
        <rFont val="Calibri"/>
        <family val="2"/>
      </rPr>
      <t>PV423363</t>
    </r>
  </si>
  <si>
    <r>
      <rPr>
        <i/>
        <sz val="12"/>
        <color indexed="8"/>
        <rFont val="Calibri"/>
        <family val="2"/>
      </rPr>
      <t>Foetorepus goodenbeani</t>
    </r>
  </si>
  <si>
    <t>USNM:FISH:454785</t>
  </si>
  <si>
    <r>
      <rPr>
        <u/>
        <sz val="12"/>
        <color indexed="8"/>
        <rFont val="Calibri"/>
        <family val="2"/>
      </rPr>
      <t>https://n2t.net/ark:/65665/331da89e9-1c19-400a-ba94-b4f5b208d732</t>
    </r>
  </si>
  <si>
    <t>USNM:Biorepository:AO9TU23</t>
  </si>
  <si>
    <r>
      <rPr>
        <u/>
        <sz val="12"/>
        <color indexed="8"/>
        <rFont val="Calibri"/>
        <family val="2"/>
      </rPr>
      <t>https://n2t.net/ark:/65665/37b7ffa40-39ab-4ddf-b5d3-992befe4557b</t>
    </r>
  </si>
  <si>
    <t>USNM:Biorepository:AQ8MM14</t>
  </si>
  <si>
    <r>
      <rPr>
        <u/>
        <sz val="12"/>
        <color indexed="8"/>
        <rFont val="Calibri"/>
        <family val="2"/>
      </rPr>
      <t>https://n2t.net/ark:/65665/39925a9c3-c928-4bd0-825e-041bddc5099b</t>
    </r>
  </si>
  <si>
    <r>
      <rPr>
        <u/>
        <sz val="12"/>
        <color indexed="8"/>
        <rFont val="Calibri"/>
        <family val="2"/>
      </rPr>
      <t>SAMN31811873</t>
    </r>
  </si>
  <si>
    <r>
      <rPr>
        <u/>
        <sz val="12"/>
        <color indexed="8"/>
        <rFont val="Calibri"/>
        <family val="2"/>
      </rPr>
      <t>SRR22396733</t>
    </r>
  </si>
  <si>
    <r>
      <rPr>
        <u/>
        <sz val="12"/>
        <color indexed="8"/>
        <rFont val="Calibri"/>
        <family val="2"/>
      </rPr>
      <t>OR582687</t>
    </r>
  </si>
  <si>
    <r>
      <rPr>
        <i/>
        <sz val="12"/>
        <color indexed="8"/>
        <rFont val="Calibri"/>
        <family val="2"/>
      </rPr>
      <t>Synchiropus atrilabiatus</t>
    </r>
  </si>
  <si>
    <r>
      <rPr>
        <sz val="12"/>
        <color indexed="8"/>
        <rFont val="Calibri"/>
        <family val="2"/>
      </rPr>
      <t>Blacklip Dragonet</t>
    </r>
  </si>
  <si>
    <t>USNM:FISH:422551</t>
  </si>
  <si>
    <r>
      <rPr>
        <u/>
        <sz val="12"/>
        <color indexed="8"/>
        <rFont val="Calibri"/>
        <family val="2"/>
      </rPr>
      <t>https://n2t.net/ark:/65665/345b5a233-5b03-425d-aa18-aa238d30bd6f</t>
    </r>
  </si>
  <si>
    <t>USNM:Biorepository:AG7PD51</t>
  </si>
  <si>
    <r>
      <rPr>
        <u/>
        <sz val="12"/>
        <color indexed="8"/>
        <rFont val="Calibri"/>
        <family val="2"/>
      </rPr>
      <t>https://n2t.net/ark:/65665/3c2c5e358-dfa5-4e07-9abc-7b578d87cffc</t>
    </r>
  </si>
  <si>
    <r>
      <rPr>
        <u/>
        <sz val="12"/>
        <color indexed="8"/>
        <rFont val="Calibri"/>
        <family val="2"/>
      </rPr>
      <t>SAMN31811737</t>
    </r>
  </si>
  <si>
    <r>
      <rPr>
        <u/>
        <sz val="12"/>
        <color indexed="8"/>
        <rFont val="Calibri"/>
        <family val="2"/>
      </rPr>
      <t>SRR22396590</t>
    </r>
  </si>
  <si>
    <r>
      <rPr>
        <u/>
        <sz val="12"/>
        <color indexed="8"/>
        <rFont val="Calibri"/>
        <family val="2"/>
      </rPr>
      <t>OR580997</t>
    </r>
  </si>
  <si>
    <r>
      <rPr>
        <i/>
        <sz val="12"/>
        <color indexed="8"/>
        <rFont val="Calibri"/>
        <family val="2"/>
      </rPr>
      <t>Caranx caballus</t>
    </r>
  </si>
  <si>
    <r>
      <rPr>
        <sz val="12"/>
        <color indexed="8"/>
        <rFont val="Calibri"/>
        <family val="2"/>
      </rPr>
      <t>Green Jack</t>
    </r>
  </si>
  <si>
    <t>SIO:FISHES:14-6</t>
  </si>
  <si>
    <t>SIO:7b5b7ec5-398e-46b1-b827-4b43d0399fcf</t>
  </si>
  <si>
    <r>
      <rPr>
        <u/>
        <sz val="12"/>
        <color indexed="8"/>
        <rFont val="Calibri"/>
        <family val="2"/>
      </rPr>
      <t>SAMN31811610</t>
    </r>
  </si>
  <si>
    <r>
      <rPr>
        <u/>
        <sz val="12"/>
        <color indexed="8"/>
        <rFont val="Calibri"/>
        <family val="2"/>
      </rPr>
      <t>SRR22396595</t>
    </r>
  </si>
  <si>
    <r>
      <rPr>
        <u/>
        <sz val="12"/>
        <color indexed="8"/>
        <rFont val="Calibri"/>
        <family val="2"/>
      </rPr>
      <t>OP057043</t>
    </r>
  </si>
  <si>
    <r>
      <rPr>
        <i/>
        <sz val="12"/>
        <color indexed="8"/>
        <rFont val="Calibri"/>
        <family val="2"/>
      </rPr>
      <t>Caranx crysos</t>
    </r>
  </si>
  <si>
    <t>USNM:FISH:433090</t>
  </si>
  <si>
    <r>
      <rPr>
        <u/>
        <sz val="12"/>
        <color indexed="8"/>
        <rFont val="Calibri"/>
        <family val="2"/>
      </rPr>
      <t>https://n2t.net/ark:/65665/31687610b-0e6d-41d5-9bed-684d6db643de</t>
    </r>
  </si>
  <si>
    <t>USNM:Biorepository:AB4OP34</t>
  </si>
  <si>
    <r>
      <rPr>
        <u/>
        <sz val="12"/>
        <color indexed="8"/>
        <rFont val="Calibri"/>
        <family val="2"/>
      </rPr>
      <t>https://n2t.net/ark:/65665/38b0024ed-8aca-40f1-ae20-885cf54e134a</t>
    </r>
  </si>
  <si>
    <t>USNM:Biorepository:AM2SJ98</t>
  </si>
  <si>
    <r>
      <rPr>
        <u/>
        <sz val="12"/>
        <color indexed="8"/>
        <rFont val="Calibri"/>
        <family val="2"/>
      </rPr>
      <t>https://n2t.net/ark:/65665/333095b70-025e-4db6-87d5-323b63749a39</t>
    </r>
  </si>
  <si>
    <r>
      <rPr>
        <u/>
        <sz val="12"/>
        <color indexed="8"/>
        <rFont val="Calibri"/>
        <family val="2"/>
      </rPr>
      <t>SAMN26198406</t>
    </r>
  </si>
  <si>
    <r>
      <rPr>
        <u/>
        <sz val="12"/>
        <color indexed="8"/>
        <rFont val="Calibri"/>
        <family val="2"/>
      </rPr>
      <t>SRR18254484</t>
    </r>
  </si>
  <si>
    <r>
      <rPr>
        <u/>
        <sz val="12"/>
        <color indexed="8"/>
        <rFont val="Calibri"/>
        <family val="2"/>
      </rPr>
      <t>OP035242</t>
    </r>
  </si>
  <si>
    <t>USNM:FISH:466106</t>
  </si>
  <si>
    <r>
      <rPr>
        <u/>
        <sz val="12"/>
        <color indexed="8"/>
        <rFont val="Calibri"/>
        <family val="2"/>
      </rPr>
      <t>https://n2t.net/ark:/65665/39f0795da-5aba-43c1-ac62-e02510dd4f0f</t>
    </r>
  </si>
  <si>
    <t>USNM:Biorepository:AF0YN35</t>
  </si>
  <si>
    <r>
      <rPr>
        <u/>
        <sz val="12"/>
        <color indexed="8"/>
        <rFont val="Calibri"/>
        <family val="2"/>
      </rPr>
      <t>https://n2t.net/ark:/65665/3c5ff8477-2537-4caf-bf89-836244e70d81</t>
    </r>
  </si>
  <si>
    <t>USNM:Biorepository:AQ7LZ19</t>
  </si>
  <si>
    <r>
      <rPr>
        <u/>
        <sz val="12"/>
        <color indexed="8"/>
        <rFont val="Calibri"/>
        <family val="2"/>
      </rPr>
      <t>https://n2t.net/ark:/65665/3b676c3b0-ea20-4424-8d5e-64674b9cc84b</t>
    </r>
  </si>
  <si>
    <r>
      <rPr>
        <u/>
        <sz val="12"/>
        <color indexed="8"/>
        <rFont val="Calibri"/>
        <family val="2"/>
      </rPr>
      <t>SAMN36762085</t>
    </r>
  </si>
  <si>
    <r>
      <rPr>
        <u/>
        <sz val="12"/>
        <color indexed="8"/>
        <rFont val="Calibri"/>
        <family val="2"/>
      </rPr>
      <t>SRR25465019</t>
    </r>
  </si>
  <si>
    <r>
      <rPr>
        <u/>
        <sz val="12"/>
        <color indexed="8"/>
        <rFont val="Calibri"/>
        <family val="2"/>
      </rPr>
      <t>PV185773</t>
    </r>
  </si>
  <si>
    <t>2/26/2025</t>
  </si>
  <si>
    <t>USNM:FISH:466020</t>
  </si>
  <si>
    <r>
      <rPr>
        <u/>
        <sz val="12"/>
        <color indexed="8"/>
        <rFont val="Calibri"/>
        <family val="2"/>
      </rPr>
      <t>https://n2t.net/ark:/65665/3f2692c81-8eb1-478c-840a-a13679275acd</t>
    </r>
  </si>
  <si>
    <t>USNM:Biorepository:AO9TU85</t>
  </si>
  <si>
    <r>
      <rPr>
        <u/>
        <sz val="12"/>
        <color indexed="8"/>
        <rFont val="Calibri"/>
        <family val="2"/>
      </rPr>
      <t>https://n2t.net/ark:/65665/3bde24690-81a6-42bd-9521-503a6cddd522</t>
    </r>
  </si>
  <si>
    <t>USNM:Biorepository:AQ7LZ42</t>
  </si>
  <si>
    <r>
      <rPr>
        <u/>
        <sz val="12"/>
        <color indexed="8"/>
        <rFont val="Calibri"/>
        <family val="2"/>
      </rPr>
      <t>https://n2t.net/ark:/65665/351f12238-68ad-45b1-ae0f-283e98000f0c</t>
    </r>
  </si>
  <si>
    <r>
      <rPr>
        <u/>
        <sz val="12"/>
        <color indexed="8"/>
        <rFont val="Calibri"/>
        <family val="2"/>
      </rPr>
      <t>SAMN36762180</t>
    </r>
  </si>
  <si>
    <r>
      <rPr>
        <u/>
        <sz val="12"/>
        <color indexed="8"/>
        <rFont val="Calibri"/>
        <family val="2"/>
      </rPr>
      <t>SRR25465104</t>
    </r>
  </si>
  <si>
    <r>
      <rPr>
        <u/>
        <sz val="12"/>
        <color indexed="8"/>
        <rFont val="Calibri"/>
        <family val="2"/>
      </rPr>
      <t>PV185775</t>
    </r>
  </si>
  <si>
    <r>
      <rPr>
        <i/>
        <sz val="12"/>
        <color indexed="8"/>
        <rFont val="Calibri"/>
        <family val="2"/>
      </rPr>
      <t>Caranx hippos</t>
    </r>
  </si>
  <si>
    <t>USNM:FISH:429968</t>
  </si>
  <si>
    <r>
      <rPr>
        <u/>
        <sz val="12"/>
        <color indexed="8"/>
        <rFont val="Calibri"/>
        <family val="2"/>
      </rPr>
      <t>https://n2t.net/ark:/65665/319055684-d914-4d4b-8f85-a74d8456296d</t>
    </r>
  </si>
  <si>
    <t>USNM:Biorepository:AE3RG12</t>
  </si>
  <si>
    <r>
      <rPr>
        <u/>
        <sz val="12"/>
        <color indexed="8"/>
        <rFont val="Calibri"/>
        <family val="2"/>
      </rPr>
      <t>https://n2t.net/ark:/65665/328963de4-2838-4c16-89ff-b9f40ab4db95</t>
    </r>
  </si>
  <si>
    <t>USNM:Biorepository:AQ8ML30</t>
  </si>
  <si>
    <r>
      <rPr>
        <u/>
        <sz val="12"/>
        <color indexed="8"/>
        <rFont val="Calibri"/>
        <family val="2"/>
      </rPr>
      <t>https://n2t.net/ark:/65665/33ac82dd0-9d81-4d46-8ea4-4abece77840e</t>
    </r>
  </si>
  <si>
    <r>
      <rPr>
        <u/>
        <sz val="12"/>
        <color indexed="8"/>
        <rFont val="Calibri"/>
        <family val="2"/>
      </rPr>
      <t>SAMN31811734</t>
    </r>
  </si>
  <si>
    <r>
      <rPr>
        <u/>
        <sz val="12"/>
        <color indexed="8"/>
        <rFont val="Calibri"/>
        <family val="2"/>
      </rPr>
      <t>SRR22396593</t>
    </r>
  </si>
  <si>
    <r>
      <rPr>
        <u/>
        <sz val="12"/>
        <color indexed="8"/>
        <rFont val="Calibri"/>
        <family val="2"/>
      </rPr>
      <t>OR482464</t>
    </r>
  </si>
  <si>
    <t>USNM:FISH:415639</t>
  </si>
  <si>
    <r>
      <rPr>
        <u/>
        <sz val="12"/>
        <color indexed="8"/>
        <rFont val="Calibri"/>
        <family val="2"/>
      </rPr>
      <t>https://n2t.net/ark:/65665/3b206ae7f-78e9-49cd-9408-c9dfa240eefe</t>
    </r>
  </si>
  <si>
    <t>USNM:Biorepository:AC2WQ73</t>
  </si>
  <si>
    <r>
      <rPr>
        <u/>
        <sz val="12"/>
        <color indexed="8"/>
        <rFont val="Calibri"/>
        <family val="2"/>
      </rPr>
      <t>https://n2t.net/ark:/65665/3d4027b3e-f1bb-4ee9-8651-497e805ec51a</t>
    </r>
  </si>
  <si>
    <t>USNM:Biorepository:AC4YF69</t>
  </si>
  <si>
    <r>
      <rPr>
        <u/>
        <sz val="12"/>
        <color indexed="8"/>
        <rFont val="Calibri"/>
        <family val="2"/>
      </rPr>
      <t>https://n2t.net/ark:/65665/32fa116bf-31c2-4d9d-b655-dc1388c9475c</t>
    </r>
  </si>
  <si>
    <r>
      <rPr>
        <u/>
        <sz val="12"/>
        <color indexed="8"/>
        <rFont val="Calibri"/>
        <family val="2"/>
      </rPr>
      <t>SAMN26198080</t>
    </r>
  </si>
  <si>
    <r>
      <rPr>
        <u/>
        <sz val="12"/>
        <color indexed="8"/>
        <rFont val="Calibri"/>
        <family val="2"/>
      </rPr>
      <t>SRR18254222</t>
    </r>
  </si>
  <si>
    <r>
      <rPr>
        <u/>
        <sz val="12"/>
        <color indexed="8"/>
        <rFont val="Calibri"/>
        <family val="2"/>
      </rPr>
      <t>OP035266</t>
    </r>
  </si>
  <si>
    <r>
      <rPr>
        <i/>
        <sz val="12"/>
        <color indexed="8"/>
        <rFont val="Calibri"/>
        <family val="2"/>
      </rPr>
      <t>Caranx lugubris</t>
    </r>
  </si>
  <si>
    <t>USNM:FISH:423451</t>
  </si>
  <si>
    <r>
      <rPr>
        <u/>
        <sz val="12"/>
        <color indexed="8"/>
        <rFont val="Calibri"/>
        <family val="2"/>
      </rPr>
      <t>https://n2t.net/ark:/65665/33a5b3e82-91c7-4994-97d6-2e0095f31072</t>
    </r>
  </si>
  <si>
    <t>USNM:Biorepository:AD9NO62</t>
  </si>
  <si>
    <r>
      <rPr>
        <u/>
        <sz val="12"/>
        <color indexed="8"/>
        <rFont val="Calibri"/>
        <family val="2"/>
      </rPr>
      <t>https://n2t.net/ark:/65665/3af615794-4372-406c-9271-1ef23837a750</t>
    </r>
  </si>
  <si>
    <t>USNM:Biorepository:AD9NO63</t>
  </si>
  <si>
    <r>
      <rPr>
        <u/>
        <sz val="12"/>
        <color indexed="8"/>
        <rFont val="Calibri"/>
        <family val="2"/>
      </rPr>
      <t>https://n2t.net/ark:/65665/3e288b581-f1e0-41ca-aa1c-5746c39a143f</t>
    </r>
  </si>
  <si>
    <r>
      <rPr>
        <u/>
        <sz val="12"/>
        <color indexed="8"/>
        <rFont val="Calibri"/>
        <family val="2"/>
      </rPr>
      <t>SAMN26198121</t>
    </r>
  </si>
  <si>
    <r>
      <rPr>
        <u/>
        <sz val="12"/>
        <color indexed="8"/>
        <rFont val="Calibri"/>
        <family val="2"/>
      </rPr>
      <t>SRR18254342</t>
    </r>
  </si>
  <si>
    <r>
      <rPr>
        <u/>
        <sz val="12"/>
        <color indexed="8"/>
        <rFont val="Calibri"/>
        <family val="2"/>
      </rPr>
      <t>OP035166</t>
    </r>
  </si>
  <si>
    <r>
      <rPr>
        <i/>
        <sz val="12"/>
        <color indexed="8"/>
        <rFont val="Calibri"/>
        <family val="2"/>
      </rPr>
      <t>Caranx sexfasciatus</t>
    </r>
  </si>
  <si>
    <r>
      <rPr>
        <sz val="12"/>
        <color indexed="8"/>
        <rFont val="Calibri"/>
        <family val="2"/>
      </rPr>
      <t>Bigeye Trevally</t>
    </r>
  </si>
  <si>
    <t>USNM:FISH:403335</t>
  </si>
  <si>
    <r>
      <rPr>
        <u/>
        <sz val="12"/>
        <color indexed="8"/>
        <rFont val="Calibri"/>
        <family val="2"/>
      </rPr>
      <t>https://n2t.net/ark:/65665/3b9fd4a83-22b4-4581-95be-2598092e23f9</t>
    </r>
  </si>
  <si>
    <t>USNM:Biorepository:AG9RF15</t>
  </si>
  <si>
    <r>
      <rPr>
        <u/>
        <sz val="12"/>
        <color indexed="8"/>
        <rFont val="Calibri"/>
        <family val="2"/>
      </rPr>
      <t>https://n2t.net/ark:/65665/3b3fad6db-ccaf-4ae0-9f77-627ac417ebf8</t>
    </r>
  </si>
  <si>
    <t>USNM:Biorepository:AH0SP47</t>
  </si>
  <si>
    <r>
      <rPr>
        <u/>
        <sz val="12"/>
        <color indexed="8"/>
        <rFont val="Calibri"/>
        <family val="2"/>
      </rPr>
      <t>https://n2t.net/ark:/65665/3e7d496e6-62a3-4419-a261-f105c2c3545a</t>
    </r>
  </si>
  <si>
    <r>
      <rPr>
        <u/>
        <sz val="12"/>
        <color indexed="8"/>
        <rFont val="Calibri"/>
        <family val="2"/>
      </rPr>
      <t>SAMN26198209</t>
    </r>
  </si>
  <si>
    <r>
      <rPr>
        <u/>
        <sz val="12"/>
        <color indexed="8"/>
        <rFont val="Calibri"/>
        <family val="2"/>
      </rPr>
      <t>SRR19434446</t>
    </r>
  </si>
  <si>
    <r>
      <rPr>
        <u/>
        <sz val="12"/>
        <color indexed="8"/>
        <rFont val="Calibri"/>
        <family val="2"/>
      </rPr>
      <t>OP035090</t>
    </r>
  </si>
  <si>
    <r>
      <rPr>
        <i/>
        <sz val="12"/>
        <color indexed="8"/>
        <rFont val="Calibri"/>
        <family val="2"/>
      </rPr>
      <t>Chloroscombrus chrysurus</t>
    </r>
  </si>
  <si>
    <t>USNM:FISH:416763</t>
  </si>
  <si>
    <r>
      <rPr>
        <u/>
        <sz val="12"/>
        <color indexed="8"/>
        <rFont val="Calibri"/>
        <family val="2"/>
      </rPr>
      <t>https://n2t.net/ark:/65665/3d5233577-9f5c-42a7-b8ba-9e254576aaf8</t>
    </r>
  </si>
  <si>
    <t>USNM:Biorepository:AC2WM76</t>
  </si>
  <si>
    <r>
      <rPr>
        <u/>
        <sz val="12"/>
        <color indexed="8"/>
        <rFont val="Calibri"/>
        <family val="2"/>
      </rPr>
      <t>https://n2t.net/ark:/65665/3cc4c2a65-c674-49e8-9e95-3994c786bf14</t>
    </r>
  </si>
  <si>
    <t>USNM:Biorepository:AC4YK62</t>
  </si>
  <si>
    <r>
      <rPr>
        <u/>
        <sz val="12"/>
        <color indexed="8"/>
        <rFont val="Calibri"/>
        <family val="2"/>
      </rPr>
      <t>https://n2t.net/ark:/65665/3f69973e0-0e7f-40f3-9839-6ec38b1a3085</t>
    </r>
  </si>
  <si>
    <r>
      <rPr>
        <u/>
        <sz val="12"/>
        <color indexed="8"/>
        <rFont val="Calibri"/>
        <family val="2"/>
      </rPr>
      <t>SAMN26198089</t>
    </r>
  </si>
  <si>
    <r>
      <rPr>
        <u/>
        <sz val="12"/>
        <color indexed="8"/>
        <rFont val="Calibri"/>
        <family val="2"/>
      </rPr>
      <t>SRR19434347</t>
    </r>
  </si>
  <si>
    <r>
      <rPr>
        <u/>
        <sz val="12"/>
        <color indexed="8"/>
        <rFont val="Calibri"/>
        <family val="2"/>
      </rPr>
      <t>OP035250</t>
    </r>
  </si>
  <si>
    <r>
      <rPr>
        <i/>
        <sz val="12"/>
        <color indexed="8"/>
        <rFont val="Calibri"/>
        <family val="2"/>
      </rPr>
      <t>Decapterus macarellus</t>
    </r>
  </si>
  <si>
    <t>USNM:FISH:466507</t>
  </si>
  <si>
    <r>
      <rPr>
        <u/>
        <sz val="12"/>
        <color indexed="8"/>
        <rFont val="Calibri"/>
        <family val="2"/>
      </rPr>
      <t>https://n2t.net/ark:/65665/3cb659b85-7bc6-494d-b26f-dd5be335e02d</t>
    </r>
  </si>
  <si>
    <t>USNM:Biorepository:AL2IX31</t>
  </si>
  <si>
    <r>
      <rPr>
        <u/>
        <sz val="12"/>
        <color indexed="8"/>
        <rFont val="Calibri"/>
        <family val="2"/>
      </rPr>
      <t>https://n2t.net/ark:/65665/33281e995-e419-4bf9-b6a5-89971d57ab6c</t>
    </r>
  </si>
  <si>
    <t>USNM:Biorepository:AQ7LZ66</t>
  </si>
  <si>
    <r>
      <rPr>
        <u/>
        <sz val="12"/>
        <color indexed="8"/>
        <rFont val="Calibri"/>
        <family val="2"/>
      </rPr>
      <t>https://n2t.net/ark:/65665/38aa130fb-b8e5-4ec8-bc65-f66e1f830162</t>
    </r>
  </si>
  <si>
    <r>
      <rPr>
        <u/>
        <sz val="12"/>
        <color indexed="8"/>
        <rFont val="Calibri"/>
        <family val="2"/>
      </rPr>
      <t>SAMN36762333</t>
    </r>
  </si>
  <si>
    <r>
      <rPr>
        <u/>
        <sz val="12"/>
        <color indexed="8"/>
        <rFont val="Calibri"/>
        <family val="2"/>
      </rPr>
      <t>SRR25465351</t>
    </r>
  </si>
  <si>
    <r>
      <rPr>
        <u/>
        <sz val="12"/>
        <color indexed="8"/>
        <rFont val="Calibri"/>
        <family val="2"/>
      </rPr>
      <t>PV185774</t>
    </r>
  </si>
  <si>
    <r>
      <rPr>
        <i/>
        <sz val="12"/>
        <color indexed="8"/>
        <rFont val="Calibri"/>
        <family val="2"/>
      </rPr>
      <t>Decapterus muroadsi</t>
    </r>
  </si>
  <si>
    <r>
      <rPr>
        <sz val="12"/>
        <color indexed="8"/>
        <rFont val="Calibri"/>
        <family val="2"/>
      </rPr>
      <t>Amberstripe Scad</t>
    </r>
  </si>
  <si>
    <t>SIO:FISHES:11-377</t>
  </si>
  <si>
    <t>SIO:b9f53e0e-ddfd-4f8f-8189-1b93a509f31c</t>
  </si>
  <si>
    <r>
      <rPr>
        <u/>
        <sz val="12"/>
        <color indexed="8"/>
        <rFont val="Calibri"/>
        <family val="2"/>
      </rPr>
      <t>SAMN31811646</t>
    </r>
  </si>
  <si>
    <r>
      <rPr>
        <u/>
        <sz val="12"/>
        <color indexed="8"/>
        <rFont val="Calibri"/>
        <family val="2"/>
      </rPr>
      <t>SRR22396692</t>
    </r>
  </si>
  <si>
    <r>
      <rPr>
        <u/>
        <sz val="12"/>
        <color indexed="8"/>
        <rFont val="Calibri"/>
        <family val="2"/>
      </rPr>
      <t>OP057048</t>
    </r>
  </si>
  <si>
    <r>
      <rPr>
        <i/>
        <sz val="12"/>
        <color indexed="8"/>
        <rFont val="Calibri"/>
        <family val="2"/>
      </rPr>
      <t>Decapterus punctatus</t>
    </r>
  </si>
  <si>
    <t>USNM:FISH:433184</t>
  </si>
  <si>
    <r>
      <rPr>
        <u/>
        <sz val="12"/>
        <color indexed="8"/>
        <rFont val="Calibri"/>
        <family val="2"/>
      </rPr>
      <t>https://n2t.net/ark:/65665/3f980f0d4-152c-46c1-9295-1612ff390b9f</t>
    </r>
  </si>
  <si>
    <t>USNM:Biorepository:AB4OQ62</t>
  </si>
  <si>
    <r>
      <rPr>
        <u/>
        <sz val="12"/>
        <color indexed="8"/>
        <rFont val="Calibri"/>
        <family val="2"/>
      </rPr>
      <t>https://n2t.net/ark:/65665/3c0271398-26b4-4257-8c69-dcfd1a0b22b7</t>
    </r>
  </si>
  <si>
    <t>USNM:Biorepository:AM2SK92</t>
  </si>
  <si>
    <r>
      <rPr>
        <u/>
        <sz val="12"/>
        <color indexed="8"/>
        <rFont val="Calibri"/>
        <family val="2"/>
      </rPr>
      <t>https://n2t.net/ark:/65665/3f8998434-6686-4233-b730-06d4f2e53772</t>
    </r>
  </si>
  <si>
    <r>
      <rPr>
        <u/>
        <sz val="12"/>
        <color indexed="8"/>
        <rFont val="Calibri"/>
        <family val="2"/>
      </rPr>
      <t>SAMN26198408</t>
    </r>
  </si>
  <si>
    <r>
      <rPr>
        <u/>
        <sz val="12"/>
        <color indexed="8"/>
        <rFont val="Calibri"/>
        <family val="2"/>
      </rPr>
      <t>SRR18254482</t>
    </r>
  </si>
  <si>
    <r>
      <rPr>
        <u/>
        <sz val="12"/>
        <color indexed="8"/>
        <rFont val="Calibri"/>
        <family val="2"/>
      </rPr>
      <t>OP035108</t>
    </r>
  </si>
  <si>
    <r>
      <rPr>
        <i/>
        <sz val="12"/>
        <color indexed="8"/>
        <rFont val="Calibri"/>
        <family val="2"/>
      </rPr>
      <t>Ferdauia orthogrammus</t>
    </r>
  </si>
  <si>
    <t>USNM:FISH:423468</t>
  </si>
  <si>
    <r>
      <rPr>
        <u/>
        <sz val="12"/>
        <color indexed="8"/>
        <rFont val="Calibri"/>
        <family val="2"/>
      </rPr>
      <t>https://n2t.net/ark:/65665/32172ccfb-9e93-4f76-9878-dc01404f88c2</t>
    </r>
  </si>
  <si>
    <t>USNM:Biorepository:AD9NP25</t>
  </si>
  <si>
    <r>
      <rPr>
        <u/>
        <sz val="12"/>
        <color indexed="8"/>
        <rFont val="Calibri"/>
        <family val="2"/>
      </rPr>
      <t>https://n2t.net/ark:/65665/3f0495eb9-7d05-433a-8183-67f313dfa1e6</t>
    </r>
  </si>
  <si>
    <t>USNM:Biorepository:AD9NP26</t>
  </si>
  <si>
    <r>
      <rPr>
        <u/>
        <sz val="12"/>
        <color indexed="8"/>
        <rFont val="Calibri"/>
        <family val="2"/>
      </rPr>
      <t>https://n2t.net/ark:/65665/329ca623e-66f4-4dad-b70c-16b93c4e26ff</t>
    </r>
  </si>
  <si>
    <r>
      <rPr>
        <u/>
        <sz val="12"/>
        <color indexed="8"/>
        <rFont val="Calibri"/>
        <family val="2"/>
      </rPr>
      <t>SAMN26198123</t>
    </r>
  </si>
  <si>
    <r>
      <rPr>
        <u/>
        <sz val="12"/>
        <color indexed="8"/>
        <rFont val="Calibri"/>
        <family val="2"/>
      </rPr>
      <t>SRR18254339</t>
    </r>
  </si>
  <si>
    <r>
      <rPr>
        <u/>
        <sz val="12"/>
        <color indexed="8"/>
        <rFont val="Calibri"/>
        <family val="2"/>
      </rPr>
      <t>OP035068</t>
    </r>
  </si>
  <si>
    <r>
      <rPr>
        <sz val="12"/>
        <color indexed="8"/>
        <rFont val="Calibri"/>
        <family val="2"/>
      </rPr>
      <t>Carangidae</t>
    </r>
  </si>
  <si>
    <r>
      <rPr>
        <i/>
        <sz val="12"/>
        <color indexed="8"/>
        <rFont val="Calibri"/>
        <family val="2"/>
      </rPr>
      <t>Gnathanodon speciosus</t>
    </r>
  </si>
  <si>
    <t>USNM:FISH:408873</t>
  </si>
  <si>
    <r>
      <rPr>
        <u/>
        <sz val="12"/>
        <color indexed="8"/>
        <rFont val="Calibri"/>
        <family val="2"/>
      </rPr>
      <t>https://n2t.net/ark:/65665/3b7a663fa-14d7-4075-bf93-dc3f59956659</t>
    </r>
  </si>
  <si>
    <t>USNM:Biorepository:AG9RI77</t>
  </si>
  <si>
    <r>
      <rPr>
        <u/>
        <sz val="12"/>
        <color indexed="8"/>
        <rFont val="Calibri"/>
        <family val="2"/>
      </rPr>
      <t>https://n2t.net/ark:/65665/3c1006a9a-6236-477b-b94b-d6280ad1dc79</t>
    </r>
  </si>
  <si>
    <t>USNM:Biorepository:AH0SR60</t>
  </si>
  <si>
    <r>
      <rPr>
        <u/>
        <sz val="12"/>
        <color indexed="8"/>
        <rFont val="Calibri"/>
        <family val="2"/>
      </rPr>
      <t>https://n2t.net/ark:/65665/320a106c8-15d6-458a-b1a8-19d6805e4ccd</t>
    </r>
  </si>
  <si>
    <r>
      <rPr>
        <u/>
        <sz val="12"/>
        <color indexed="8"/>
        <rFont val="Calibri"/>
        <family val="2"/>
      </rPr>
      <t>SAMN26198219</t>
    </r>
  </si>
  <si>
    <r>
      <rPr>
        <u/>
        <sz val="12"/>
        <color indexed="8"/>
        <rFont val="Calibri"/>
        <family val="2"/>
      </rPr>
      <t>SRR18254436</t>
    </r>
  </si>
  <si>
    <r>
      <rPr>
        <u/>
        <sz val="12"/>
        <color indexed="8"/>
        <rFont val="Calibri"/>
        <family val="2"/>
      </rPr>
      <t>OP035229</t>
    </r>
  </si>
  <si>
    <r>
      <rPr>
        <i/>
        <sz val="12"/>
        <color indexed="8"/>
        <rFont val="Calibri"/>
        <family val="2"/>
      </rPr>
      <t>Naucrates ductor</t>
    </r>
  </si>
  <si>
    <t>USNM:FISH:455324</t>
  </si>
  <si>
    <r>
      <rPr>
        <u/>
        <sz val="12"/>
        <color indexed="8"/>
        <rFont val="Calibri"/>
        <family val="2"/>
      </rPr>
      <t>https://n2t.net/ark:/65665/34a181bbd-8579-4cb4-9f61-2279e9742c00</t>
    </r>
  </si>
  <si>
    <t>USNM:Biorepository:AO9TU42</t>
  </si>
  <si>
    <r>
      <rPr>
        <u/>
        <sz val="12"/>
        <color indexed="8"/>
        <rFont val="Calibri"/>
        <family val="2"/>
      </rPr>
      <t>https://n2t.net/ark:/65665/3ff2d3e95-3fc7-4728-82a9-ea59ee56e326</t>
    </r>
  </si>
  <si>
    <t>USNM:Biorepository:AQ8ML41</t>
  </si>
  <si>
    <r>
      <rPr>
        <u/>
        <sz val="12"/>
        <color indexed="8"/>
        <rFont val="Calibri"/>
        <family val="2"/>
      </rPr>
      <t>https://n2t.net/ark:/65665/35cf6ee55-da7a-40c3-954a-0aa9ce7eb51d</t>
    </r>
  </si>
  <si>
    <r>
      <rPr>
        <u/>
        <sz val="12"/>
        <color indexed="8"/>
        <rFont val="Calibri"/>
        <family val="2"/>
      </rPr>
      <t>SAMN31811885</t>
    </r>
  </si>
  <si>
    <r>
      <rPr>
        <u/>
        <sz val="12"/>
        <color indexed="8"/>
        <rFont val="Calibri"/>
        <family val="2"/>
      </rPr>
      <t>SRR22396720</t>
    </r>
  </si>
  <si>
    <r>
      <rPr>
        <u/>
        <sz val="12"/>
        <color indexed="8"/>
        <rFont val="Calibri"/>
        <family val="2"/>
      </rPr>
      <t>OR546204</t>
    </r>
  </si>
  <si>
    <r>
      <rPr>
        <i/>
        <sz val="12"/>
        <color indexed="8"/>
        <rFont val="Calibri"/>
        <family val="2"/>
      </rPr>
      <t>Pseudocaranx dentex</t>
    </r>
  </si>
  <si>
    <t>USNM:FISH:405188</t>
  </si>
  <si>
    <r>
      <rPr>
        <u/>
        <sz val="12"/>
        <color indexed="8"/>
        <rFont val="Calibri"/>
        <family val="2"/>
      </rPr>
      <t>https://n2t.net/ark:/65665/3ac0a702c-469d-4e65-ae00-e627e2036532</t>
    </r>
  </si>
  <si>
    <t>USNM:Biorepository:AD9NF93</t>
  </si>
  <si>
    <r>
      <rPr>
        <u/>
        <sz val="12"/>
        <color indexed="8"/>
        <rFont val="Calibri"/>
        <family val="2"/>
      </rPr>
      <t>https://n2t.net/ark:/65665/350eb7831-cf00-4fd3-ac19-d80418d93d57</t>
    </r>
  </si>
  <si>
    <t>USNM:Biorepository:AD9NF94</t>
  </si>
  <si>
    <r>
      <rPr>
        <u/>
        <sz val="12"/>
        <color indexed="8"/>
        <rFont val="Calibri"/>
        <family val="2"/>
      </rPr>
      <t>https://n2t.net/ark:/65665/30ec6f426-e47b-4e78-86f3-d675de3257cf</t>
    </r>
  </si>
  <si>
    <r>
      <rPr>
        <u/>
        <sz val="12"/>
        <color indexed="8"/>
        <rFont val="Calibri"/>
        <family val="2"/>
      </rPr>
      <t>SAMN26198103</t>
    </r>
  </si>
  <si>
    <r>
      <rPr>
        <u/>
        <sz val="12"/>
        <color indexed="8"/>
        <rFont val="Calibri"/>
        <family val="2"/>
      </rPr>
      <t>SRR18254425</t>
    </r>
  </si>
  <si>
    <r>
      <rPr>
        <u/>
        <sz val="12"/>
        <color indexed="8"/>
        <rFont val="Calibri"/>
        <family val="2"/>
      </rPr>
      <t>OP035215</t>
    </r>
  </si>
  <si>
    <r>
      <rPr>
        <i/>
        <sz val="12"/>
        <color indexed="8"/>
        <rFont val="Calibri"/>
        <family val="2"/>
      </rPr>
      <t>Selar crumenophthalmus</t>
    </r>
  </si>
  <si>
    <t>USNM:FISH:466055</t>
  </si>
  <si>
    <r>
      <rPr>
        <u/>
        <sz val="12"/>
        <color indexed="8"/>
        <rFont val="Calibri"/>
        <family val="2"/>
      </rPr>
      <t>https://n2t.net/ark:/65665/3d7b22aff-6a1c-4b4c-ab76-b35bc16354a2</t>
    </r>
  </si>
  <si>
    <t>USNM:Biorepository:AO9TV20</t>
  </si>
  <si>
    <r>
      <rPr>
        <u/>
        <sz val="12"/>
        <color indexed="8"/>
        <rFont val="Calibri"/>
        <family val="2"/>
      </rPr>
      <t>https://n2t.net/ark:/65665/3b8bdf2b6-d720-42df-b1c4-cd9d8f7a10bb</t>
    </r>
  </si>
  <si>
    <t>USNM:Biorepository:AQ8MA99</t>
  </si>
  <si>
    <r>
      <rPr>
        <u/>
        <sz val="12"/>
        <color indexed="8"/>
        <rFont val="Calibri"/>
        <family val="2"/>
      </rPr>
      <t>https://n2t.net/ark:/65665/3adf0dcb6-c9f1-485f-bf49-9d812b44886f</t>
    </r>
  </si>
  <si>
    <r>
      <rPr>
        <u/>
        <sz val="12"/>
        <color indexed="8"/>
        <rFont val="Calibri"/>
        <family val="2"/>
      </rPr>
      <t>SAMN36762213</t>
    </r>
  </si>
  <si>
    <r>
      <rPr>
        <u/>
        <sz val="12"/>
        <color indexed="8"/>
        <rFont val="Calibri"/>
        <family val="2"/>
      </rPr>
      <t>SRR25465388</t>
    </r>
  </si>
  <si>
    <r>
      <rPr>
        <u/>
        <sz val="12"/>
        <color indexed="8"/>
        <rFont val="Calibri"/>
        <family val="2"/>
      </rPr>
      <t>PV185778</t>
    </r>
  </si>
  <si>
    <t>USNM:FISH:477573</t>
  </si>
  <si>
    <t>USNM:Biorepository:AP9DX59</t>
  </si>
  <si>
    <r>
      <rPr>
        <i/>
        <sz val="12"/>
        <color indexed="8"/>
        <rFont val="Calibri"/>
        <family val="2"/>
      </rPr>
      <t>Selene setapinnis</t>
    </r>
  </si>
  <si>
    <t>USNM:FISH:416757</t>
  </si>
  <si>
    <r>
      <rPr>
        <u/>
        <sz val="12"/>
        <color indexed="8"/>
        <rFont val="Calibri"/>
        <family val="2"/>
      </rPr>
      <t>https://n2t.net/ark:/65665/34600fbfd-c99c-464a-a22e-95542f7b82c3</t>
    </r>
  </si>
  <si>
    <t>USNM:Biorepository:AC2WM63</t>
  </si>
  <si>
    <r>
      <rPr>
        <u/>
        <sz val="12"/>
        <color indexed="8"/>
        <rFont val="Calibri"/>
        <family val="2"/>
      </rPr>
      <t>https://n2t.net/ark:/65665/3796b4181-b603-417a-a5d1-472f6ba69ae3</t>
    </r>
  </si>
  <si>
    <t>USNM:Biorepository:AC4YK56</t>
  </si>
  <si>
    <r>
      <rPr>
        <u/>
        <sz val="12"/>
        <color indexed="8"/>
        <rFont val="Calibri"/>
        <family val="2"/>
      </rPr>
      <t>https://n2t.net/ark:/65665/3ad099518-039f-47f9-b899-28f82583d3b9</t>
    </r>
  </si>
  <si>
    <r>
      <rPr>
        <u/>
        <sz val="12"/>
        <color indexed="8"/>
        <rFont val="Calibri"/>
        <family val="2"/>
      </rPr>
      <t>SAMN29555183</t>
    </r>
  </si>
  <si>
    <r>
      <rPr>
        <u/>
        <sz val="12"/>
        <color indexed="8"/>
        <rFont val="Calibri"/>
        <family val="2"/>
      </rPr>
      <t>SRR21844068</t>
    </r>
  </si>
  <si>
    <r>
      <rPr>
        <u/>
        <sz val="12"/>
        <color indexed="8"/>
        <rFont val="Calibri"/>
        <family val="2"/>
      </rPr>
      <t>OR575618</t>
    </r>
  </si>
  <si>
    <t>USNM:FISH:466054</t>
  </si>
  <si>
    <r>
      <rPr>
        <u/>
        <sz val="12"/>
        <color indexed="8"/>
        <rFont val="Calibri"/>
        <family val="2"/>
      </rPr>
      <t>https://n2t.net/ark:/65665/3bed191cb-c7ee-417b-8ba6-e88ded172d7f</t>
    </r>
  </si>
  <si>
    <t>USNM:Biorepository:AO9TV19</t>
  </si>
  <si>
    <r>
      <rPr>
        <u/>
        <sz val="12"/>
        <color indexed="8"/>
        <rFont val="Calibri"/>
        <family val="2"/>
      </rPr>
      <t>https://n2t.net/ark:/65665/351fa3311-ca4d-462d-bbd1-8d4618568853</t>
    </r>
  </si>
  <si>
    <t>USNM:Biorepository:AQ8MA98</t>
  </si>
  <si>
    <r>
      <rPr>
        <u/>
        <sz val="12"/>
        <color indexed="8"/>
        <rFont val="Calibri"/>
        <family val="2"/>
      </rPr>
      <t>https://n2t.net/ark:/65665/3f1a59d24-39eb-43a4-8b7a-ac6b76bb6abb</t>
    </r>
  </si>
  <si>
    <r>
      <rPr>
        <u/>
        <sz val="12"/>
        <color indexed="8"/>
        <rFont val="Calibri"/>
        <family val="2"/>
      </rPr>
      <t>SAMN36762212</t>
    </r>
  </si>
  <si>
    <r>
      <rPr>
        <u/>
        <sz val="12"/>
        <color indexed="8"/>
        <rFont val="Calibri"/>
        <family val="2"/>
      </rPr>
      <t>SRR25465389</t>
    </r>
  </si>
  <si>
    <r>
      <rPr>
        <u/>
        <sz val="12"/>
        <color indexed="8"/>
        <rFont val="Calibri"/>
        <family val="2"/>
      </rPr>
      <t>PV185780</t>
    </r>
  </si>
  <si>
    <t>USNM:FISH:466097</t>
  </si>
  <si>
    <r>
      <rPr>
        <u/>
        <sz val="12"/>
        <color indexed="8"/>
        <rFont val="Calibri"/>
        <family val="2"/>
      </rPr>
      <t>https://n2t.net/ark:/65665/3c773e253-c512-45fb-9212-acbe4aca5027</t>
    </r>
  </si>
  <si>
    <t>USNM:Biorepository:AF0YN26</t>
  </si>
  <si>
    <r>
      <rPr>
        <u/>
        <sz val="12"/>
        <color indexed="8"/>
        <rFont val="Calibri"/>
        <family val="2"/>
      </rPr>
      <t>https://n2t.net/ark:/65665/3dfaa9df6-2053-4587-a46d-9d295227d6bf</t>
    </r>
  </si>
  <si>
    <t>USNM:Biorepository:AQ7LZ10</t>
  </si>
  <si>
    <r>
      <rPr>
        <u/>
        <sz val="12"/>
        <color indexed="8"/>
        <rFont val="Calibri"/>
        <family val="2"/>
      </rPr>
      <t>https://n2t.net/ark:/65665/3c48284a1-a4d4-468b-b149-162349f2d7f3</t>
    </r>
  </si>
  <si>
    <r>
      <rPr>
        <u/>
        <sz val="12"/>
        <color indexed="8"/>
        <rFont val="Calibri"/>
        <family val="2"/>
      </rPr>
      <t>SAMN36762076</t>
    </r>
  </si>
  <si>
    <r>
      <rPr>
        <u/>
        <sz val="12"/>
        <color indexed="8"/>
        <rFont val="Calibri"/>
        <family val="2"/>
      </rPr>
      <t>SRR25465029</t>
    </r>
  </si>
  <si>
    <r>
      <rPr>
        <u/>
        <sz val="12"/>
        <color indexed="8"/>
        <rFont val="Calibri"/>
        <family val="2"/>
      </rPr>
      <t>PV185772</t>
    </r>
  </si>
  <si>
    <r>
      <rPr>
        <i/>
        <sz val="12"/>
        <color indexed="8"/>
        <rFont val="Calibri"/>
        <family val="2"/>
      </rPr>
      <t>Selene vomer</t>
    </r>
  </si>
  <si>
    <t>USNM:FISH:415746</t>
  </si>
  <si>
    <r>
      <rPr>
        <u/>
        <sz val="12"/>
        <color indexed="8"/>
        <rFont val="Calibri"/>
        <family val="2"/>
      </rPr>
      <t>https://n2t.net/ark:/65665/325e1bfc3-80c1-4823-8e07-9452233b87ae</t>
    </r>
  </si>
  <si>
    <t>USNM:Biorepository:AC2WQ60</t>
  </si>
  <si>
    <r>
      <rPr>
        <u/>
        <sz val="12"/>
        <color indexed="8"/>
        <rFont val="Calibri"/>
        <family val="2"/>
      </rPr>
      <t>https://n2t.net/ark:/65665/3bb0f80c2-fe83-482d-95a3-8d164434bbf6</t>
    </r>
  </si>
  <si>
    <t>USNM:Biorepository:AC4YF92</t>
  </si>
  <si>
    <r>
      <rPr>
        <u/>
        <sz val="12"/>
        <color indexed="8"/>
        <rFont val="Calibri"/>
        <family val="2"/>
      </rPr>
      <t>https://n2t.net/ark:/65665/308a857aa-8790-4b20-b1cb-b74614af3c15</t>
    </r>
  </si>
  <si>
    <r>
      <rPr>
        <u/>
        <sz val="12"/>
        <color indexed="8"/>
        <rFont val="Calibri"/>
        <family val="2"/>
      </rPr>
      <t>SAMN26198082</t>
    </r>
  </si>
  <si>
    <r>
      <rPr>
        <u/>
        <sz val="12"/>
        <color indexed="8"/>
        <rFont val="Calibri"/>
        <family val="2"/>
      </rPr>
      <t>SRR18254558</t>
    </r>
  </si>
  <si>
    <r>
      <rPr>
        <u/>
        <sz val="12"/>
        <color indexed="8"/>
        <rFont val="Calibri"/>
        <family val="2"/>
      </rPr>
      <t>OP035063</t>
    </r>
  </si>
  <si>
    <r>
      <rPr>
        <i/>
        <sz val="12"/>
        <color indexed="8"/>
        <rFont val="Calibri"/>
        <family val="2"/>
      </rPr>
      <t>Seriola fasciata</t>
    </r>
  </si>
  <si>
    <t>USNM:FISH:405108</t>
  </si>
  <si>
    <r>
      <rPr>
        <u/>
        <sz val="12"/>
        <color indexed="8"/>
        <rFont val="Calibri"/>
        <family val="2"/>
      </rPr>
      <t>https://n2t.net/ark:/65665/3096c1013-c12f-47ec-942b-188b6dac56bd</t>
    </r>
  </si>
  <si>
    <t>USNM:Biorepository:AD9NE33</t>
  </si>
  <si>
    <r>
      <rPr>
        <u/>
        <sz val="12"/>
        <color indexed="8"/>
        <rFont val="Calibri"/>
        <family val="2"/>
      </rPr>
      <t>https://n2t.net/ark:/65665/3acf53720-b008-4492-b37b-ebd2e079feb0</t>
    </r>
  </si>
  <si>
    <t>USNM:Biorepository:AD9NE34</t>
  </si>
  <si>
    <r>
      <rPr>
        <u/>
        <sz val="12"/>
        <color indexed="8"/>
        <rFont val="Calibri"/>
        <family val="2"/>
      </rPr>
      <t>https://n2t.net/ark:/65665/30559e916-b621-463a-9c94-a4c90683c3fc</t>
    </r>
  </si>
  <si>
    <r>
      <rPr>
        <u/>
        <sz val="12"/>
        <color indexed="8"/>
        <rFont val="Calibri"/>
        <family val="2"/>
      </rPr>
      <t>SAMN31811727</t>
    </r>
  </si>
  <si>
    <r>
      <rPr>
        <u/>
        <sz val="12"/>
        <color indexed="8"/>
        <rFont val="Calibri"/>
        <family val="2"/>
      </rPr>
      <t>SRR22396661</t>
    </r>
  </si>
  <si>
    <r>
      <rPr>
        <u/>
        <sz val="12"/>
        <color indexed="8"/>
        <rFont val="Calibri"/>
        <family val="2"/>
      </rPr>
      <t>OR482462</t>
    </r>
  </si>
  <si>
    <r>
      <rPr>
        <i/>
        <sz val="12"/>
        <color indexed="8"/>
        <rFont val="Calibri"/>
        <family val="2"/>
      </rPr>
      <t>Seriola lalandi</t>
    </r>
  </si>
  <si>
    <t>SIO:FISHES:10-182</t>
  </si>
  <si>
    <t>SIO:12a25cce-126d-493f-9960-b6375d186342</t>
  </si>
  <si>
    <r>
      <rPr>
        <u/>
        <sz val="12"/>
        <color indexed="8"/>
        <rFont val="Calibri"/>
        <family val="2"/>
      </rPr>
      <t>SAMN31811563</t>
    </r>
  </si>
  <si>
    <r>
      <rPr>
        <u/>
        <sz val="12"/>
        <color indexed="8"/>
        <rFont val="Calibri"/>
        <family val="2"/>
      </rPr>
      <t>SRR22396784</t>
    </r>
  </si>
  <si>
    <r>
      <rPr>
        <u/>
        <sz val="12"/>
        <color indexed="8"/>
        <rFont val="Calibri"/>
        <family val="2"/>
      </rPr>
      <t>OR482442</t>
    </r>
  </si>
  <si>
    <r>
      <rPr>
        <i/>
        <sz val="12"/>
        <color indexed="8"/>
        <rFont val="Calibri"/>
        <family val="2"/>
      </rPr>
      <t>Seriola rivoliana</t>
    </r>
  </si>
  <si>
    <t>USNM:FISH:455322</t>
  </si>
  <si>
    <r>
      <rPr>
        <u/>
        <sz val="12"/>
        <color indexed="8"/>
        <rFont val="Calibri"/>
        <family val="2"/>
      </rPr>
      <t>https://n2t.net/ark:/65665/33552292a-1f55-4de3-845b-cee3071df855</t>
    </r>
  </si>
  <si>
    <t>USNM:Biorepository:AO9TU40</t>
  </si>
  <si>
    <r>
      <rPr>
        <u/>
        <sz val="12"/>
        <color indexed="8"/>
        <rFont val="Calibri"/>
        <family val="2"/>
      </rPr>
      <t>https://n2t.net/ark:/65665/3cdb16290-be98-4503-b945-d4f529e479f6</t>
    </r>
  </si>
  <si>
    <t>USNM:Biorepository:AQ8ML39</t>
  </si>
  <si>
    <r>
      <rPr>
        <u/>
        <sz val="12"/>
        <color indexed="8"/>
        <rFont val="Calibri"/>
        <family val="2"/>
      </rPr>
      <t>https://n2t.net/ark:/65665/31adfdf1c-3de6-48bd-a28d-360692240c91</t>
    </r>
  </si>
  <si>
    <r>
      <rPr>
        <u/>
        <sz val="12"/>
        <color indexed="8"/>
        <rFont val="Calibri"/>
        <family val="2"/>
      </rPr>
      <t>SAMN31811883</t>
    </r>
  </si>
  <si>
    <r>
      <rPr>
        <u/>
        <sz val="12"/>
        <color indexed="8"/>
        <rFont val="Calibri"/>
        <family val="2"/>
      </rPr>
      <t>SRR22396722</t>
    </r>
  </si>
  <si>
    <r>
      <rPr>
        <u/>
        <sz val="12"/>
        <color indexed="8"/>
        <rFont val="Calibri"/>
        <family val="2"/>
      </rPr>
      <t>OR482503</t>
    </r>
  </si>
  <si>
    <t>USNM:FISH:466070</t>
  </si>
  <si>
    <r>
      <rPr>
        <u/>
        <sz val="12"/>
        <color indexed="8"/>
        <rFont val="Calibri"/>
        <family val="2"/>
      </rPr>
      <t>https://n2t.net/ark:/65665/35549cad0-037f-421e-a139-519c97adda50</t>
    </r>
  </si>
  <si>
    <t>USNM:Biorepository:AO9TV35</t>
  </si>
  <si>
    <r>
      <rPr>
        <u/>
        <sz val="12"/>
        <color indexed="8"/>
        <rFont val="Calibri"/>
        <family val="2"/>
      </rPr>
      <t>https://n2t.net/ark:/65665/3279a9310-8b75-4f7a-a7ea-89a4db17d10d</t>
    </r>
  </si>
  <si>
    <t>USNM:Biorepository:AQ8MB14</t>
  </si>
  <si>
    <r>
      <rPr>
        <u/>
        <sz val="12"/>
        <color indexed="8"/>
        <rFont val="Calibri"/>
        <family val="2"/>
      </rPr>
      <t>https://n2t.net/ark:/65665/368e8c64a-6efb-4a3e-a890-9753ca24d700</t>
    </r>
  </si>
  <si>
    <r>
      <rPr>
        <u/>
        <sz val="12"/>
        <color indexed="8"/>
        <rFont val="Calibri"/>
        <family val="2"/>
      </rPr>
      <t>SAMN36762228</t>
    </r>
  </si>
  <si>
    <r>
      <rPr>
        <u/>
        <sz val="12"/>
        <color indexed="8"/>
        <rFont val="Calibri"/>
        <family val="2"/>
      </rPr>
      <t>SRR25465371</t>
    </r>
  </si>
  <si>
    <r>
      <rPr>
        <u/>
        <sz val="12"/>
        <color indexed="8"/>
        <rFont val="Calibri"/>
        <family val="2"/>
      </rPr>
      <t>PV185779</t>
    </r>
  </si>
  <si>
    <r>
      <rPr>
        <i/>
        <sz val="12"/>
        <color indexed="8"/>
        <rFont val="Calibri"/>
        <family val="2"/>
      </rPr>
      <t>Seriola zonata</t>
    </r>
  </si>
  <si>
    <t>USNM:FISH:433223</t>
  </si>
  <si>
    <r>
      <rPr>
        <u/>
        <sz val="12"/>
        <color indexed="8"/>
        <rFont val="Calibri"/>
        <family val="2"/>
      </rPr>
      <t>https://n2t.net/ark:/65665/323ab0eb7-1723-4755-81c0-dd524e670c99</t>
    </r>
  </si>
  <si>
    <t>USNM:Biorepository:AB4OR01</t>
  </si>
  <si>
    <r>
      <rPr>
        <u/>
        <sz val="12"/>
        <color indexed="8"/>
        <rFont val="Calibri"/>
        <family val="2"/>
      </rPr>
      <t>https://n2t.net/ark:/65665/3a725fca6-fc6a-4da4-b123-c6bb9de52d28</t>
    </r>
  </si>
  <si>
    <t>USNM:Biorepository:AM2SL79</t>
  </si>
  <si>
    <r>
      <rPr>
        <u/>
        <sz val="12"/>
        <color indexed="8"/>
        <rFont val="Calibri"/>
        <family val="2"/>
      </rPr>
      <t>https://n2t.net/ark:/65665/325f26a99-b7df-4b9e-a3aa-56d0d0ce7a63</t>
    </r>
  </si>
  <si>
    <r>
      <rPr>
        <u/>
        <sz val="12"/>
        <color indexed="8"/>
        <rFont val="Calibri"/>
        <family val="2"/>
      </rPr>
      <t>SAMN26198410</t>
    </r>
  </si>
  <si>
    <r>
      <rPr>
        <u/>
        <sz val="12"/>
        <color indexed="8"/>
        <rFont val="Calibri"/>
        <family val="2"/>
      </rPr>
      <t>SRR18254480</t>
    </r>
  </si>
  <si>
    <r>
      <rPr>
        <u/>
        <sz val="12"/>
        <color indexed="8"/>
        <rFont val="Calibri"/>
        <family val="2"/>
      </rPr>
      <t>OP035199</t>
    </r>
  </si>
  <si>
    <t>USNM:FISH:455323</t>
  </si>
  <si>
    <r>
      <rPr>
        <u/>
        <sz val="12"/>
        <color indexed="8"/>
        <rFont val="Calibri"/>
        <family val="2"/>
      </rPr>
      <t>https://n2t.net/ark:/65665/3a0ec6ba9-21f0-4cf7-8d02-466b4c9db3db</t>
    </r>
  </si>
  <si>
    <t>USNM:Biorepository:AO9TU41</t>
  </si>
  <si>
    <r>
      <rPr>
        <u/>
        <sz val="12"/>
        <color indexed="8"/>
        <rFont val="Calibri"/>
        <family val="2"/>
      </rPr>
      <t>https://n2t.net/ark:/65665/32db29da8-918c-46f6-a6b0-283ce1b202fa</t>
    </r>
  </si>
  <si>
    <t>USNM:Biorepository:AQ8ML40</t>
  </si>
  <si>
    <r>
      <rPr>
        <u/>
        <sz val="12"/>
        <color indexed="8"/>
        <rFont val="Calibri"/>
        <family val="2"/>
      </rPr>
      <t>https://n2t.net/ark:/65665/3412e47b6-686e-4a0d-8b8e-b4bbf326942a</t>
    </r>
  </si>
  <si>
    <r>
      <rPr>
        <u/>
        <sz val="12"/>
        <color indexed="8"/>
        <rFont val="Calibri"/>
        <family val="2"/>
      </rPr>
      <t>SAMN31811884</t>
    </r>
  </si>
  <si>
    <r>
      <rPr>
        <u/>
        <sz val="12"/>
        <color indexed="8"/>
        <rFont val="Calibri"/>
        <family val="2"/>
      </rPr>
      <t>SRR22396721</t>
    </r>
  </si>
  <si>
    <r>
      <rPr>
        <u/>
        <sz val="12"/>
        <color indexed="8"/>
        <rFont val="Calibri"/>
        <family val="2"/>
      </rPr>
      <t>OR482504</t>
    </r>
  </si>
  <si>
    <r>
      <rPr>
        <i/>
        <sz val="12"/>
        <color indexed="8"/>
        <rFont val="Calibri"/>
        <family val="2"/>
      </rPr>
      <t>Seriolina nigrofasciata</t>
    </r>
  </si>
  <si>
    <t>USNM:FISH:435399</t>
  </si>
  <si>
    <r>
      <rPr>
        <u/>
        <sz val="12"/>
        <color indexed="8"/>
        <rFont val="Calibri"/>
        <family val="2"/>
      </rPr>
      <t>https://n2t.net/ark:/65665/398ef2064-fb1c-4e57-8255-07691f465a90</t>
    </r>
  </si>
  <si>
    <t>USNM:Biorepository:AB6QQ88</t>
  </si>
  <si>
    <r>
      <rPr>
        <u/>
        <sz val="12"/>
        <color indexed="8"/>
        <rFont val="Calibri"/>
        <family val="2"/>
      </rPr>
      <t>https://n2t.net/ark:/65665/35adb3cb2-d443-4390-9383-6dcecec8ff03</t>
    </r>
  </si>
  <si>
    <t>USNM:Biorepository:AP3XT22</t>
  </si>
  <si>
    <r>
      <rPr>
        <u/>
        <sz val="12"/>
        <color indexed="8"/>
        <rFont val="Calibri"/>
        <family val="2"/>
      </rPr>
      <t>https://n2t.net/ark:/65665/3d41783ef-2782-4339-bde8-2d2fcc6a39d2</t>
    </r>
  </si>
  <si>
    <r>
      <rPr>
        <u/>
        <sz val="12"/>
        <color indexed="8"/>
        <rFont val="Calibri"/>
        <family val="2"/>
      </rPr>
      <t>SAMN36762241</t>
    </r>
  </si>
  <si>
    <r>
      <rPr>
        <u/>
        <sz val="12"/>
        <color indexed="8"/>
        <rFont val="Calibri"/>
        <family val="2"/>
      </rPr>
      <t>SRR25465164</t>
    </r>
  </si>
  <si>
    <r>
      <rPr>
        <u/>
        <sz val="12"/>
        <color indexed="8"/>
        <rFont val="Calibri"/>
        <family val="2"/>
      </rPr>
      <t>PV185776</t>
    </r>
  </si>
  <si>
    <r>
      <rPr>
        <i/>
        <sz val="12"/>
        <color indexed="8"/>
        <rFont val="Calibri"/>
        <family val="2"/>
      </rPr>
      <t>Trachinotus falcatus</t>
    </r>
  </si>
  <si>
    <t>USNM:FISH:438855</t>
  </si>
  <si>
    <r>
      <rPr>
        <u/>
        <sz val="12"/>
        <color indexed="8"/>
        <rFont val="Calibri"/>
        <family val="2"/>
      </rPr>
      <t>https://n2t.net/ark:/65665/371a51605-a601-48dd-aa0a-1c8ed075a29b</t>
    </r>
  </si>
  <si>
    <t>USNM:Biorepository:AP1VD82</t>
  </si>
  <si>
    <r>
      <rPr>
        <u/>
        <sz val="12"/>
        <color indexed="8"/>
        <rFont val="Calibri"/>
        <family val="2"/>
      </rPr>
      <t>https://n2t.net/ark:/65665/3ae645761-8e47-4836-804e-a145f51dcdf4</t>
    </r>
  </si>
  <si>
    <t>USNM:Biorepository:AO6QG16</t>
  </si>
  <si>
    <r>
      <rPr>
        <u/>
        <sz val="12"/>
        <color indexed="8"/>
        <rFont val="Calibri"/>
        <family val="2"/>
      </rPr>
      <t>https://n2t.net/ark:/65665/3b9b709d0-a1fe-4e4b-9d14-a7b9cb29cf3c</t>
    </r>
  </si>
  <si>
    <r>
      <rPr>
        <u/>
        <sz val="12"/>
        <color indexed="8"/>
        <rFont val="Calibri"/>
        <family val="2"/>
      </rPr>
      <t>SAMN29555339</t>
    </r>
  </si>
  <si>
    <r>
      <rPr>
        <u/>
        <sz val="12"/>
        <color indexed="8"/>
        <rFont val="Calibri"/>
        <family val="2"/>
      </rPr>
      <t>SRR21843939</t>
    </r>
  </si>
  <si>
    <r>
      <rPr>
        <u/>
        <sz val="12"/>
        <color indexed="8"/>
        <rFont val="Calibri"/>
        <family val="2"/>
      </rPr>
      <t>OP056886</t>
    </r>
  </si>
  <si>
    <r>
      <rPr>
        <i/>
        <sz val="12"/>
        <color indexed="8"/>
        <rFont val="Calibri"/>
        <family val="2"/>
      </rPr>
      <t>Trachurus lathami</t>
    </r>
  </si>
  <si>
    <t>USNM:FISH:433210</t>
  </si>
  <si>
    <r>
      <rPr>
        <u/>
        <sz val="12"/>
        <color indexed="8"/>
        <rFont val="Calibri"/>
        <family val="2"/>
      </rPr>
      <t>https://n2t.net/ark:/65665/393c92c9c-8fe2-4976-996c-7f28a5804265</t>
    </r>
  </si>
  <si>
    <t>USNM:Biorepository:AB4OQ88</t>
  </si>
  <si>
    <r>
      <rPr>
        <u/>
        <sz val="12"/>
        <color indexed="8"/>
        <rFont val="Calibri"/>
        <family val="2"/>
      </rPr>
      <t>https://n2t.net/ark:/65665/3d28faf4d-7447-4768-b7f2-50da5b2998c9</t>
    </r>
  </si>
  <si>
    <t>USNM:Biorepository:AM2SL19</t>
  </si>
  <si>
    <r>
      <rPr>
        <u/>
        <sz val="12"/>
        <color indexed="8"/>
        <rFont val="Calibri"/>
        <family val="2"/>
      </rPr>
      <t>https://n2t.net/ark:/65665/30baf2b47-147b-4302-ac6b-2994c5bdf255</t>
    </r>
  </si>
  <si>
    <r>
      <rPr>
        <u/>
        <sz val="12"/>
        <color indexed="8"/>
        <rFont val="Calibri"/>
        <family val="2"/>
      </rPr>
      <t>SAMN29555314</t>
    </r>
  </si>
  <si>
    <r>
      <rPr>
        <u/>
        <sz val="12"/>
        <color indexed="8"/>
        <rFont val="Calibri"/>
        <family val="2"/>
      </rPr>
      <t>SRR21844116</t>
    </r>
  </si>
  <si>
    <r>
      <rPr>
        <u/>
        <sz val="12"/>
        <color indexed="8"/>
        <rFont val="Calibri"/>
        <family val="2"/>
      </rPr>
      <t>OP057107</t>
    </r>
  </si>
  <si>
    <t>USNM:FISH:466035</t>
  </si>
  <si>
    <r>
      <rPr>
        <u/>
        <sz val="12"/>
        <color indexed="8"/>
        <rFont val="Calibri"/>
        <family val="2"/>
      </rPr>
      <t>https://n2t.net/ark:/65665/3fa7bfe1f-977b-41df-b93f-7aa67a276336</t>
    </r>
  </si>
  <si>
    <t>USNM:Biorepository:AO9TV00</t>
  </si>
  <si>
    <r>
      <rPr>
        <u/>
        <sz val="12"/>
        <color indexed="8"/>
        <rFont val="Calibri"/>
        <family val="2"/>
      </rPr>
      <t>https://n2t.net/ark:/65665/3a6b9eccd-0599-4406-a33a-dcbe65bd0642</t>
    </r>
  </si>
  <si>
    <t>USNM:Biorepository:AQ8MA79</t>
  </si>
  <si>
    <r>
      <rPr>
        <u/>
        <sz val="12"/>
        <color indexed="8"/>
        <rFont val="Calibri"/>
        <family val="2"/>
      </rPr>
      <t>https://n2t.net/ark:/65665/35b87515c-386f-4f3c-9608-b6b05db108f9</t>
    </r>
  </si>
  <si>
    <r>
      <rPr>
        <u/>
        <sz val="12"/>
        <color indexed="8"/>
        <rFont val="Calibri"/>
        <family val="2"/>
      </rPr>
      <t>SAMN36762193</t>
    </r>
  </si>
  <si>
    <r>
      <rPr>
        <u/>
        <sz val="12"/>
        <color indexed="8"/>
        <rFont val="Calibri"/>
        <family val="2"/>
      </rPr>
      <t>SRR25465282</t>
    </r>
  </si>
  <si>
    <r>
      <rPr>
        <u/>
        <sz val="12"/>
        <color indexed="8"/>
        <rFont val="Calibri"/>
        <family val="2"/>
      </rPr>
      <t>PV185777</t>
    </r>
  </si>
  <si>
    <r>
      <rPr>
        <i/>
        <sz val="12"/>
        <color indexed="8"/>
        <rFont val="Calibri"/>
        <family val="2"/>
      </rPr>
      <t>Trachurus symmetricus</t>
    </r>
  </si>
  <si>
    <r>
      <rPr>
        <sz val="12"/>
        <color indexed="8"/>
        <rFont val="Calibri"/>
        <family val="2"/>
      </rPr>
      <t>Jack Mackerel</t>
    </r>
  </si>
  <si>
    <t>SIO:FISHES:09-158</t>
  </si>
  <si>
    <t>SIO:278a017c-da54-4e27-aaad-31e69e5bd244</t>
  </si>
  <si>
    <r>
      <rPr>
        <u/>
        <sz val="12"/>
        <color indexed="8"/>
        <rFont val="Calibri"/>
        <family val="2"/>
      </rPr>
      <t>SAMN31811574</t>
    </r>
  </si>
  <si>
    <r>
      <rPr>
        <u/>
        <sz val="12"/>
        <color indexed="8"/>
        <rFont val="Calibri"/>
        <family val="2"/>
      </rPr>
      <t>SRR22396753</t>
    </r>
  </si>
  <si>
    <r>
      <rPr>
        <u/>
        <sz val="12"/>
        <color indexed="8"/>
        <rFont val="Calibri"/>
        <family val="2"/>
      </rPr>
      <t>OR482443</t>
    </r>
  </si>
  <si>
    <r>
      <rPr>
        <i/>
        <sz val="12"/>
        <color indexed="8"/>
        <rFont val="Calibri"/>
        <family val="2"/>
      </rPr>
      <t>Uraspis helvola</t>
    </r>
  </si>
  <si>
    <t>SIO:FISHES:10-20</t>
  </si>
  <si>
    <t>SIO:f919f78a-e9ba-4b2f-ab73-04b346783df1</t>
  </si>
  <si>
    <r>
      <rPr>
        <u/>
        <sz val="12"/>
        <color indexed="8"/>
        <rFont val="Calibri"/>
        <family val="2"/>
      </rPr>
      <t>SAMN31811687</t>
    </r>
  </si>
  <si>
    <r>
      <rPr>
        <u/>
        <sz val="12"/>
        <color indexed="8"/>
        <rFont val="Calibri"/>
        <family val="2"/>
      </rPr>
      <t>SRR22396876</t>
    </r>
  </si>
  <si>
    <r>
      <rPr>
        <u/>
        <sz val="12"/>
        <color indexed="8"/>
        <rFont val="Calibri"/>
        <family val="2"/>
      </rPr>
      <t>OP057036</t>
    </r>
  </si>
  <si>
    <r>
      <rPr>
        <sz val="12"/>
        <color indexed="8"/>
        <rFont val="Calibri"/>
        <family val="2"/>
      </rPr>
      <t>Carapidae</t>
    </r>
  </si>
  <si>
    <r>
      <rPr>
        <i/>
        <sz val="12"/>
        <color indexed="8"/>
        <rFont val="Calibri"/>
        <family val="2"/>
      </rPr>
      <t>Carapus dubius</t>
    </r>
  </si>
  <si>
    <t>USNM:FISH:426798</t>
  </si>
  <si>
    <r>
      <rPr>
        <u/>
        <sz val="12"/>
        <color indexed="8"/>
        <rFont val="Calibri"/>
        <family val="2"/>
      </rPr>
      <t>https://n2t.net/ark:/65665/35ebcfc53-c422-47ee-b4fb-67fb7f9105fd</t>
    </r>
  </si>
  <si>
    <t>USNM:Biorepository:AL8OH57</t>
  </si>
  <si>
    <r>
      <rPr>
        <u/>
        <sz val="12"/>
        <color indexed="8"/>
        <rFont val="Calibri"/>
        <family val="2"/>
      </rPr>
      <t>https://n2t.net/ark:/65665/3cff72b46-fb53-41e1-8642-441efbd9d982</t>
    </r>
  </si>
  <si>
    <t>USNM:Biorepository:AL8OK48</t>
  </si>
  <si>
    <r>
      <rPr>
        <u/>
        <sz val="12"/>
        <color indexed="8"/>
        <rFont val="Calibri"/>
        <family val="2"/>
      </rPr>
      <t>https://n2t.net/ark:/65665/30cfe494b-a656-4858-8120-afbbee78130a</t>
    </r>
  </si>
  <si>
    <r>
      <rPr>
        <u/>
        <sz val="12"/>
        <color indexed="8"/>
        <rFont val="Calibri"/>
        <family val="2"/>
      </rPr>
      <t>SAMN26198323</t>
    </r>
  </si>
  <si>
    <r>
      <rPr>
        <u/>
        <sz val="12"/>
        <color indexed="8"/>
        <rFont val="Calibri"/>
        <family val="2"/>
      </rPr>
      <t>SRR18254378</t>
    </r>
  </si>
  <si>
    <r>
      <rPr>
        <u/>
        <sz val="12"/>
        <color indexed="8"/>
        <rFont val="Calibri"/>
        <family val="2"/>
      </rPr>
      <t>OR582712</t>
    </r>
  </si>
  <si>
    <r>
      <rPr>
        <i/>
        <sz val="12"/>
        <color indexed="8"/>
        <rFont val="Calibri"/>
        <family val="2"/>
      </rPr>
      <t>Carapus mourlani</t>
    </r>
  </si>
  <si>
    <t>USNM:FISH:392175</t>
  </si>
  <si>
    <r>
      <rPr>
        <u/>
        <sz val="12"/>
        <color indexed="8"/>
        <rFont val="Calibri"/>
        <family val="2"/>
      </rPr>
      <t>https://n2t.net/ark:/65665/361582b35-88e9-44f4-bdd1-c3ebf4f69ef3</t>
    </r>
  </si>
  <si>
    <t>USNM:Biorepository:AH8AD47</t>
  </si>
  <si>
    <r>
      <rPr>
        <u/>
        <sz val="12"/>
        <color indexed="8"/>
        <rFont val="Calibri"/>
        <family val="2"/>
      </rPr>
      <t>https://n2t.net/ark:/65665/3adc5644a-1951-4015-948d-ca7935ddc632</t>
    </r>
  </si>
  <si>
    <t>USNM:Biorepository:AG5NP85</t>
  </si>
  <si>
    <r>
      <rPr>
        <u/>
        <sz val="12"/>
        <color indexed="8"/>
        <rFont val="Calibri"/>
        <family val="2"/>
      </rPr>
      <t>https://n2t.net/ark:/65665/3d3a92fc5-a114-4a94-80d8-d18d03be2bbf</t>
    </r>
  </si>
  <si>
    <r>
      <rPr>
        <u/>
        <sz val="12"/>
        <color indexed="8"/>
        <rFont val="Calibri"/>
        <family val="2"/>
      </rPr>
      <t>SAMN26198133</t>
    </r>
  </si>
  <si>
    <r>
      <rPr>
        <u/>
        <sz val="12"/>
        <color indexed="8"/>
        <rFont val="Calibri"/>
        <family val="2"/>
      </rPr>
      <t>SRR18254328</t>
    </r>
  </si>
  <si>
    <r>
      <rPr>
        <u/>
        <sz val="12"/>
        <color indexed="8"/>
        <rFont val="Calibri"/>
        <family val="2"/>
      </rPr>
      <t>OP035216</t>
    </r>
  </si>
  <si>
    <r>
      <rPr>
        <i/>
        <sz val="12"/>
        <color indexed="8"/>
        <rFont val="Calibri"/>
        <family val="2"/>
      </rPr>
      <t>Onuxodon fowleri</t>
    </r>
  </si>
  <si>
    <t>USNM:FISH:409292</t>
  </si>
  <si>
    <r>
      <rPr>
        <u/>
        <sz val="12"/>
        <color indexed="8"/>
        <rFont val="Calibri"/>
        <family val="2"/>
      </rPr>
      <t>https://n2t.net/ark:/65665/35aa5d4b4-618f-4102-97ec-3b6cc5ebd7d2</t>
    </r>
  </si>
  <si>
    <t>USNM:Biorepository:AH1TU27</t>
  </si>
  <si>
    <r>
      <rPr>
        <u/>
        <sz val="12"/>
        <color indexed="8"/>
        <rFont val="Calibri"/>
        <family val="2"/>
      </rPr>
      <t>https://n2t.net/ark:/65665/3f5a51ae8-1f18-4ba1-a5bc-43ca4ad51e21</t>
    </r>
  </si>
  <si>
    <t>USNM:Biorepository:AG7PW58</t>
  </si>
  <si>
    <r>
      <rPr>
        <u/>
        <sz val="12"/>
        <color indexed="8"/>
        <rFont val="Calibri"/>
        <family val="2"/>
      </rPr>
      <t>https://n2t.net/ark:/65665/3abcfb4ad-f749-497c-b5c6-0062e81b3687</t>
    </r>
  </si>
  <si>
    <r>
      <rPr>
        <u/>
        <sz val="12"/>
        <color indexed="8"/>
        <rFont val="Calibri"/>
        <family val="2"/>
      </rPr>
      <t>SAMN26198177</t>
    </r>
  </si>
  <si>
    <r>
      <rPr>
        <u/>
        <sz val="12"/>
        <color indexed="8"/>
        <rFont val="Calibri"/>
        <family val="2"/>
      </rPr>
      <t>SRR18254546</t>
    </r>
  </si>
  <si>
    <r>
      <rPr>
        <u/>
        <sz val="12"/>
        <color indexed="8"/>
        <rFont val="Calibri"/>
        <family val="2"/>
      </rPr>
      <t>OP035223</t>
    </r>
  </si>
  <si>
    <r>
      <rPr>
        <i/>
        <sz val="12"/>
        <color indexed="8"/>
        <rFont val="Calibri"/>
        <family val="2"/>
      </rPr>
      <t>Carcharhinus acronotus</t>
    </r>
  </si>
  <si>
    <t>USNM:FISH:477590</t>
  </si>
  <si>
    <t>USNM:Biorepository:AP9DX76</t>
  </si>
  <si>
    <t>5/16/2025</t>
  </si>
  <si>
    <r>
      <rPr>
        <i/>
        <sz val="12"/>
        <color indexed="8"/>
        <rFont val="Calibri"/>
        <family val="2"/>
      </rPr>
      <t>Carcharhinus limbatus</t>
    </r>
  </si>
  <si>
    <t>USNM:FISH:408562</t>
  </si>
  <si>
    <r>
      <rPr>
        <u/>
        <sz val="12"/>
        <color indexed="8"/>
        <rFont val="Calibri"/>
        <family val="2"/>
      </rPr>
      <t>https://n2t.net/ark:/65665/33df83417-2173-4014-8bbd-04578bb2f595</t>
    </r>
  </si>
  <si>
    <t>USNM:Biorepository:AE3RA83</t>
  </si>
  <si>
    <r>
      <rPr>
        <u/>
        <sz val="12"/>
        <color indexed="8"/>
        <rFont val="Calibri"/>
        <family val="2"/>
      </rPr>
      <t>https://n2t.net/ark:/65665/3df068400-5857-4b4d-83a1-3dd55de7b8e0</t>
    </r>
  </si>
  <si>
    <t>USNM:Biorepository:AN6GT87</t>
  </si>
  <si>
    <r>
      <rPr>
        <u/>
        <sz val="12"/>
        <color indexed="8"/>
        <rFont val="Calibri"/>
        <family val="2"/>
      </rPr>
      <t>https://n2t.net/ark:/65665/3f6e5362d-af90-4035-b07d-d14d4981e4ce</t>
    </r>
  </si>
  <si>
    <r>
      <rPr>
        <u/>
        <sz val="12"/>
        <color indexed="8"/>
        <rFont val="Calibri"/>
        <family val="2"/>
      </rPr>
      <t>SAMN29555331</t>
    </r>
  </si>
  <si>
    <r>
      <rPr>
        <u/>
        <sz val="12"/>
        <color indexed="8"/>
        <rFont val="Calibri"/>
        <family val="2"/>
      </rPr>
      <t>OP056803</t>
    </r>
  </si>
  <si>
    <r>
      <rPr>
        <i/>
        <sz val="12"/>
        <color indexed="8"/>
        <rFont val="Calibri"/>
        <family val="2"/>
      </rPr>
      <t>Carcharhinus longimanus</t>
    </r>
  </si>
  <si>
    <t>SIO:FISHES:97-223</t>
  </si>
  <si>
    <t>SIO:1734e3c7-b223-40cc-b5eb-72d3b23579eb</t>
  </si>
  <si>
    <r>
      <rPr>
        <u/>
        <sz val="12"/>
        <color indexed="8"/>
        <rFont val="Calibri"/>
        <family val="2"/>
      </rPr>
      <t>SAMN31811566</t>
    </r>
  </si>
  <si>
    <r>
      <rPr>
        <u/>
        <sz val="12"/>
        <color indexed="8"/>
        <rFont val="Calibri"/>
        <family val="2"/>
      </rPr>
      <t>SRR22396871</t>
    </r>
  </si>
  <si>
    <r>
      <rPr>
        <u/>
        <sz val="12"/>
        <color indexed="8"/>
        <rFont val="Calibri"/>
        <family val="2"/>
      </rPr>
      <t>OP057117</t>
    </r>
  </si>
  <si>
    <r>
      <rPr>
        <i/>
        <sz val="12"/>
        <color indexed="8"/>
        <rFont val="Calibri"/>
        <family val="2"/>
      </rPr>
      <t>Prionace glauca</t>
    </r>
  </si>
  <si>
    <t>SIO:FISHES:10-74</t>
  </si>
  <si>
    <t>SIO:6e554d68-21d8-4693-bb51-6ef1b4f08056</t>
  </si>
  <si>
    <r>
      <rPr>
        <u/>
        <sz val="12"/>
        <color indexed="8"/>
        <rFont val="Calibri"/>
        <family val="2"/>
      </rPr>
      <t>SAMN31811604</t>
    </r>
  </si>
  <si>
    <r>
      <rPr>
        <u/>
        <sz val="12"/>
        <color indexed="8"/>
        <rFont val="Calibri"/>
        <family val="2"/>
      </rPr>
      <t>SRR22396602</t>
    </r>
  </si>
  <si>
    <r>
      <rPr>
        <u/>
        <sz val="12"/>
        <color indexed="8"/>
        <rFont val="Calibri"/>
        <family val="2"/>
      </rPr>
      <t>OP057089</t>
    </r>
  </si>
  <si>
    <r>
      <rPr>
        <i/>
        <sz val="12"/>
        <color indexed="8"/>
        <rFont val="Calibri"/>
        <family val="2"/>
      </rPr>
      <t>Rhizoprionodon terraenovae</t>
    </r>
  </si>
  <si>
    <t>USNM:FISH:408563</t>
  </si>
  <si>
    <r>
      <rPr>
        <u/>
        <sz val="12"/>
        <color indexed="8"/>
        <rFont val="Calibri"/>
        <family val="2"/>
      </rPr>
      <t>https://n2t.net/ark:/65665/330386988-9b36-4d09-ad8f-c20c72e3e507</t>
    </r>
  </si>
  <si>
    <t>USNM:Biorepository:AE3RA80</t>
  </si>
  <si>
    <r>
      <rPr>
        <u/>
        <sz val="12"/>
        <color indexed="8"/>
        <rFont val="Calibri"/>
        <family val="2"/>
      </rPr>
      <t>https://n2t.net/ark:/65665/3291344df-9155-4bcf-a775-eb4a9441d1a4</t>
    </r>
  </si>
  <si>
    <t>USNM:Biorepository:AN6GT88</t>
  </si>
  <si>
    <r>
      <rPr>
        <u/>
        <sz val="12"/>
        <color indexed="8"/>
        <rFont val="Calibri"/>
        <family val="2"/>
      </rPr>
      <t>https://n2t.net/ark:/65665/3407a21c1-1944-49f1-bc44-2835ac433273</t>
    </r>
  </si>
  <si>
    <r>
      <rPr>
        <u/>
        <sz val="12"/>
        <color indexed="8"/>
        <rFont val="Calibri"/>
        <family val="2"/>
      </rPr>
      <t>SAMN29555332</t>
    </r>
  </si>
  <si>
    <r>
      <rPr>
        <u/>
        <sz val="12"/>
        <color indexed="8"/>
        <rFont val="Calibri"/>
        <family val="2"/>
      </rPr>
      <t>OP056802</t>
    </r>
  </si>
  <si>
    <r>
      <rPr>
        <i/>
        <sz val="12"/>
        <color indexed="8"/>
        <rFont val="Calibri"/>
        <family val="2"/>
      </rPr>
      <t>Caristius macropus</t>
    </r>
  </si>
  <si>
    <t>SIO:FISHES:06-33</t>
  </si>
  <si>
    <t>SIO:fc3d085e-668c-464e-8d32-26f694895b27</t>
  </si>
  <si>
    <r>
      <rPr>
        <u/>
        <sz val="12"/>
        <color indexed="8"/>
        <rFont val="Calibri"/>
        <family val="2"/>
      </rPr>
      <t>SAMN31811690</t>
    </r>
  </si>
  <si>
    <r>
      <rPr>
        <u/>
        <sz val="12"/>
        <color indexed="8"/>
        <rFont val="Calibri"/>
        <family val="2"/>
      </rPr>
      <t>SRR22396873</t>
    </r>
  </si>
  <si>
    <r>
      <rPr>
        <u/>
        <sz val="12"/>
        <color indexed="8"/>
        <rFont val="Calibri"/>
        <family val="2"/>
      </rPr>
      <t>OP057032</t>
    </r>
  </si>
  <si>
    <r>
      <rPr>
        <i/>
        <sz val="12"/>
        <color indexed="8"/>
        <rFont val="Calibri"/>
        <family val="2"/>
      </rPr>
      <t>Centrophorus granulosus</t>
    </r>
  </si>
  <si>
    <t>USNM:FISH:400715</t>
  </si>
  <si>
    <r>
      <rPr>
        <u/>
        <sz val="12"/>
        <color indexed="8"/>
        <rFont val="Calibri"/>
        <family val="2"/>
      </rPr>
      <t>https://n2t.net/ark:/65665/33c89a655-78ae-4d5c-873d-2169fbc00831</t>
    </r>
  </si>
  <si>
    <t>USNM:Biorepository:AA0AC75</t>
  </si>
  <si>
    <r>
      <rPr>
        <u/>
        <sz val="12"/>
        <color indexed="8"/>
        <rFont val="Calibri"/>
        <family val="2"/>
      </rPr>
      <t>https://n2t.net/ark:/65665/3f3c167e9-4e8f-4606-ae58-e1a6e04b381e</t>
    </r>
  </si>
  <si>
    <t>USNM:Biorepository:AH1TX19</t>
  </si>
  <si>
    <r>
      <rPr>
        <u/>
        <sz val="12"/>
        <color indexed="8"/>
        <rFont val="Calibri"/>
        <family val="2"/>
      </rPr>
      <t>https://n2t.net/ark:/65665/33042cf01-e12d-4378-be23-d23bcee1dffd</t>
    </r>
  </si>
  <si>
    <r>
      <rPr>
        <u/>
        <sz val="12"/>
        <color indexed="8"/>
        <rFont val="Calibri"/>
        <family val="2"/>
      </rPr>
      <t>SAMN29555220</t>
    </r>
  </si>
  <si>
    <r>
      <rPr>
        <u/>
        <sz val="12"/>
        <color indexed="8"/>
        <rFont val="Calibri"/>
        <family val="2"/>
      </rPr>
      <t>SRR21843963</t>
    </r>
  </si>
  <si>
    <r>
      <rPr>
        <u/>
        <sz val="12"/>
        <color indexed="8"/>
        <rFont val="Calibri"/>
        <family val="2"/>
      </rPr>
      <t>OP056962</t>
    </r>
  </si>
  <si>
    <r>
      <rPr>
        <sz val="12"/>
        <color indexed="8"/>
        <rFont val="Calibri"/>
        <family val="2"/>
      </rPr>
      <t>Centrophoridae</t>
    </r>
  </si>
  <si>
    <r>
      <rPr>
        <i/>
        <sz val="12"/>
        <color indexed="8"/>
        <rFont val="Calibri"/>
        <family val="2"/>
      </rPr>
      <t>Centrophorus tessellatus</t>
    </r>
  </si>
  <si>
    <t>USNM:FISH:400703</t>
  </si>
  <si>
    <r>
      <rPr>
        <u/>
        <sz val="12"/>
        <color indexed="8"/>
        <rFont val="Calibri"/>
        <family val="2"/>
      </rPr>
      <t>https://n2t.net/ark:/65665/3732fc287-9bd3-4226-9fc7-afdbb4167afe</t>
    </r>
  </si>
  <si>
    <t>USNM:Biorepository:AA0AC86</t>
  </si>
  <si>
    <r>
      <rPr>
        <u/>
        <sz val="12"/>
        <color indexed="8"/>
        <rFont val="Calibri"/>
        <family val="2"/>
      </rPr>
      <t>https://n2t.net/ark:/65665/3b2458553-586b-49ba-a31f-4d739ef07bf9</t>
    </r>
  </si>
  <si>
    <t>USNM:Biorepository:AH1TX20</t>
  </si>
  <si>
    <r>
      <rPr>
        <u/>
        <sz val="12"/>
        <color indexed="8"/>
        <rFont val="Calibri"/>
        <family val="2"/>
      </rPr>
      <t>https://n2t.net/ark:/65665/35eeb7102-4367-4487-b704-b0a71290fd01</t>
    </r>
  </si>
  <si>
    <r>
      <rPr>
        <u/>
        <sz val="12"/>
        <color indexed="8"/>
        <rFont val="Calibri"/>
        <family val="2"/>
      </rPr>
      <t>SAMN26198233</t>
    </r>
  </si>
  <si>
    <r>
      <rPr>
        <u/>
        <sz val="12"/>
        <color indexed="8"/>
        <rFont val="Calibri"/>
        <family val="2"/>
      </rPr>
      <t>SRR19434498</t>
    </r>
  </si>
  <si>
    <r>
      <rPr>
        <u/>
        <sz val="12"/>
        <color indexed="8"/>
        <rFont val="Calibri"/>
        <family val="2"/>
      </rPr>
      <t>OP035182</t>
    </r>
  </si>
  <si>
    <r>
      <rPr>
        <i/>
        <sz val="12"/>
        <color indexed="8"/>
        <rFont val="Calibri"/>
        <family val="2"/>
      </rPr>
      <t>Centropomus undecimalis</t>
    </r>
  </si>
  <si>
    <t>USNM:FISH:402332</t>
  </si>
  <si>
    <r>
      <rPr>
        <u/>
        <sz val="12"/>
        <color indexed="8"/>
        <rFont val="Calibri"/>
        <family val="2"/>
      </rPr>
      <t>https://n2t.net/ark:/65665/3b639e049-4778-4286-93b7-8a1a107c1663</t>
    </r>
  </si>
  <si>
    <t>USNM:Biorepository:AC2WO48</t>
  </si>
  <si>
    <r>
      <rPr>
        <u/>
        <sz val="12"/>
        <color indexed="8"/>
        <rFont val="Calibri"/>
        <family val="2"/>
      </rPr>
      <t>https://n2t.net/ark:/65665/31bfcaac0-db78-4075-ba73-5e0ab06b51c9</t>
    </r>
  </si>
  <si>
    <t>USNM:Biorepository:AQ8ML22</t>
  </si>
  <si>
    <r>
      <rPr>
        <u/>
        <sz val="12"/>
        <color indexed="8"/>
        <rFont val="Calibri"/>
        <family val="2"/>
      </rPr>
      <t>https://n2t.net/ark:/65665/358a6f956-ac49-4d8b-ad2a-e04edb2e57ce</t>
    </r>
  </si>
  <si>
    <r>
      <rPr>
        <u/>
        <sz val="12"/>
        <color indexed="8"/>
        <rFont val="Calibri"/>
        <family val="2"/>
      </rPr>
      <t>SAMN31811708</t>
    </r>
  </si>
  <si>
    <r>
      <rPr>
        <u/>
        <sz val="12"/>
        <color indexed="8"/>
        <rFont val="Calibri"/>
        <family val="2"/>
      </rPr>
      <t>SRR22396682</t>
    </r>
  </si>
  <si>
    <r>
      <rPr>
        <u/>
        <sz val="12"/>
        <color indexed="8"/>
        <rFont val="Calibri"/>
        <family val="2"/>
      </rPr>
      <t>OR582667</t>
    </r>
  </si>
  <si>
    <r>
      <rPr>
        <i/>
        <sz val="12"/>
        <color indexed="8"/>
        <rFont val="Calibri"/>
        <family val="2"/>
      </rPr>
      <t>Cetostoma regani</t>
    </r>
  </si>
  <si>
    <t>SIO:FISHES:11-279</t>
  </si>
  <si>
    <t>SIO:9b62df85-e394-4926-bb47-255dd8936ef7</t>
  </si>
  <si>
    <r>
      <rPr>
        <u/>
        <sz val="12"/>
        <color indexed="8"/>
        <rFont val="Calibri"/>
        <family val="2"/>
      </rPr>
      <t>SAMN31811627</t>
    </r>
  </si>
  <si>
    <r>
      <rPr>
        <u/>
        <sz val="12"/>
        <color indexed="8"/>
        <rFont val="Calibri"/>
        <family val="2"/>
      </rPr>
      <t>SRR22396900</t>
    </r>
  </si>
  <si>
    <r>
      <rPr>
        <u/>
        <sz val="12"/>
        <color indexed="8"/>
        <rFont val="Calibri"/>
        <family val="2"/>
      </rPr>
      <t>OR575553</t>
    </r>
  </si>
  <si>
    <r>
      <rPr>
        <i/>
        <sz val="12"/>
        <color indexed="8"/>
        <rFont val="Calibri"/>
        <family val="2"/>
      </rPr>
      <t>Cetorhinus maximus</t>
    </r>
  </si>
  <si>
    <t>SIO:FISHES:10-199</t>
  </si>
  <si>
    <t>SIO:3c871a29-4946-40e8-97a9-78bcd18cc90c</t>
  </si>
  <si>
    <r>
      <rPr>
        <u/>
        <sz val="12"/>
        <color indexed="8"/>
        <rFont val="Calibri"/>
        <family val="2"/>
      </rPr>
      <t>SAMN31811586</t>
    </r>
  </si>
  <si>
    <r>
      <rPr>
        <u/>
        <sz val="12"/>
        <color indexed="8"/>
        <rFont val="Calibri"/>
        <family val="2"/>
      </rPr>
      <t>SRR22396713</t>
    </r>
  </si>
  <si>
    <r>
      <rPr>
        <u/>
        <sz val="12"/>
        <color indexed="8"/>
        <rFont val="Calibri"/>
        <family val="2"/>
      </rPr>
      <t>OR546235</t>
    </r>
  </si>
  <si>
    <r>
      <rPr>
        <i/>
        <sz val="12"/>
        <color indexed="8"/>
        <rFont val="Calibri"/>
        <family val="2"/>
      </rPr>
      <t>Acanthemblemaria chaplini</t>
    </r>
  </si>
  <si>
    <t>USNM:FISH:414507</t>
  </si>
  <si>
    <r>
      <rPr>
        <u/>
        <sz val="12"/>
        <color indexed="8"/>
        <rFont val="Calibri"/>
        <family val="2"/>
      </rPr>
      <t>https://n2t.net/ark:/65665/3669fabc5-4f24-47e9-9e8a-56be37f3fd3d</t>
    </r>
  </si>
  <si>
    <t>USNM:Biorepository:AC8CB18</t>
  </si>
  <si>
    <r>
      <rPr>
        <u/>
        <sz val="12"/>
        <color indexed="8"/>
        <rFont val="Calibri"/>
        <family val="2"/>
      </rPr>
      <t>https://n2t.net/ark:/65665/311080a83-d2d2-4fc9-9726-b33212358f84</t>
    </r>
  </si>
  <si>
    <t>USNM:Biorepository:AC4YA15</t>
  </si>
  <si>
    <r>
      <rPr>
        <u/>
        <sz val="12"/>
        <color indexed="8"/>
        <rFont val="Calibri"/>
        <family val="2"/>
      </rPr>
      <t>https://n2t.net/ark:/65665/309ec7df7-8d71-42b3-8053-bd5383ef2754</t>
    </r>
  </si>
  <si>
    <r>
      <rPr>
        <u/>
        <sz val="12"/>
        <color indexed="8"/>
        <rFont val="Calibri"/>
        <family val="2"/>
      </rPr>
      <t>SAMN36762036</t>
    </r>
  </si>
  <si>
    <r>
      <rPr>
        <u/>
        <sz val="12"/>
        <color indexed="8"/>
        <rFont val="Calibri"/>
        <family val="2"/>
      </rPr>
      <t>SRR25465233</t>
    </r>
  </si>
  <si>
    <r>
      <rPr>
        <u/>
        <sz val="12"/>
        <color indexed="8"/>
        <rFont val="Calibri"/>
        <family val="2"/>
      </rPr>
      <t>PV460840</t>
    </r>
  </si>
  <si>
    <r>
      <rPr>
        <i/>
        <sz val="12"/>
        <color indexed="8"/>
        <rFont val="Calibri"/>
        <family val="2"/>
      </rPr>
      <t>Acanthemblemaria maria*</t>
    </r>
  </si>
  <si>
    <r>
      <rPr>
        <sz val="12"/>
        <color indexed="8"/>
        <rFont val="Calibri"/>
        <family val="2"/>
      </rPr>
      <t>Maria Barnacle Blenny</t>
    </r>
  </si>
  <si>
    <t>USNM:FISH:421701</t>
  </si>
  <si>
    <r>
      <rPr>
        <u/>
        <sz val="12"/>
        <color indexed="8"/>
        <rFont val="Calibri"/>
        <family val="2"/>
      </rPr>
      <t>https://n2t.net/ark:/65665/305e37c80-d6e4-426f-b6c2-6be168ef034a</t>
    </r>
  </si>
  <si>
    <t>USNM:Biorepository:AC2WT35</t>
  </si>
  <si>
    <r>
      <rPr>
        <u/>
        <sz val="12"/>
        <color indexed="8"/>
        <rFont val="Calibri"/>
        <family val="2"/>
      </rPr>
      <t>https://n2t.net/ark:/65665/30c1d8509-2b97-46bb-9096-8baa3a89ba0d</t>
    </r>
  </si>
  <si>
    <t>USNM:Biorepository:AC5ZE27</t>
  </si>
  <si>
    <r>
      <rPr>
        <u/>
        <sz val="12"/>
        <color indexed="8"/>
        <rFont val="Calibri"/>
        <family val="2"/>
      </rPr>
      <t>https://n2t.net/ark:/65665/31990e668-c913-4b19-a0a2-16619ce8f201</t>
    </r>
  </si>
  <si>
    <r>
      <rPr>
        <u/>
        <sz val="12"/>
        <color indexed="8"/>
        <rFont val="Calibri"/>
        <family val="2"/>
      </rPr>
      <t>SAMN36762054</t>
    </r>
  </si>
  <si>
    <r>
      <rPr>
        <u/>
        <sz val="12"/>
        <color indexed="8"/>
        <rFont val="Calibri"/>
        <family val="2"/>
      </rPr>
      <t>SRR25465213</t>
    </r>
  </si>
  <si>
    <r>
      <rPr>
        <u/>
        <sz val="12"/>
        <color indexed="8"/>
        <rFont val="Calibri"/>
        <family val="2"/>
      </rPr>
      <t>PV460843</t>
    </r>
  </si>
  <si>
    <r>
      <rPr>
        <i/>
        <sz val="12"/>
        <color indexed="8"/>
        <rFont val="Calibri"/>
        <family val="2"/>
      </rPr>
      <t>Acanthemblemaria spinosa</t>
    </r>
  </si>
  <si>
    <t>USNM:FISH:413382</t>
  </si>
  <si>
    <r>
      <rPr>
        <u/>
        <sz val="12"/>
        <color indexed="8"/>
        <rFont val="Calibri"/>
        <family val="2"/>
      </rPr>
      <t>https://n2t.net/ark:/65665/3a3d940c2-fa91-49fc-888d-7fb938673938</t>
    </r>
  </si>
  <si>
    <t>USNM:Biorepository:AC8CD86</t>
  </si>
  <si>
    <r>
      <rPr>
        <u/>
        <sz val="12"/>
        <color indexed="8"/>
        <rFont val="Calibri"/>
        <family val="2"/>
      </rPr>
      <t>https://n2t.net/ark:/65665/335abfddc-2b5c-4c04-8f0e-ca59329cc492</t>
    </r>
  </si>
  <si>
    <t>USNM:Biorepository:AC3XV47</t>
  </si>
  <si>
    <r>
      <rPr>
        <u/>
        <sz val="12"/>
        <color indexed="8"/>
        <rFont val="Calibri"/>
        <family val="2"/>
      </rPr>
      <t>https://n2t.net/ark:/65665/36dd88b40-f7ca-4bdd-9d07-084b72dd7596</t>
    </r>
  </si>
  <si>
    <r>
      <rPr>
        <u/>
        <sz val="12"/>
        <color indexed="8"/>
        <rFont val="Calibri"/>
        <family val="2"/>
      </rPr>
      <t>SAMN36762030</t>
    </r>
  </si>
  <si>
    <r>
      <rPr>
        <u/>
        <sz val="12"/>
        <color indexed="8"/>
        <rFont val="Calibri"/>
        <family val="2"/>
      </rPr>
      <t>SRR25465358</t>
    </r>
  </si>
  <si>
    <r>
      <rPr>
        <u/>
        <sz val="12"/>
        <color indexed="8"/>
        <rFont val="Calibri"/>
        <family val="2"/>
      </rPr>
      <t>PV460833</t>
    </r>
  </si>
  <si>
    <r>
      <rPr>
        <i/>
        <sz val="12"/>
        <color indexed="8"/>
        <rFont val="Calibri"/>
        <family val="2"/>
      </rPr>
      <t>Stathmonotus gymnodermis</t>
    </r>
  </si>
  <si>
    <t>USNM:FISH:415561</t>
  </si>
  <si>
    <r>
      <rPr>
        <u/>
        <sz val="12"/>
        <color indexed="8"/>
        <rFont val="Calibri"/>
        <family val="2"/>
      </rPr>
      <t>https://n2t.net/ark:/65665/31957befb-3bce-488f-b3c4-f872e8386d54</t>
    </r>
  </si>
  <si>
    <r>
      <rPr>
        <u/>
        <sz val="12"/>
        <color indexed="8"/>
        <rFont val="Calibri"/>
        <family val="2"/>
      </rPr>
      <t>https://n2t.net/ark:/65665/3691c600c-7c03-473e-88dc-92a1d7bd7cb1</t>
    </r>
  </si>
  <si>
    <t>USNM:Biorepository:AL8OR46</t>
  </si>
  <si>
    <r>
      <rPr>
        <u/>
        <sz val="12"/>
        <color indexed="8"/>
        <rFont val="Calibri"/>
        <family val="2"/>
      </rPr>
      <t>https://n2t.net/ark:/65665/3bdefcfee-bfd6-4725-a433-ee51849bab28</t>
    </r>
  </si>
  <si>
    <r>
      <rPr>
        <u/>
        <sz val="12"/>
        <color indexed="8"/>
        <rFont val="Calibri"/>
        <family val="2"/>
      </rPr>
      <t>SAMN29555292</t>
    </r>
  </si>
  <si>
    <r>
      <rPr>
        <u/>
        <sz val="12"/>
        <color indexed="8"/>
        <rFont val="Calibri"/>
        <family val="2"/>
      </rPr>
      <t>SRR21844011</t>
    </r>
  </si>
  <si>
    <r>
      <rPr>
        <u/>
        <sz val="12"/>
        <color indexed="8"/>
        <rFont val="Calibri"/>
        <family val="2"/>
      </rPr>
      <t>OR546213</t>
    </r>
  </si>
  <si>
    <r>
      <rPr>
        <i/>
        <sz val="12"/>
        <color indexed="8"/>
        <rFont val="Calibri"/>
        <family val="2"/>
      </rPr>
      <t>Stathmonotus hemphillii</t>
    </r>
  </si>
  <si>
    <t>USNM:FISH:413513</t>
  </si>
  <si>
    <r>
      <rPr>
        <u/>
        <sz val="12"/>
        <color indexed="8"/>
        <rFont val="Calibri"/>
        <family val="2"/>
      </rPr>
      <t>https://n2t.net/ark:/65665/316379fca-3039-4547-b717-6ccddfe09959</t>
    </r>
  </si>
  <si>
    <t>USNM:Biorepository:AC1VX29</t>
  </si>
  <si>
    <r>
      <rPr>
        <u/>
        <sz val="12"/>
        <color indexed="8"/>
        <rFont val="Calibri"/>
        <family val="2"/>
      </rPr>
      <t>https://n2t.net/ark:/65665/392599e73-3fd6-4914-97b2-9eb0185594a3</t>
    </r>
  </si>
  <si>
    <t>USNM:Biorepository:AC3XW53</t>
  </si>
  <si>
    <r>
      <rPr>
        <u/>
        <sz val="12"/>
        <color indexed="8"/>
        <rFont val="Calibri"/>
        <family val="2"/>
      </rPr>
      <t>https://n2t.net/ark:/65665/3b884e5c3-2957-4697-be6c-23e286ee8c4c</t>
    </r>
  </si>
  <si>
    <r>
      <rPr>
        <u/>
        <sz val="12"/>
        <color indexed="8"/>
        <rFont val="Calibri"/>
        <family val="2"/>
      </rPr>
      <t>SAMN29555101</t>
    </r>
  </si>
  <si>
    <r>
      <rPr>
        <u/>
        <sz val="12"/>
        <color indexed="8"/>
        <rFont val="Calibri"/>
        <family val="2"/>
      </rPr>
      <t>SRR21844256</t>
    </r>
  </si>
  <si>
    <r>
      <rPr>
        <u/>
        <sz val="12"/>
        <color indexed="8"/>
        <rFont val="Calibri"/>
        <family val="2"/>
      </rPr>
      <t>OP057096</t>
    </r>
  </si>
  <si>
    <r>
      <rPr>
        <i/>
        <sz val="12"/>
        <color indexed="8"/>
        <rFont val="Calibri"/>
        <family val="2"/>
      </rPr>
      <t>Stathmonotus stahli</t>
    </r>
  </si>
  <si>
    <t>USNM:FISH:414527</t>
  </si>
  <si>
    <r>
      <rPr>
        <u/>
        <sz val="12"/>
        <color indexed="8"/>
        <rFont val="Calibri"/>
        <family val="2"/>
      </rPr>
      <t>https://n2t.net/ark:/65665/3506a3873-79f2-4c1a-b33e-47c89378f48e</t>
    </r>
  </si>
  <si>
    <t>USNM:Biorepository:AC1VY20</t>
  </si>
  <si>
    <r>
      <rPr>
        <u/>
        <sz val="12"/>
        <color indexed="8"/>
        <rFont val="Calibri"/>
        <family val="2"/>
      </rPr>
      <t>https://n2t.net/ark:/65665/30534f47b-62c8-4308-9b63-430ffcb66797</t>
    </r>
  </si>
  <si>
    <t>USNM:Biorepository:AC4YA35</t>
  </si>
  <si>
    <r>
      <rPr>
        <u/>
        <sz val="12"/>
        <color indexed="8"/>
        <rFont val="Calibri"/>
        <family val="2"/>
      </rPr>
      <t>https://n2t.net/ark:/65665/3a232506f-311c-4e08-8222-dd0b0e5aceda</t>
    </r>
  </si>
  <si>
    <r>
      <rPr>
        <u/>
        <sz val="12"/>
        <color indexed="8"/>
        <rFont val="Calibri"/>
        <family val="2"/>
      </rPr>
      <t>SAMN29555120</t>
    </r>
  </si>
  <si>
    <r>
      <rPr>
        <u/>
        <sz val="12"/>
        <color indexed="8"/>
        <rFont val="Calibri"/>
        <family val="2"/>
      </rPr>
      <t>SRR21844089</t>
    </r>
  </si>
  <si>
    <r>
      <rPr>
        <u/>
        <sz val="12"/>
        <color indexed="8"/>
        <rFont val="Calibri"/>
        <family val="2"/>
      </rPr>
      <t>OP056841</t>
    </r>
  </si>
  <si>
    <r>
      <rPr>
        <sz val="12"/>
        <color indexed="8"/>
        <rFont val="Calibri"/>
        <family val="2"/>
      </rPr>
      <t>Chaetodontidae</t>
    </r>
  </si>
  <si>
    <r>
      <rPr>
        <i/>
        <sz val="12"/>
        <color indexed="8"/>
        <rFont val="Calibri"/>
        <family val="2"/>
      </rPr>
      <t>Chaetodon auriga</t>
    </r>
  </si>
  <si>
    <t>USNM:FISH:442324</t>
  </si>
  <si>
    <r>
      <rPr>
        <u/>
        <sz val="12"/>
        <color indexed="8"/>
        <rFont val="Calibri"/>
        <family val="2"/>
      </rPr>
      <t>https://n2t.net/ark:/65665/3a6975639-1935-4566-8705-b68c193e697b</t>
    </r>
  </si>
  <si>
    <t>USNM:Biorepository:AH9BN02</t>
  </si>
  <si>
    <r>
      <rPr>
        <u/>
        <sz val="12"/>
        <color indexed="8"/>
        <rFont val="Calibri"/>
        <family val="2"/>
      </rPr>
      <t>https://n2t.net/ark:/65665/3c82fddb6-b8ff-43fd-890c-ad9cc6b4c8d4</t>
    </r>
  </si>
  <si>
    <t>USNM:Biorepository:AK2YB83</t>
  </si>
  <si>
    <r>
      <rPr>
        <u/>
        <sz val="12"/>
        <color indexed="8"/>
        <rFont val="Calibri"/>
        <family val="2"/>
      </rPr>
      <t>https://n2t.net/ark:/65665/3b757fc1f-240a-4650-88c1-26bc04ddb58e</t>
    </r>
  </si>
  <si>
    <r>
      <rPr>
        <u/>
        <sz val="12"/>
        <color indexed="8"/>
        <rFont val="Calibri"/>
        <family val="2"/>
      </rPr>
      <t>SAMN26198261</t>
    </r>
  </si>
  <si>
    <r>
      <rPr>
        <u/>
        <sz val="12"/>
        <color indexed="8"/>
        <rFont val="Calibri"/>
        <family val="2"/>
      </rPr>
      <t>SRR19434490</t>
    </r>
  </si>
  <si>
    <r>
      <rPr>
        <u/>
        <sz val="12"/>
        <color indexed="8"/>
        <rFont val="Calibri"/>
        <family val="2"/>
      </rPr>
      <t>OP035130</t>
    </r>
  </si>
  <si>
    <r>
      <rPr>
        <i/>
        <sz val="12"/>
        <color indexed="8"/>
        <rFont val="Calibri"/>
        <family val="2"/>
      </rPr>
      <t>Chaetodon capistratus</t>
    </r>
  </si>
  <si>
    <t>USNM:FISH:413574</t>
  </si>
  <si>
    <r>
      <rPr>
        <u/>
        <sz val="12"/>
        <color indexed="8"/>
        <rFont val="Calibri"/>
        <family val="2"/>
      </rPr>
      <t>https://n2t.net/ark:/65665/3392db24c-3a42-4011-8978-11419b0d3c1c</t>
    </r>
  </si>
  <si>
    <t>USNM:Biorepository:AC8CB37</t>
  </si>
  <si>
    <r>
      <rPr>
        <u/>
        <sz val="12"/>
        <color indexed="8"/>
        <rFont val="Calibri"/>
        <family val="2"/>
      </rPr>
      <t>https://n2t.net/ark:/65665/35acfa560-4efb-471e-9bc4-3ad51d4ad0bf</t>
    </r>
  </si>
  <si>
    <t>USNM:Biorepository:AC3XX14</t>
  </si>
  <si>
    <r>
      <rPr>
        <u/>
        <sz val="12"/>
        <color indexed="8"/>
        <rFont val="Calibri"/>
        <family val="2"/>
      </rPr>
      <t>https://n2t.net/ark:/65665/37ce4a137-7ca0-48bd-b80d-7441754a5de5</t>
    </r>
  </si>
  <si>
    <r>
      <rPr>
        <u/>
        <sz val="12"/>
        <color indexed="8"/>
        <rFont val="Calibri"/>
        <family val="2"/>
      </rPr>
      <t>SAMN29555105</t>
    </r>
  </si>
  <si>
    <r>
      <rPr>
        <u/>
        <sz val="12"/>
        <color indexed="8"/>
        <rFont val="Calibri"/>
        <family val="2"/>
      </rPr>
      <t>SRR21844252</t>
    </r>
  </si>
  <si>
    <r>
      <rPr>
        <u/>
        <sz val="12"/>
        <color indexed="8"/>
        <rFont val="Calibri"/>
        <family val="2"/>
      </rPr>
      <t>OP056833</t>
    </r>
  </si>
  <si>
    <r>
      <rPr>
        <i/>
        <sz val="12"/>
        <color indexed="8"/>
        <rFont val="Calibri"/>
        <family val="2"/>
      </rPr>
      <t>Chaetodon citrinellus</t>
    </r>
  </si>
  <si>
    <t>USNM:FISH:446330</t>
  </si>
  <si>
    <r>
      <rPr>
        <u/>
        <sz val="12"/>
        <color indexed="8"/>
        <rFont val="Calibri"/>
        <family val="2"/>
      </rPr>
      <t>https://n2t.net/ark:/65665/3f38d9630-673d-4807-ac69-b2988523ca6c</t>
    </r>
  </si>
  <si>
    <t>USNM:Biorepository:AL1HH35</t>
  </si>
  <si>
    <r>
      <rPr>
        <u/>
        <sz val="12"/>
        <color indexed="8"/>
        <rFont val="Calibri"/>
        <family val="2"/>
      </rPr>
      <t>https://n2t.net/ark:/65665/319347e2f-da94-4bda-a319-bb0f597d33a2</t>
    </r>
  </si>
  <si>
    <t>USNM:Biorepository:AL8OZ13</t>
  </si>
  <si>
    <r>
      <rPr>
        <u/>
        <sz val="12"/>
        <color indexed="8"/>
        <rFont val="Calibri"/>
        <family val="2"/>
      </rPr>
      <t>https://n2t.net/ark:/65665/3caa0b37d-3079-409c-9f02-c28a1749851f</t>
    </r>
  </si>
  <si>
    <r>
      <rPr>
        <u/>
        <sz val="12"/>
        <color indexed="8"/>
        <rFont val="Calibri"/>
        <family val="2"/>
      </rPr>
      <t>SAMN26198370</t>
    </r>
  </si>
  <si>
    <r>
      <rPr>
        <u/>
        <sz val="12"/>
        <color indexed="8"/>
        <rFont val="Calibri"/>
        <family val="2"/>
      </rPr>
      <t>SRR19434431</t>
    </r>
  </si>
  <si>
    <r>
      <rPr>
        <u/>
        <sz val="12"/>
        <color indexed="8"/>
        <rFont val="Calibri"/>
        <family val="2"/>
      </rPr>
      <t>OP035121</t>
    </r>
  </si>
  <si>
    <r>
      <rPr>
        <i/>
        <sz val="12"/>
        <color indexed="8"/>
        <rFont val="Calibri"/>
        <family val="2"/>
      </rPr>
      <t>Chaetodon ephippium</t>
    </r>
  </si>
  <si>
    <t>USNM:FISH:446261</t>
  </si>
  <si>
    <r>
      <rPr>
        <u/>
        <sz val="12"/>
        <color indexed="8"/>
        <rFont val="Calibri"/>
        <family val="2"/>
      </rPr>
      <t>https://n2t.net/ark:/65665/3b6331607-67d8-4c9b-82ab-ea40a9aa8cd1</t>
    </r>
  </si>
  <si>
    <t>USNM:Biorepository:AL1HG66</t>
  </si>
  <si>
    <r>
      <rPr>
        <u/>
        <sz val="12"/>
        <color indexed="8"/>
        <rFont val="Calibri"/>
        <family val="2"/>
      </rPr>
      <t>https://n2t.net/ark:/65665/363e0468c-15c6-47dc-b159-a17a14278d5a</t>
    </r>
  </si>
  <si>
    <t>USNM:Biorepository:AL8OY44</t>
  </si>
  <si>
    <r>
      <rPr>
        <u/>
        <sz val="12"/>
        <color indexed="8"/>
        <rFont val="Calibri"/>
        <family val="2"/>
      </rPr>
      <t>https://n2t.net/ark:/65665/3afd50de8-2f8f-476a-843f-f8102f1bd3ec</t>
    </r>
  </si>
  <si>
    <r>
      <rPr>
        <u/>
        <sz val="12"/>
        <color indexed="8"/>
        <rFont val="Calibri"/>
        <family val="2"/>
      </rPr>
      <t>SAMN26198363</t>
    </r>
  </si>
  <si>
    <r>
      <rPr>
        <u/>
        <sz val="12"/>
        <color indexed="8"/>
        <rFont val="Calibri"/>
        <family val="2"/>
      </rPr>
      <t>SRR19434356</t>
    </r>
  </si>
  <si>
    <r>
      <rPr>
        <u/>
        <sz val="12"/>
        <color indexed="8"/>
        <rFont val="Calibri"/>
        <family val="2"/>
      </rPr>
      <t>OP035190</t>
    </r>
  </si>
  <si>
    <r>
      <rPr>
        <i/>
        <sz val="12"/>
        <color indexed="8"/>
        <rFont val="Calibri"/>
        <family val="2"/>
      </rPr>
      <t>Chaetodon lineolatus</t>
    </r>
  </si>
  <si>
    <t>USNM:FISH:446395</t>
  </si>
  <si>
    <r>
      <rPr>
        <u/>
        <sz val="12"/>
        <color indexed="8"/>
        <rFont val="Calibri"/>
        <family val="2"/>
      </rPr>
      <t>https://n2t.net/ark:/65665/30ff3a701-7834-47ac-a21c-6f22cc0be780</t>
    </r>
  </si>
  <si>
    <t>USNM:Biorepository:AL1HH92</t>
  </si>
  <si>
    <r>
      <rPr>
        <u/>
        <sz val="12"/>
        <color indexed="8"/>
        <rFont val="Calibri"/>
        <family val="2"/>
      </rPr>
      <t>https://n2t.net/ark:/65665/3e3830095-11ef-4cee-b50b-9ff4964aa2b4</t>
    </r>
  </si>
  <si>
    <t>USNM:Biorepository:AL8OZ70</t>
  </si>
  <si>
    <r>
      <rPr>
        <u/>
        <sz val="12"/>
        <color indexed="8"/>
        <rFont val="Calibri"/>
        <family val="2"/>
      </rPr>
      <t>https://n2t.net/ark:/65665/300ee3542-7b3a-4567-9829-226242fdcd4d</t>
    </r>
  </si>
  <si>
    <r>
      <rPr>
        <u/>
        <sz val="12"/>
        <color indexed="8"/>
        <rFont val="Calibri"/>
        <family val="2"/>
      </rPr>
      <t>SAMN26198377</t>
    </r>
  </si>
  <si>
    <r>
      <rPr>
        <u/>
        <sz val="12"/>
        <color indexed="8"/>
        <rFont val="Calibri"/>
        <family val="2"/>
      </rPr>
      <t>SRR18254420</t>
    </r>
  </si>
  <si>
    <r>
      <rPr>
        <u/>
        <sz val="12"/>
        <color indexed="8"/>
        <rFont val="Calibri"/>
        <family val="2"/>
      </rPr>
      <t>OP035208</t>
    </r>
  </si>
  <si>
    <r>
      <rPr>
        <i/>
        <sz val="12"/>
        <color indexed="8"/>
        <rFont val="Calibri"/>
        <family val="2"/>
      </rPr>
      <t>Chaetodon lunula</t>
    </r>
  </si>
  <si>
    <t>USNM:FISH:442377</t>
  </si>
  <si>
    <r>
      <rPr>
        <u/>
        <sz val="12"/>
        <color indexed="8"/>
        <rFont val="Calibri"/>
        <family val="2"/>
      </rPr>
      <t>https://n2t.net/ark:/65665/37da31e4b-d6b3-4901-ab6d-549e427b7554</t>
    </r>
  </si>
  <si>
    <t>USNM:Biorepository:AH9BO06</t>
  </si>
  <si>
    <r>
      <rPr>
        <u/>
        <sz val="12"/>
        <color indexed="8"/>
        <rFont val="Calibri"/>
        <family val="2"/>
      </rPr>
      <t>https://n2t.net/ark:/65665/356ca8bfb-30c9-440c-806c-74e5e7232f36</t>
    </r>
  </si>
  <si>
    <t>USNM:Biorepository:AK2YC01</t>
  </si>
  <si>
    <r>
      <rPr>
        <u/>
        <sz val="12"/>
        <color indexed="8"/>
        <rFont val="Calibri"/>
        <family val="2"/>
      </rPr>
      <t>https://n2t.net/ark:/65665/399016869-9527-4d1e-9eed-f56eeaa73537</t>
    </r>
  </si>
  <si>
    <r>
      <rPr>
        <u/>
        <sz val="12"/>
        <color indexed="8"/>
        <rFont val="Calibri"/>
        <family val="2"/>
      </rPr>
      <t>SAMN26198269</t>
    </r>
  </si>
  <si>
    <r>
      <rPr>
        <u/>
        <sz val="12"/>
        <color indexed="8"/>
        <rFont val="Calibri"/>
        <family val="2"/>
      </rPr>
      <t>SRR19434527</t>
    </r>
  </si>
  <si>
    <r>
      <rPr>
        <u/>
        <sz val="12"/>
        <color indexed="8"/>
        <rFont val="Calibri"/>
        <family val="2"/>
      </rPr>
      <t>OP035118</t>
    </r>
  </si>
  <si>
    <r>
      <rPr>
        <i/>
        <sz val="12"/>
        <color indexed="8"/>
        <rFont val="Calibri"/>
        <family val="2"/>
      </rPr>
      <t>Chaetodon lunulatus</t>
    </r>
  </si>
  <si>
    <t>USNM:FISH:442404</t>
  </si>
  <si>
    <r>
      <rPr>
        <u/>
        <sz val="12"/>
        <color indexed="8"/>
        <rFont val="Calibri"/>
        <family val="2"/>
      </rPr>
      <t>https://n2t.net/ark:/65665/3fc9e7546-f8bf-4dfe-ae3d-2620b7b62af0</t>
    </r>
  </si>
  <si>
    <t>USNM:Biorepository:AI2EN40</t>
  </si>
  <si>
    <r>
      <rPr>
        <u/>
        <sz val="12"/>
        <color indexed="8"/>
        <rFont val="Calibri"/>
        <family val="2"/>
      </rPr>
      <t>https://n2t.net/ark:/65665/3b8176023-e51f-408a-b942-922c93e043e0</t>
    </r>
  </si>
  <si>
    <t>USNM:Biorepository:AK2YC14</t>
  </si>
  <si>
    <r>
      <rPr>
        <u/>
        <sz val="12"/>
        <color indexed="8"/>
        <rFont val="Calibri"/>
        <family val="2"/>
      </rPr>
      <t>https://n2t.net/ark:/65665/38e97b803-948e-4551-94bb-7b39e4e31d30</t>
    </r>
  </si>
  <si>
    <r>
      <rPr>
        <u/>
        <sz val="12"/>
        <color indexed="8"/>
        <rFont val="Calibri"/>
        <family val="2"/>
      </rPr>
      <t>SAMN26198279</t>
    </r>
  </si>
  <si>
    <r>
      <rPr>
        <u/>
        <sz val="12"/>
        <color indexed="8"/>
        <rFont val="Calibri"/>
        <family val="2"/>
      </rPr>
      <t>SRR19434537</t>
    </r>
  </si>
  <si>
    <r>
      <rPr>
        <u/>
        <sz val="12"/>
        <color indexed="8"/>
        <rFont val="Calibri"/>
        <family val="2"/>
      </rPr>
      <t>OP035277</t>
    </r>
  </si>
  <si>
    <r>
      <rPr>
        <i/>
        <sz val="12"/>
        <color indexed="8"/>
        <rFont val="Calibri"/>
        <family val="2"/>
      </rPr>
      <t>Chaetodon ocellatus</t>
    </r>
  </si>
  <si>
    <t>USNM:FISH:433139</t>
  </si>
  <si>
    <r>
      <rPr>
        <u/>
        <sz val="12"/>
        <color indexed="8"/>
        <rFont val="Calibri"/>
        <family val="2"/>
      </rPr>
      <t>https://n2t.net/ark:/65665/33287cb21-6325-4b97-857a-c4b0f5e4a68a</t>
    </r>
  </si>
  <si>
    <t>USNM:Biorepository:AB4OQ17</t>
  </si>
  <si>
    <r>
      <rPr>
        <u/>
        <sz val="12"/>
        <color indexed="8"/>
        <rFont val="Calibri"/>
        <family val="2"/>
      </rPr>
      <t>https://n2t.net/ark:/65665/339d7d903-3042-4ea1-8cb2-ee7c8a7c7388</t>
    </r>
  </si>
  <si>
    <t>USNM:Biorepository:AM2SK16</t>
  </si>
  <si>
    <r>
      <rPr>
        <u/>
        <sz val="12"/>
        <color indexed="8"/>
        <rFont val="Calibri"/>
        <family val="2"/>
      </rPr>
      <t>https://n2t.net/ark:/65665/3b312b556-2040-4394-870b-8f850d9f11bd</t>
    </r>
  </si>
  <si>
    <r>
      <rPr>
        <u/>
        <sz val="12"/>
        <color indexed="8"/>
        <rFont val="Calibri"/>
        <family val="2"/>
      </rPr>
      <t>SAMN29555301</t>
    </r>
  </si>
  <si>
    <r>
      <rPr>
        <u/>
        <sz val="12"/>
        <color indexed="8"/>
        <rFont val="Calibri"/>
        <family val="2"/>
      </rPr>
      <t>SRR21844130</t>
    </r>
  </si>
  <si>
    <r>
      <rPr>
        <u/>
        <sz val="12"/>
        <color indexed="8"/>
        <rFont val="Calibri"/>
        <family val="2"/>
      </rPr>
      <t>OP057110</t>
    </r>
  </si>
  <si>
    <r>
      <rPr>
        <i/>
        <sz val="12"/>
        <color indexed="8"/>
        <rFont val="Calibri"/>
        <family val="2"/>
      </rPr>
      <t>Chaetodon quadrimaculatus</t>
    </r>
  </si>
  <si>
    <t>USNM:FISH:442409</t>
  </si>
  <si>
    <r>
      <rPr>
        <u/>
        <sz val="12"/>
        <color indexed="8"/>
        <rFont val="Calibri"/>
        <family val="2"/>
      </rPr>
      <t>https://n2t.net/ark:/65665/3f5d32f99-d12d-47c5-8a3c-50dcc60408bb</t>
    </r>
  </si>
  <si>
    <t>USNM:Biorepository:AI2EN51</t>
  </si>
  <si>
    <r>
      <rPr>
        <u/>
        <sz val="12"/>
        <color indexed="8"/>
        <rFont val="Calibri"/>
        <family val="2"/>
      </rPr>
      <t>https://n2t.net/ark:/65665/36c7c73f2-2c93-4d84-b97e-a59d99a03b3a</t>
    </r>
  </si>
  <si>
    <t>USNM:Biorepository:AK2YC17</t>
  </si>
  <si>
    <r>
      <rPr>
        <u/>
        <sz val="12"/>
        <color indexed="8"/>
        <rFont val="Calibri"/>
        <family val="2"/>
      </rPr>
      <t>https://n2t.net/ark:/65665/36aec0d4f-12bb-4867-bbba-49eeca01195e</t>
    </r>
  </si>
  <si>
    <r>
      <rPr>
        <u/>
        <sz val="12"/>
        <color indexed="8"/>
        <rFont val="Calibri"/>
        <family val="2"/>
      </rPr>
      <t>SAMN26198282</t>
    </r>
  </si>
  <si>
    <r>
      <rPr>
        <u/>
        <sz val="12"/>
        <color indexed="8"/>
        <rFont val="Calibri"/>
        <family val="2"/>
      </rPr>
      <t>SRR19434394</t>
    </r>
  </si>
  <si>
    <r>
      <rPr>
        <u/>
        <sz val="12"/>
        <color indexed="8"/>
        <rFont val="Calibri"/>
        <family val="2"/>
      </rPr>
      <t>OP035158</t>
    </r>
  </si>
  <si>
    <r>
      <rPr>
        <i/>
        <sz val="12"/>
        <color indexed="8"/>
        <rFont val="Calibri"/>
        <family val="2"/>
      </rPr>
      <t>Chaetodon reticulatus</t>
    </r>
  </si>
  <si>
    <t>USNM:FISH:446089</t>
  </si>
  <si>
    <r>
      <rPr>
        <u/>
        <sz val="12"/>
        <color indexed="8"/>
        <rFont val="Calibri"/>
        <family val="2"/>
      </rPr>
      <t>https://n2t.net/ark:/65665/358462a67-4371-4e44-8fa3-a8c424d5889b</t>
    </r>
  </si>
  <si>
    <t>USNM:Biorepository:AL1HE97</t>
  </si>
  <si>
    <r>
      <rPr>
        <u/>
        <sz val="12"/>
        <color indexed="8"/>
        <rFont val="Calibri"/>
        <family val="2"/>
      </rPr>
      <t>https://n2t.net/ark:/65665/37b4e1293-360c-4ec4-a81d-029b0c75b1c4</t>
    </r>
  </si>
  <si>
    <t>USNM:Biorepository:AL8OX68</t>
  </si>
  <si>
    <r>
      <rPr>
        <u/>
        <sz val="12"/>
        <color indexed="8"/>
        <rFont val="Calibri"/>
        <family val="2"/>
      </rPr>
      <t>https://n2t.net/ark:/65665/39ee63bb1-8fe1-4efe-bd9b-49565145e950</t>
    </r>
  </si>
  <si>
    <r>
      <rPr>
        <u/>
        <sz val="12"/>
        <color indexed="8"/>
        <rFont val="Calibri"/>
        <family val="2"/>
      </rPr>
      <t>SAMN26198351</t>
    </r>
  </si>
  <si>
    <r>
      <rPr>
        <u/>
        <sz val="12"/>
        <color indexed="8"/>
        <rFont val="Calibri"/>
        <family val="2"/>
      </rPr>
      <t>SRR19434372</t>
    </r>
  </si>
  <si>
    <r>
      <rPr>
        <u/>
        <sz val="12"/>
        <color indexed="8"/>
        <rFont val="Calibri"/>
        <family val="2"/>
      </rPr>
      <t>OP035259</t>
    </r>
  </si>
  <si>
    <r>
      <rPr>
        <i/>
        <sz val="12"/>
        <color indexed="8"/>
        <rFont val="Calibri"/>
        <family val="2"/>
      </rPr>
      <t>Chaetodon striatus</t>
    </r>
  </si>
  <si>
    <t>USNM:FISH:416537</t>
  </si>
  <si>
    <r>
      <rPr>
        <u/>
        <sz val="12"/>
        <color indexed="8"/>
        <rFont val="Calibri"/>
        <family val="2"/>
      </rPr>
      <t>https://n2t.net/ark:/65665/3cdbc5f2d-f0f9-4b2b-9695-e325390e00a0</t>
    </r>
  </si>
  <si>
    <t>USNM:Biorepository:AC2WO11</t>
  </si>
  <si>
    <r>
      <rPr>
        <u/>
        <sz val="12"/>
        <color indexed="8"/>
        <rFont val="Calibri"/>
        <family val="2"/>
      </rPr>
      <t>https://n2t.net/ark:/65665/399050ba6-ecde-409e-b2df-69509cde89ae</t>
    </r>
  </si>
  <si>
    <t>USNM:Biorepository:AC4YJ76</t>
  </si>
  <si>
    <r>
      <rPr>
        <u/>
        <sz val="12"/>
        <color indexed="8"/>
        <rFont val="Calibri"/>
        <family val="2"/>
      </rPr>
      <t>https://n2t.net/ark:/65665/3ec337944-76eb-4908-8670-4838578f8705</t>
    </r>
  </si>
  <si>
    <r>
      <rPr>
        <u/>
        <sz val="12"/>
        <color indexed="8"/>
        <rFont val="Calibri"/>
        <family val="2"/>
      </rPr>
      <t>SAMN29555172</t>
    </r>
  </si>
  <si>
    <r>
      <rPr>
        <u/>
        <sz val="12"/>
        <color indexed="8"/>
        <rFont val="Calibri"/>
        <family val="2"/>
      </rPr>
      <t>SRR21844176</t>
    </r>
  </si>
  <si>
    <r>
      <rPr>
        <u/>
        <sz val="12"/>
        <color indexed="8"/>
        <rFont val="Calibri"/>
        <family val="2"/>
      </rPr>
      <t>OP056821</t>
    </r>
  </si>
  <si>
    <r>
      <rPr>
        <i/>
        <sz val="12"/>
        <color indexed="8"/>
        <rFont val="Calibri"/>
        <family val="2"/>
      </rPr>
      <t>Chaetodon trifascialis</t>
    </r>
  </si>
  <si>
    <t>USNM:FISH:446268</t>
  </si>
  <si>
    <r>
      <rPr>
        <u/>
        <sz val="12"/>
        <color indexed="8"/>
        <rFont val="Calibri"/>
        <family val="2"/>
      </rPr>
      <t>https://n2t.net/ark:/65665/3deab99f6-6720-42dd-b8fe-ecf7215dc25b</t>
    </r>
  </si>
  <si>
    <t>USNM:Biorepository:AL1HG73</t>
  </si>
  <si>
    <r>
      <rPr>
        <u/>
        <sz val="12"/>
        <color indexed="8"/>
        <rFont val="Calibri"/>
        <family val="2"/>
      </rPr>
      <t>https://n2t.net/ark:/65665/3f1efc245-71c6-4448-8b7f-a16addcb2b68</t>
    </r>
  </si>
  <si>
    <t>USNM:Biorepository:AL8OY51</t>
  </si>
  <si>
    <r>
      <rPr>
        <u/>
        <sz val="12"/>
        <color indexed="8"/>
        <rFont val="Calibri"/>
        <family val="2"/>
      </rPr>
      <t>https://n2t.net/ark:/65665/364f16a2e-2775-46c4-a09b-3444cd306016</t>
    </r>
  </si>
  <si>
    <r>
      <rPr>
        <u/>
        <sz val="12"/>
        <color indexed="8"/>
        <rFont val="Calibri"/>
        <family val="2"/>
      </rPr>
      <t>SAMN26198366</t>
    </r>
  </si>
  <si>
    <r>
      <rPr>
        <u/>
        <sz val="12"/>
        <color indexed="8"/>
        <rFont val="Calibri"/>
        <family val="2"/>
      </rPr>
      <t>SRR19434369</t>
    </r>
  </si>
  <si>
    <r>
      <rPr>
        <u/>
        <sz val="12"/>
        <color indexed="8"/>
        <rFont val="Calibri"/>
        <family val="2"/>
      </rPr>
      <t>OR575608</t>
    </r>
  </si>
  <si>
    <r>
      <rPr>
        <i/>
        <sz val="12"/>
        <color indexed="8"/>
        <rFont val="Calibri"/>
        <family val="2"/>
      </rPr>
      <t>Chaetodon ulietensis</t>
    </r>
  </si>
  <si>
    <t>USNM:FISH:446266</t>
  </si>
  <si>
    <r>
      <rPr>
        <u/>
        <sz val="12"/>
        <color indexed="8"/>
        <rFont val="Calibri"/>
        <family val="2"/>
      </rPr>
      <t>https://n2t.net/ark:/65665/3fdb818d6-7fae-475e-a981-f24dbd256e67</t>
    </r>
  </si>
  <si>
    <t>USNM:Biorepository:AL1HG71</t>
  </si>
  <si>
    <r>
      <rPr>
        <u/>
        <sz val="12"/>
        <color indexed="8"/>
        <rFont val="Calibri"/>
        <family val="2"/>
      </rPr>
      <t>https://n2t.net/ark:/65665/349d2456e-1e82-49b6-89ef-a81565998966</t>
    </r>
  </si>
  <si>
    <t>USNM:Biorepository:AL8OY49</t>
  </si>
  <si>
    <r>
      <rPr>
        <u/>
        <sz val="12"/>
        <color indexed="8"/>
        <rFont val="Calibri"/>
        <family val="2"/>
      </rPr>
      <t>https://n2t.net/ark:/65665/3d36cedf3-208f-43d4-b631-9315156e094c</t>
    </r>
  </si>
  <si>
    <r>
      <rPr>
        <u/>
        <sz val="12"/>
        <color indexed="8"/>
        <rFont val="Calibri"/>
        <family val="2"/>
      </rPr>
      <t>SAMN26198365</t>
    </r>
  </si>
  <si>
    <r>
      <rPr>
        <u/>
        <sz val="12"/>
        <color indexed="8"/>
        <rFont val="Calibri"/>
        <family val="2"/>
      </rPr>
      <t>SRR19434363</t>
    </r>
  </si>
  <si>
    <r>
      <rPr>
        <u/>
        <sz val="12"/>
        <color indexed="8"/>
        <rFont val="Calibri"/>
        <family val="2"/>
      </rPr>
      <t>OP035095</t>
    </r>
  </si>
  <si>
    <r>
      <rPr>
        <i/>
        <sz val="12"/>
        <color indexed="8"/>
        <rFont val="Calibri"/>
        <family val="2"/>
      </rPr>
      <t>Chaetodon unimaculatus</t>
    </r>
  </si>
  <si>
    <t>USNM:FISH:442437</t>
  </si>
  <si>
    <r>
      <rPr>
        <u/>
        <sz val="12"/>
        <color indexed="8"/>
        <rFont val="Calibri"/>
        <family val="2"/>
      </rPr>
      <t>https://n2t.net/ark:/65665/3d526ffd9-aedc-4d20-af8f-286b1bf57f8f</t>
    </r>
  </si>
  <si>
    <t>USNM:Biorepository:AI2EO08</t>
  </si>
  <si>
    <r>
      <rPr>
        <u/>
        <sz val="12"/>
        <color indexed="8"/>
        <rFont val="Calibri"/>
        <family val="2"/>
      </rPr>
      <t>https://n2t.net/ark:/65665/396bc4ea7-4e45-4284-b9f5-d3a38a2b390e</t>
    </r>
  </si>
  <si>
    <t>USNM:Biorepository:AK2YC30</t>
  </si>
  <si>
    <r>
      <rPr>
        <u/>
        <sz val="12"/>
        <color indexed="8"/>
        <rFont val="Calibri"/>
        <family val="2"/>
      </rPr>
      <t>https://n2t.net/ark:/65665/3ef3f286d-acab-4df8-bdd8-39d40f079863</t>
    </r>
  </si>
  <si>
    <r>
      <rPr>
        <u/>
        <sz val="12"/>
        <color indexed="8"/>
        <rFont val="Calibri"/>
        <family val="2"/>
      </rPr>
      <t>SAMN26198287</t>
    </r>
  </si>
  <si>
    <r>
      <rPr>
        <u/>
        <sz val="12"/>
        <color indexed="8"/>
        <rFont val="Calibri"/>
        <family val="2"/>
      </rPr>
      <t>SRR19434546</t>
    </r>
  </si>
  <si>
    <r>
      <rPr>
        <u/>
        <sz val="12"/>
        <color indexed="8"/>
        <rFont val="Calibri"/>
        <family val="2"/>
      </rPr>
      <t>OP035313</t>
    </r>
  </si>
  <si>
    <r>
      <rPr>
        <i/>
        <sz val="12"/>
        <color indexed="8"/>
        <rFont val="Calibri"/>
        <family val="2"/>
      </rPr>
      <t>Forcipiger longirostris</t>
    </r>
  </si>
  <si>
    <t>USNM:FISH:446263</t>
  </si>
  <si>
    <r>
      <rPr>
        <u/>
        <sz val="12"/>
        <color indexed="8"/>
        <rFont val="Calibri"/>
        <family val="2"/>
      </rPr>
      <t>https://n2t.net/ark:/65665/3fa789f20-46f2-48d9-98e9-cdd666ffd8ad</t>
    </r>
  </si>
  <si>
    <t>USNM:Biorepository:AL1HG68</t>
  </si>
  <si>
    <r>
      <rPr>
        <u/>
        <sz val="12"/>
        <color indexed="8"/>
        <rFont val="Calibri"/>
        <family val="2"/>
      </rPr>
      <t>https://n2t.net/ark:/65665/386dd4b21-7482-4c7a-9cb3-7a737f267101</t>
    </r>
  </si>
  <si>
    <t>USNM:Biorepository:AL8OY46</t>
  </si>
  <si>
    <r>
      <rPr>
        <u/>
        <sz val="12"/>
        <color indexed="8"/>
        <rFont val="Calibri"/>
        <family val="2"/>
      </rPr>
      <t>https://n2t.net/ark:/65665/369cc2f18-6e52-4656-b5a8-fac7ef7fad56</t>
    </r>
  </si>
  <si>
    <r>
      <rPr>
        <u/>
        <sz val="12"/>
        <color indexed="8"/>
        <rFont val="Calibri"/>
        <family val="2"/>
      </rPr>
      <t>SAMN26198364</t>
    </r>
  </si>
  <si>
    <r>
      <rPr>
        <u/>
        <sz val="12"/>
        <color indexed="8"/>
        <rFont val="Calibri"/>
        <family val="2"/>
      </rPr>
      <t>SRR19434361</t>
    </r>
  </si>
  <si>
    <r>
      <rPr>
        <u/>
        <sz val="12"/>
        <color indexed="8"/>
        <rFont val="Calibri"/>
        <family val="2"/>
      </rPr>
      <t>OP035232</t>
    </r>
  </si>
  <si>
    <r>
      <rPr>
        <i/>
        <sz val="12"/>
        <color indexed="8"/>
        <rFont val="Calibri"/>
        <family val="2"/>
      </rPr>
      <t>Hemitaurichthys polylepis</t>
    </r>
  </si>
  <si>
    <t>USNM:FISH:446269</t>
  </si>
  <si>
    <r>
      <rPr>
        <u/>
        <sz val="12"/>
        <color indexed="8"/>
        <rFont val="Calibri"/>
        <family val="2"/>
      </rPr>
      <t>https://n2t.net/ark:/65665/307bc9b42-a779-403c-b10d-31c3aa662807</t>
    </r>
  </si>
  <si>
    <t>USNM:Biorepository:AL1HG74</t>
  </si>
  <si>
    <r>
      <rPr>
        <u/>
        <sz val="12"/>
        <color indexed="8"/>
        <rFont val="Calibri"/>
        <family val="2"/>
      </rPr>
      <t>https://n2t.net/ark:/65665/3e758222a-7d85-4203-942e-f86b3cc5b342</t>
    </r>
  </si>
  <si>
    <t>USNM:Biorepository:AL8OY52</t>
  </si>
  <si>
    <r>
      <rPr>
        <u/>
        <sz val="12"/>
        <color indexed="8"/>
        <rFont val="Calibri"/>
        <family val="2"/>
      </rPr>
      <t>https://n2t.net/ark:/65665/3f7065c9d-c4d4-44c8-8af0-8b79aab3bb59</t>
    </r>
  </si>
  <si>
    <r>
      <rPr>
        <u/>
        <sz val="12"/>
        <color indexed="8"/>
        <rFont val="Calibri"/>
        <family val="2"/>
      </rPr>
      <t>SAMN26198367</t>
    </r>
  </si>
  <si>
    <r>
      <rPr>
        <u/>
        <sz val="12"/>
        <color indexed="8"/>
        <rFont val="Calibri"/>
        <family val="2"/>
      </rPr>
      <t>SRR19434367</t>
    </r>
  </si>
  <si>
    <r>
      <rPr>
        <u/>
        <sz val="12"/>
        <color indexed="8"/>
        <rFont val="Calibri"/>
        <family val="2"/>
      </rPr>
      <t>OP035197</t>
    </r>
  </si>
  <si>
    <r>
      <rPr>
        <i/>
        <sz val="12"/>
        <color indexed="8"/>
        <rFont val="Calibri"/>
        <family val="2"/>
      </rPr>
      <t>Hemitaurichthys thompsoni</t>
    </r>
  </si>
  <si>
    <t>USNM:FISH:424131</t>
  </si>
  <si>
    <r>
      <rPr>
        <u/>
        <sz val="12"/>
        <color indexed="8"/>
        <rFont val="Calibri"/>
        <family val="2"/>
      </rPr>
      <t>https://n2t.net/ark:/65665/3372eedd5-ca59-48fd-a80e-efd88f7c7eaf</t>
    </r>
  </si>
  <si>
    <t>USNM:Biorepository:AD9NO28</t>
  </si>
  <si>
    <r>
      <rPr>
        <u/>
        <sz val="12"/>
        <color indexed="8"/>
        <rFont val="Calibri"/>
        <family val="2"/>
      </rPr>
      <t>https://n2t.net/ark:/65665/356ff654b-2e35-4ff6-9b5c-e9c80917f1a9</t>
    </r>
  </si>
  <si>
    <t>USNM:Biorepository:AD9NO29</t>
  </si>
  <si>
    <r>
      <rPr>
        <u/>
        <sz val="12"/>
        <color indexed="8"/>
        <rFont val="Calibri"/>
        <family val="2"/>
      </rPr>
      <t>https://n2t.net/ark:/65665/3eeed2d58-5e9a-48f9-ae70-67c2c627b8b7</t>
    </r>
  </si>
  <si>
    <r>
      <rPr>
        <u/>
        <sz val="12"/>
        <color indexed="8"/>
        <rFont val="Calibri"/>
        <family val="2"/>
      </rPr>
      <t>SAMN26198120</t>
    </r>
  </si>
  <si>
    <r>
      <rPr>
        <u/>
        <sz val="12"/>
        <color indexed="8"/>
        <rFont val="Calibri"/>
        <family val="2"/>
      </rPr>
      <t>SRR19434476</t>
    </r>
  </si>
  <si>
    <r>
      <rPr>
        <u/>
        <sz val="12"/>
        <color indexed="8"/>
        <rFont val="Calibri"/>
        <family val="2"/>
      </rPr>
      <t>OP035161</t>
    </r>
  </si>
  <si>
    <r>
      <rPr>
        <i/>
        <sz val="12"/>
        <color indexed="8"/>
        <rFont val="Calibri"/>
        <family val="2"/>
      </rPr>
      <t>Chaunax stigmaeus</t>
    </r>
  </si>
  <si>
    <t>USNM:FISH:471035</t>
  </si>
  <si>
    <t>USNM:Biorepository:AF0YO06</t>
  </si>
  <si>
    <t>5/20/2025</t>
  </si>
  <si>
    <t>USNM:FISH:477504</t>
  </si>
  <si>
    <t>USNM:Biorepository:AP9DW86</t>
  </si>
  <si>
    <t>USNM:FISH:477634</t>
  </si>
  <si>
    <t>USNM:Biorepository:AP9DY20</t>
  </si>
  <si>
    <t>USNM:FISH:477650</t>
  </si>
  <si>
    <t>USNM:Biorepository:AP9DY36</t>
  </si>
  <si>
    <t>USNM:FISH:477656</t>
  </si>
  <si>
    <t>USNM:Biorepository:AI9LY75</t>
  </si>
  <si>
    <t>USNM:FISH:477661</t>
  </si>
  <si>
    <t>USNM:Biorepository:AI9LY80</t>
  </si>
  <si>
    <r>
      <rPr>
        <i/>
        <sz val="12"/>
        <color indexed="8"/>
        <rFont val="Calibri"/>
        <family val="2"/>
      </rPr>
      <t>Chaunax suttkusi</t>
    </r>
  </si>
  <si>
    <t>USNM:FISH:400752</t>
  </si>
  <si>
    <r>
      <rPr>
        <u/>
        <sz val="12"/>
        <color indexed="8"/>
        <rFont val="Calibri"/>
        <family val="2"/>
      </rPr>
      <t>https://n2t.net/ark:/65665/396e2c9e0-b33f-4610-b89a-08709e825f43</t>
    </r>
  </si>
  <si>
    <t>USNM:Biorepository:AA0AC48</t>
  </si>
  <si>
    <r>
      <rPr>
        <u/>
        <sz val="12"/>
        <color indexed="8"/>
        <rFont val="Calibri"/>
        <family val="2"/>
      </rPr>
      <t>https://n2t.net/ark:/65665/3caea8683-e998-4121-83bd-56e40fb5a687</t>
    </r>
  </si>
  <si>
    <t>USNM:Biorepository:AH1TW93</t>
  </si>
  <si>
    <r>
      <rPr>
        <u/>
        <sz val="12"/>
        <color indexed="8"/>
        <rFont val="Calibri"/>
        <family val="2"/>
      </rPr>
      <t>https://n2t.net/ark:/65665/3871f38ed-3c31-4634-8aeb-74eabf92299d</t>
    </r>
  </si>
  <si>
    <r>
      <rPr>
        <u/>
        <sz val="12"/>
        <color indexed="8"/>
        <rFont val="Calibri"/>
        <family val="2"/>
      </rPr>
      <t>SAMN36762117</t>
    </r>
  </si>
  <si>
    <r>
      <rPr>
        <u/>
        <sz val="12"/>
        <color indexed="8"/>
        <rFont val="Calibri"/>
        <family val="2"/>
      </rPr>
      <t>SRR25465301</t>
    </r>
  </si>
  <si>
    <r>
      <rPr>
        <u/>
        <sz val="12"/>
        <color indexed="8"/>
        <rFont val="Calibri"/>
        <family val="2"/>
      </rPr>
      <t>PV434812</t>
    </r>
  </si>
  <si>
    <t>USNM:FISH:477502</t>
  </si>
  <si>
    <t>USNM:Biorepository:AP9DW84</t>
  </si>
  <si>
    <t>USNM:FISH:477508</t>
  </si>
  <si>
    <t>USNM:Biorepository:AP9DW90</t>
  </si>
  <si>
    <r>
      <rPr>
        <i/>
        <sz val="12"/>
        <color indexed="8"/>
        <rFont val="Calibri"/>
        <family val="2"/>
      </rPr>
      <t>Chiasmodon subniger</t>
    </r>
  </si>
  <si>
    <r>
      <rPr>
        <sz val="12"/>
        <color indexed="8"/>
        <rFont val="Calibri"/>
        <family val="2"/>
      </rPr>
      <t>Pacific Swallower</t>
    </r>
  </si>
  <si>
    <t>USNM:FISH:435801</t>
  </si>
  <si>
    <r>
      <rPr>
        <u/>
        <sz val="12"/>
        <color indexed="8"/>
        <rFont val="Calibri"/>
        <family val="2"/>
      </rPr>
      <t>https://n2t.net/ark:/65665/39cb9220b-a603-41b4-a28b-491c1f8f9b3e</t>
    </r>
  </si>
  <si>
    <t>USNM:Biorepository:AG7PI07</t>
  </si>
  <si>
    <r>
      <rPr>
        <u/>
        <sz val="12"/>
        <color indexed="8"/>
        <rFont val="Calibri"/>
        <family val="2"/>
      </rPr>
      <t>https://n2t.net/ark:/65665/379faadc6-f58d-4810-b2e5-2ac6ebbd8c90</t>
    </r>
  </si>
  <si>
    <t>USNM:Biorepository:AG7PQ23</t>
  </si>
  <si>
    <r>
      <rPr>
        <u/>
        <sz val="12"/>
        <color indexed="8"/>
        <rFont val="Calibri"/>
        <family val="2"/>
      </rPr>
      <t>https://n2t.net/ark:/65665/3173a1dfd-4be0-4009-badb-aa73cd865c6f</t>
    </r>
  </si>
  <si>
    <r>
      <rPr>
        <u/>
        <sz val="12"/>
        <color indexed="8"/>
        <rFont val="Calibri"/>
        <family val="2"/>
      </rPr>
      <t>SAMN26198149</t>
    </r>
  </si>
  <si>
    <r>
      <rPr>
        <u/>
        <sz val="12"/>
        <color indexed="8"/>
        <rFont val="Calibri"/>
        <family val="2"/>
      </rPr>
      <t>SRR18254573</t>
    </r>
  </si>
  <si>
    <r>
      <rPr>
        <u/>
        <sz val="12"/>
        <color indexed="8"/>
        <rFont val="Calibri"/>
        <family val="2"/>
      </rPr>
      <t>OP035323</t>
    </r>
  </si>
  <si>
    <r>
      <rPr>
        <sz val="12"/>
        <color indexed="8"/>
        <rFont val="Calibri"/>
        <family val="2"/>
      </rPr>
      <t>Chlopsidae</t>
    </r>
  </si>
  <si>
    <r>
      <rPr>
        <i/>
        <sz val="12"/>
        <color indexed="8"/>
        <rFont val="Calibri"/>
        <family val="2"/>
      </rPr>
      <t>Chilorhinus platyrhynchus</t>
    </r>
  </si>
  <si>
    <t>USNM:FISH:392240</t>
  </si>
  <si>
    <r>
      <rPr>
        <u/>
        <sz val="12"/>
        <color indexed="8"/>
        <rFont val="Calibri"/>
        <family val="2"/>
      </rPr>
      <t>https://n2t.net/ark:/65665/3d5c1b884-3af3-48d2-97c6-10d0ca441bb4</t>
    </r>
  </si>
  <si>
    <t>USNM:Biorepository:AH8AE01</t>
  </si>
  <si>
    <r>
      <rPr>
        <u/>
        <sz val="12"/>
        <color indexed="8"/>
        <rFont val="Calibri"/>
        <family val="2"/>
      </rPr>
      <t>https://n2t.net/ark:/65665/39e424d69-9908-47cd-8b96-3d243c705fa5</t>
    </r>
  </si>
  <si>
    <t>USNM:Biorepository:AG5NQ00</t>
  </si>
  <si>
    <r>
      <rPr>
        <u/>
        <sz val="12"/>
        <color indexed="8"/>
        <rFont val="Calibri"/>
        <family val="2"/>
      </rPr>
      <t>https://n2t.net/ark:/65665/3ddd3d6f2-4264-49dd-9dfd-531620a39201</t>
    </r>
  </si>
  <si>
    <r>
      <rPr>
        <u/>
        <sz val="12"/>
        <color indexed="8"/>
        <rFont val="Calibri"/>
        <family val="2"/>
      </rPr>
      <t>SAMN26198134</t>
    </r>
  </si>
  <si>
    <r>
      <rPr>
        <u/>
        <sz val="12"/>
        <color indexed="8"/>
        <rFont val="Calibri"/>
        <family val="2"/>
      </rPr>
      <t>SRR18254327</t>
    </r>
  </si>
  <si>
    <r>
      <rPr>
        <u/>
        <sz val="12"/>
        <color indexed="8"/>
        <rFont val="Calibri"/>
        <family val="2"/>
      </rPr>
      <t>OP035172</t>
    </r>
  </si>
  <si>
    <r>
      <rPr>
        <i/>
        <sz val="12"/>
        <color indexed="8"/>
        <rFont val="Calibri"/>
        <family val="2"/>
      </rPr>
      <t>Chilorhinus suensonii</t>
    </r>
  </si>
  <si>
    <t>USNM:FISH:416354</t>
  </si>
  <si>
    <r>
      <rPr>
        <u/>
        <sz val="12"/>
        <color indexed="8"/>
        <rFont val="Calibri"/>
        <family val="2"/>
      </rPr>
      <t>https://n2t.net/ark:/65665/33952f403-5681-4f61-bb0d-d1d171f0ce17</t>
    </r>
  </si>
  <si>
    <t>USNM:Biorepository:AC5ZB04</t>
  </si>
  <si>
    <r>
      <rPr>
        <u/>
        <sz val="12"/>
        <color indexed="8"/>
        <rFont val="Calibri"/>
        <family val="2"/>
      </rPr>
      <t>https://n2t.net/ark:/65665/34b2b2971-c6e5-4fd5-ad32-971fd07dc423</t>
    </r>
  </si>
  <si>
    <t>USNM:Biorepository:AC4YI83</t>
  </si>
  <si>
    <r>
      <rPr>
        <u/>
        <sz val="12"/>
        <color indexed="8"/>
        <rFont val="Calibri"/>
        <family val="2"/>
      </rPr>
      <t>https://n2t.net/ark:/65665/33998224a-7137-4fb8-a8e6-22387f78a64c</t>
    </r>
  </si>
  <si>
    <r>
      <rPr>
        <u/>
        <sz val="12"/>
        <color indexed="8"/>
        <rFont val="Calibri"/>
        <family val="2"/>
      </rPr>
      <t>SAMN36762049</t>
    </r>
  </si>
  <si>
    <r>
      <rPr>
        <u/>
        <sz val="12"/>
        <color indexed="8"/>
        <rFont val="Calibri"/>
        <family val="2"/>
      </rPr>
      <t>SRR25465218</t>
    </r>
  </si>
  <si>
    <r>
      <rPr>
        <u/>
        <sz val="12"/>
        <color indexed="8"/>
        <rFont val="Calibri"/>
        <family val="2"/>
      </rPr>
      <t>PV423368</t>
    </r>
  </si>
  <si>
    <r>
      <rPr>
        <i/>
        <sz val="12"/>
        <color indexed="8"/>
        <rFont val="Calibri"/>
        <family val="2"/>
      </rPr>
      <t>Chlopsis bicolor</t>
    </r>
  </si>
  <si>
    <t>USNM:FISH:436477</t>
  </si>
  <si>
    <r>
      <rPr>
        <u/>
        <sz val="12"/>
        <color indexed="8"/>
        <rFont val="Calibri"/>
        <family val="2"/>
      </rPr>
      <t>https://n2t.net/ark:/65665/3ddeb972b-7709-432a-9f7a-5fa3cc44945c</t>
    </r>
  </si>
  <si>
    <t>USNM:Biorepository:AB4OY86</t>
  </si>
  <si>
    <r>
      <rPr>
        <u/>
        <sz val="12"/>
        <color indexed="8"/>
        <rFont val="Calibri"/>
        <family val="2"/>
      </rPr>
      <t>https://n2t.net/ark:/65665/308dcc274-7d12-4fc8-a056-d0c132de1642</t>
    </r>
  </si>
  <si>
    <t>USNM:Biorepository:AL8OM43</t>
  </si>
  <si>
    <r>
      <rPr>
        <u/>
        <sz val="12"/>
        <color indexed="8"/>
        <rFont val="Calibri"/>
        <family val="2"/>
      </rPr>
      <t>https://n2t.net/ark:/65665/373e21dea-d263-48c3-8784-fee17101a38e</t>
    </r>
  </si>
  <si>
    <r>
      <rPr>
        <u/>
        <sz val="12"/>
        <color indexed="8"/>
        <rFont val="Calibri"/>
        <family val="2"/>
      </rPr>
      <t>SAMN36762017</t>
    </r>
  </si>
  <si>
    <r>
      <rPr>
        <u/>
        <sz val="12"/>
        <color indexed="8"/>
        <rFont val="Calibri"/>
        <family val="2"/>
      </rPr>
      <t>SRR25465277</t>
    </r>
  </si>
  <si>
    <r>
      <rPr>
        <u/>
        <sz val="12"/>
        <color indexed="8"/>
        <rFont val="Calibri"/>
        <family val="2"/>
      </rPr>
      <t>PV276242</t>
    </r>
  </si>
  <si>
    <t>3/14/2025</t>
  </si>
  <si>
    <r>
      <rPr>
        <i/>
        <sz val="12"/>
        <color indexed="8"/>
        <rFont val="Calibri"/>
        <family val="2"/>
      </rPr>
      <t>Kaupichthys diodontus</t>
    </r>
  </si>
  <si>
    <t>USNM:FISH:446121</t>
  </si>
  <si>
    <r>
      <rPr>
        <u/>
        <sz val="12"/>
        <color indexed="8"/>
        <rFont val="Calibri"/>
        <family val="2"/>
      </rPr>
      <t>https://n2t.net/ark:/65665/3f7a60836-767a-40d6-b712-ed9dadceb599</t>
    </r>
  </si>
  <si>
    <t>USNM:Biorepository:AL1HF29</t>
  </si>
  <si>
    <r>
      <rPr>
        <u/>
        <sz val="12"/>
        <color indexed="8"/>
        <rFont val="Calibri"/>
        <family val="2"/>
      </rPr>
      <t>https://n2t.net/ark:/65665/3b83c2c06-2a48-424a-8512-c2f7ab01e682</t>
    </r>
  </si>
  <si>
    <t>USNM:Biorepository:AL9PF25</t>
  </si>
  <si>
    <r>
      <rPr>
        <u/>
        <sz val="12"/>
        <color indexed="8"/>
        <rFont val="Calibri"/>
        <family val="2"/>
      </rPr>
      <t>https://n2t.net/ark:/65665/37d373689-e370-4bc9-85c7-2bd1903eb1bf</t>
    </r>
  </si>
  <si>
    <r>
      <rPr>
        <u/>
        <sz val="12"/>
        <color indexed="8"/>
        <rFont val="Calibri"/>
        <family val="2"/>
      </rPr>
      <t>SAMN26198401</t>
    </r>
  </si>
  <si>
    <r>
      <rPr>
        <u/>
        <sz val="12"/>
        <color indexed="8"/>
        <rFont val="Calibri"/>
        <family val="2"/>
      </rPr>
      <t>SRR19434464</t>
    </r>
  </si>
  <si>
    <r>
      <rPr>
        <u/>
        <sz val="12"/>
        <color indexed="8"/>
        <rFont val="Calibri"/>
        <family val="2"/>
      </rPr>
      <t>OP035209</t>
    </r>
  </si>
  <si>
    <r>
      <rPr>
        <i/>
        <sz val="12"/>
        <color indexed="8"/>
        <rFont val="Calibri"/>
        <family val="2"/>
      </rPr>
      <t>Xenoconger fryeri</t>
    </r>
  </si>
  <si>
    <t>USNM:FISH:440354</t>
  </si>
  <si>
    <r>
      <rPr>
        <u/>
        <sz val="12"/>
        <color indexed="8"/>
        <rFont val="Calibri"/>
        <family val="2"/>
      </rPr>
      <t>https://n2t.net/ark:/65665/3887d2448-2f48-4310-a16d-ec7380067aaa</t>
    </r>
  </si>
  <si>
    <t>USNM:Biorepository:AH6YU84</t>
  </si>
  <si>
    <r>
      <rPr>
        <u/>
        <sz val="12"/>
        <color indexed="8"/>
        <rFont val="Calibri"/>
        <family val="2"/>
      </rPr>
      <t>https://n2t.net/ark:/65665/3a557b905-6767-4f6c-a837-62aef2be76e7</t>
    </r>
  </si>
  <si>
    <t>USNM:Biorepository:AQ8ML34</t>
  </si>
  <si>
    <r>
      <rPr>
        <u/>
        <sz val="12"/>
        <color indexed="8"/>
        <rFont val="Calibri"/>
        <family val="2"/>
      </rPr>
      <t>https://n2t.net/ark:/65665/392f9d411-cec6-4ce7-a08d-312dab54e1e7</t>
    </r>
  </si>
  <si>
    <r>
      <rPr>
        <u/>
        <sz val="12"/>
        <color indexed="8"/>
        <rFont val="Calibri"/>
        <family val="2"/>
      </rPr>
      <t>SAMN31811789</t>
    </r>
  </si>
  <si>
    <r>
      <rPr>
        <u/>
        <sz val="12"/>
        <color indexed="8"/>
        <rFont val="Calibri"/>
        <family val="2"/>
      </rPr>
      <t>SRR22396856</t>
    </r>
  </si>
  <si>
    <r>
      <rPr>
        <u/>
        <sz val="12"/>
        <color indexed="8"/>
        <rFont val="Calibri"/>
        <family val="2"/>
      </rPr>
      <t>OR546164</t>
    </r>
  </si>
  <si>
    <r>
      <rPr>
        <i/>
        <sz val="12"/>
        <color indexed="8"/>
        <rFont val="Calibri"/>
        <family val="2"/>
      </rPr>
      <t>Chlorophthalmus agassizi</t>
    </r>
  </si>
  <si>
    <t>USNM:FISH:477675</t>
  </si>
  <si>
    <t>USNM:Biorepository:AI9LY94</t>
  </si>
  <si>
    <t>5/13/2025</t>
  </si>
  <si>
    <r>
      <rPr>
        <i/>
        <sz val="12"/>
        <color indexed="8"/>
        <rFont val="Calibri"/>
        <family val="2"/>
      </rPr>
      <t>Parasudis truculenta</t>
    </r>
  </si>
  <si>
    <t>USNM:FISH:466088</t>
  </si>
  <si>
    <r>
      <rPr>
        <u/>
        <sz val="12"/>
        <color indexed="8"/>
        <rFont val="Calibri"/>
        <family val="2"/>
      </rPr>
      <t>https://n2t.net/ark:/65665/317a048b7-ecf7-4ca3-ad6a-f28a416782ce</t>
    </r>
  </si>
  <si>
    <t>USNM:Biorepository:AF0YN17</t>
  </si>
  <si>
    <r>
      <rPr>
        <u/>
        <sz val="12"/>
        <color indexed="8"/>
        <rFont val="Calibri"/>
        <family val="2"/>
      </rPr>
      <t>https://n2t.net/ark:/65665/347a85bf4-7e8a-44d7-af54-a1abd68f5f02</t>
    </r>
  </si>
  <si>
    <t>USNM:Biorepository:AQ8MB32</t>
  </si>
  <si>
    <r>
      <rPr>
        <u/>
        <sz val="12"/>
        <color indexed="8"/>
        <rFont val="Calibri"/>
        <family val="2"/>
      </rPr>
      <t>https://n2t.net/ark:/65665/3b5f347d4-d278-47ba-b25b-23c2c2606388</t>
    </r>
  </si>
  <si>
    <r>
      <rPr>
        <u/>
        <sz val="12"/>
        <color indexed="8"/>
        <rFont val="Calibri"/>
        <family val="2"/>
      </rPr>
      <t>SAMN36762067</t>
    </r>
  </si>
  <si>
    <r>
      <rPr>
        <u/>
        <sz val="12"/>
        <color indexed="8"/>
        <rFont val="Calibri"/>
        <family val="2"/>
      </rPr>
      <t>SRR25465038</t>
    </r>
  </si>
  <si>
    <r>
      <rPr>
        <u/>
        <sz val="12"/>
        <color indexed="8"/>
        <rFont val="Calibri"/>
        <family val="2"/>
      </rPr>
      <t>PV434820</t>
    </r>
  </si>
  <si>
    <t>USNM:FISH:466033</t>
  </si>
  <si>
    <r>
      <rPr>
        <u/>
        <sz val="12"/>
        <color indexed="8"/>
        <rFont val="Calibri"/>
        <family val="2"/>
      </rPr>
      <t>https://n2t.net/ark:/65665/3198b0520-bfb5-475a-9a81-453c05591502</t>
    </r>
  </si>
  <si>
    <t>USNM:Biorepository:AO9TU98</t>
  </si>
  <si>
    <r>
      <rPr>
        <u/>
        <sz val="12"/>
        <color indexed="8"/>
        <rFont val="Calibri"/>
        <family val="2"/>
      </rPr>
      <t>https://n2t.net/ark:/65665/3c7ba196d-b4fa-412e-bcf2-7b5841013620</t>
    </r>
  </si>
  <si>
    <t>USNM:Biorepository:AQ8MA77</t>
  </si>
  <si>
    <r>
      <rPr>
        <u/>
        <sz val="12"/>
        <color indexed="8"/>
        <rFont val="Calibri"/>
        <family val="2"/>
      </rPr>
      <t>https://n2t.net/ark:/65665/300f494d1-cf4a-41b8-9c87-f1707cf523fb</t>
    </r>
  </si>
  <si>
    <r>
      <rPr>
        <u/>
        <sz val="12"/>
        <color indexed="8"/>
        <rFont val="Calibri"/>
        <family val="2"/>
      </rPr>
      <t>SAMN36762191</t>
    </r>
  </si>
  <si>
    <r>
      <rPr>
        <u/>
        <sz val="12"/>
        <color indexed="8"/>
        <rFont val="Calibri"/>
        <family val="2"/>
      </rPr>
      <t>SRR25465284</t>
    </r>
  </si>
  <si>
    <r>
      <rPr>
        <u/>
        <sz val="12"/>
        <color indexed="8"/>
        <rFont val="Calibri"/>
        <family val="2"/>
      </rPr>
      <t>PV434817</t>
    </r>
  </si>
  <si>
    <t>USNM:FISH:477674</t>
  </si>
  <si>
    <t>USNM:Biorepository:AI9LY93</t>
  </si>
  <si>
    <r>
      <rPr>
        <sz val="12"/>
        <color indexed="8"/>
        <rFont val="Calibri"/>
        <family val="2"/>
      </rPr>
      <t>Cirrhitidae</t>
    </r>
  </si>
  <si>
    <r>
      <rPr>
        <i/>
        <sz val="12"/>
        <color indexed="8"/>
        <rFont val="Calibri"/>
        <family val="2"/>
      </rPr>
      <t>Amblycirrhitus bimacula</t>
    </r>
  </si>
  <si>
    <t>USNM:FISH:446229</t>
  </si>
  <si>
    <r>
      <rPr>
        <u/>
        <sz val="12"/>
        <color indexed="8"/>
        <rFont val="Calibri"/>
        <family val="2"/>
      </rPr>
      <t>https://n2t.net/ark:/65665/3ad06f923-a764-4b64-aa12-c766eadb1370</t>
    </r>
  </si>
  <si>
    <t>USNM:Biorepository:AL1HG35</t>
  </si>
  <si>
    <r>
      <rPr>
        <u/>
        <sz val="12"/>
        <color indexed="8"/>
        <rFont val="Calibri"/>
        <family val="2"/>
      </rPr>
      <t>https://n2t.net/ark:/65665/3358e648a-6f59-4bc7-8937-8a8d471d0b01</t>
    </r>
  </si>
  <si>
    <t>USNM:Biorepository:AL8OY14</t>
  </si>
  <si>
    <r>
      <rPr>
        <u/>
        <sz val="12"/>
        <color indexed="8"/>
        <rFont val="Calibri"/>
        <family val="2"/>
      </rPr>
      <t>https://n2t.net/ark:/65665/344f3d6ea-09d6-47c6-82e7-8039b150f15d</t>
    </r>
  </si>
  <si>
    <r>
      <rPr>
        <u/>
        <sz val="12"/>
        <color indexed="8"/>
        <rFont val="Calibri"/>
        <family val="2"/>
      </rPr>
      <t>SAMN26198361</t>
    </r>
  </si>
  <si>
    <r>
      <rPr>
        <u/>
        <sz val="12"/>
        <color indexed="8"/>
        <rFont val="Calibri"/>
        <family val="2"/>
      </rPr>
      <t>SRR19434360</t>
    </r>
  </si>
  <si>
    <r>
      <rPr>
        <u/>
        <sz val="12"/>
        <color indexed="8"/>
        <rFont val="Calibri"/>
        <family val="2"/>
      </rPr>
      <t>OP035061</t>
    </r>
  </si>
  <si>
    <r>
      <rPr>
        <i/>
        <sz val="12"/>
        <color indexed="8"/>
        <rFont val="Calibri"/>
        <family val="2"/>
      </rPr>
      <t>Amblycirrhitus pinos</t>
    </r>
  </si>
  <si>
    <t>USNM:FISH:413825</t>
  </si>
  <si>
    <r>
      <rPr>
        <u/>
        <sz val="12"/>
        <color indexed="8"/>
        <rFont val="Calibri"/>
        <family val="2"/>
      </rPr>
      <t>https://n2t.net/ark:/65665/387713852-b9a3-44de-949f-8d1084cbdba9</t>
    </r>
  </si>
  <si>
    <t>USNM:Biorepository:AL8OB72</t>
  </si>
  <si>
    <r>
      <rPr>
        <u/>
        <sz val="12"/>
        <color indexed="8"/>
        <rFont val="Calibri"/>
        <family val="2"/>
      </rPr>
      <t>https://n2t.net/ark:/65665/3e961c8b1-4d69-4765-874c-568e0adf3aa4</t>
    </r>
  </si>
  <si>
    <t>USNM:Biorepository:AL8OE76</t>
  </si>
  <si>
    <r>
      <rPr>
        <u/>
        <sz val="12"/>
        <color indexed="8"/>
        <rFont val="Calibri"/>
        <family val="2"/>
      </rPr>
      <t>https://n2t.net/ark:/65665/35173dabe-2d46-4839-81a6-7adfb49d60c6</t>
    </r>
  </si>
  <si>
    <r>
      <rPr>
        <u/>
        <sz val="12"/>
        <color indexed="8"/>
        <rFont val="Calibri"/>
        <family val="2"/>
      </rPr>
      <t>SAMN26198322</t>
    </r>
  </si>
  <si>
    <r>
      <rPr>
        <u/>
        <sz val="12"/>
        <color indexed="8"/>
        <rFont val="Calibri"/>
        <family val="2"/>
      </rPr>
      <t>SRR18254380</t>
    </r>
  </si>
  <si>
    <r>
      <rPr>
        <u/>
        <sz val="12"/>
        <color indexed="8"/>
        <rFont val="Calibri"/>
        <family val="2"/>
      </rPr>
      <t>OR546229</t>
    </r>
  </si>
  <si>
    <r>
      <rPr>
        <i/>
        <sz val="12"/>
        <color indexed="8"/>
        <rFont val="Calibri"/>
        <family val="2"/>
      </rPr>
      <t>Cirrhitus pinnulatus</t>
    </r>
  </si>
  <si>
    <t>USNM:FISH:442456</t>
  </si>
  <si>
    <r>
      <rPr>
        <u/>
        <sz val="12"/>
        <color indexed="8"/>
        <rFont val="Calibri"/>
        <family val="2"/>
      </rPr>
      <t>https://n2t.net/ark:/65665/32d6e85c6-49cc-4a75-b7a5-dc4d9aebadd3</t>
    </r>
  </si>
  <si>
    <t>USNM:Biorepository:AI2EO64</t>
  </si>
  <si>
    <r>
      <rPr>
        <u/>
        <sz val="12"/>
        <color indexed="8"/>
        <rFont val="Calibri"/>
        <family val="2"/>
      </rPr>
      <t>https://n2t.net/ark:/65665/3af2aae3f-14a0-42da-aa76-66d0cae3b3c1</t>
    </r>
  </si>
  <si>
    <t>USNM:Biorepository:AK2YC42</t>
  </si>
  <si>
    <r>
      <rPr>
        <u/>
        <sz val="12"/>
        <color indexed="8"/>
        <rFont val="Calibri"/>
        <family val="2"/>
      </rPr>
      <t>https://n2t.net/ark:/65665/31ce76741-6246-48de-934c-78fe4cb6cdd3</t>
    </r>
  </si>
  <si>
    <r>
      <rPr>
        <u/>
        <sz val="12"/>
        <color indexed="8"/>
        <rFont val="Calibri"/>
        <family val="2"/>
      </rPr>
      <t>SAMN26198297</t>
    </r>
  </si>
  <si>
    <r>
      <rPr>
        <u/>
        <sz val="12"/>
        <color indexed="8"/>
        <rFont val="Calibri"/>
        <family val="2"/>
      </rPr>
      <t>SRR19434526</t>
    </r>
  </si>
  <si>
    <r>
      <rPr>
        <u/>
        <sz val="12"/>
        <color indexed="8"/>
        <rFont val="Calibri"/>
        <family val="2"/>
      </rPr>
      <t>OP035254</t>
    </r>
  </si>
  <si>
    <r>
      <rPr>
        <i/>
        <sz val="12"/>
        <color indexed="8"/>
        <rFont val="Calibri"/>
        <family val="2"/>
      </rPr>
      <t>Paracirrhites forsteri</t>
    </r>
  </si>
  <si>
    <t>USNM:FISH:446079</t>
  </si>
  <si>
    <r>
      <rPr>
        <u/>
        <sz val="12"/>
        <color indexed="8"/>
        <rFont val="Calibri"/>
        <family val="2"/>
      </rPr>
      <t>https://n2t.net/ark:/65665/332467e30-5c2b-4313-b288-9425f52058d9</t>
    </r>
  </si>
  <si>
    <t>USNM:Biorepository:AL1HE87</t>
  </si>
  <si>
    <r>
      <rPr>
        <u/>
        <sz val="12"/>
        <color indexed="8"/>
        <rFont val="Calibri"/>
        <family val="2"/>
      </rPr>
      <t>https://n2t.net/ark:/65665/322b834fc-3e80-4b50-9389-dc0869ee0fb9</t>
    </r>
  </si>
  <si>
    <t>USNM:Biorepository:AL8OX58</t>
  </si>
  <si>
    <r>
      <rPr>
        <u/>
        <sz val="12"/>
        <color indexed="8"/>
        <rFont val="Calibri"/>
        <family val="2"/>
      </rPr>
      <t>https://n2t.net/ark:/65665/341fa5261-5d41-48ef-b583-dc2950730282</t>
    </r>
  </si>
  <si>
    <r>
      <rPr>
        <u/>
        <sz val="12"/>
        <color indexed="8"/>
        <rFont val="Calibri"/>
        <family val="2"/>
      </rPr>
      <t>SAMN26198346</t>
    </r>
  </si>
  <si>
    <r>
      <rPr>
        <u/>
        <sz val="12"/>
        <color indexed="8"/>
        <rFont val="Calibri"/>
        <family val="2"/>
      </rPr>
      <t>SRR19434410</t>
    </r>
  </si>
  <si>
    <r>
      <rPr>
        <u/>
        <sz val="12"/>
        <color indexed="8"/>
        <rFont val="Calibri"/>
        <family val="2"/>
      </rPr>
      <t>OP035280</t>
    </r>
  </si>
  <si>
    <r>
      <rPr>
        <i/>
        <sz val="12"/>
        <color indexed="8"/>
        <rFont val="Calibri"/>
        <family val="2"/>
      </rPr>
      <t>Coloconger meadi</t>
    </r>
  </si>
  <si>
    <t>USNM:FISH:400788</t>
  </si>
  <si>
    <r>
      <rPr>
        <u/>
        <sz val="12"/>
        <color indexed="8"/>
        <rFont val="Calibri"/>
        <family val="2"/>
      </rPr>
      <t>https://n2t.net/ark:/65665/3ba1487e9-0863-403c-a7af-2084fb575049</t>
    </r>
  </si>
  <si>
    <t>USNM:Biorepository:AA0AI11</t>
  </si>
  <si>
    <r>
      <rPr>
        <u/>
        <sz val="12"/>
        <color indexed="8"/>
        <rFont val="Calibri"/>
        <family val="2"/>
      </rPr>
      <t>https://n2t.net/ark:/65665/39011ce7d-5f48-47e0-9ebf-31b7c6dec55b</t>
    </r>
  </si>
  <si>
    <t>USNM:Biorepository:AH1TX80</t>
  </si>
  <si>
    <r>
      <rPr>
        <u/>
        <sz val="12"/>
        <color indexed="8"/>
        <rFont val="Calibri"/>
        <family val="2"/>
      </rPr>
      <t>https://n2t.net/ark:/65665/30985b55e-02e7-4146-a2ac-63f3d7601dd7</t>
    </r>
  </si>
  <si>
    <r>
      <rPr>
        <u/>
        <sz val="12"/>
        <color indexed="8"/>
        <rFont val="Calibri"/>
        <family val="2"/>
      </rPr>
      <t>SAMN36762121</t>
    </r>
  </si>
  <si>
    <r>
      <rPr>
        <u/>
        <sz val="12"/>
        <color indexed="8"/>
        <rFont val="Calibri"/>
        <family val="2"/>
      </rPr>
      <t>SRR25465297</t>
    </r>
  </si>
  <si>
    <r>
      <rPr>
        <u/>
        <sz val="12"/>
        <color indexed="8"/>
        <rFont val="Calibri"/>
        <family val="2"/>
      </rPr>
      <t>PV357903</t>
    </r>
  </si>
  <si>
    <r>
      <rPr>
        <i/>
        <sz val="12"/>
        <color indexed="8"/>
        <rFont val="Calibri"/>
        <family val="2"/>
      </rPr>
      <t>Ariosoma balearicum</t>
    </r>
  </si>
  <si>
    <t>USNM:FISH:415006</t>
  </si>
  <si>
    <r>
      <rPr>
        <u/>
        <sz val="12"/>
        <color indexed="8"/>
        <rFont val="Calibri"/>
        <family val="2"/>
      </rPr>
      <t>https://n2t.net/ark:/65665/36da2eea9-01d8-438f-92ef-19419775dbe0</t>
    </r>
  </si>
  <si>
    <t>USNM:Biorepository:AC1VZ59</t>
  </si>
  <si>
    <r>
      <rPr>
        <u/>
        <sz val="12"/>
        <color indexed="8"/>
        <rFont val="Calibri"/>
        <family val="2"/>
      </rPr>
      <t>https://n2t.net/ark:/65665/3f907f1f8-3fa3-4025-a683-de762e4af73e</t>
    </r>
  </si>
  <si>
    <t>USNM:Biorepository:AC4YB57</t>
  </si>
  <si>
    <r>
      <rPr>
        <u/>
        <sz val="12"/>
        <color indexed="8"/>
        <rFont val="Calibri"/>
        <family val="2"/>
      </rPr>
      <t>https://n2t.net/ark:/65665/3a16d74ce-272b-4947-8941-573a49983e62</t>
    </r>
  </si>
  <si>
    <r>
      <rPr>
        <u/>
        <sz val="12"/>
        <color indexed="8"/>
        <rFont val="Calibri"/>
        <family val="2"/>
      </rPr>
      <t>SAMN36762039</t>
    </r>
  </si>
  <si>
    <r>
      <rPr>
        <u/>
        <sz val="12"/>
        <color indexed="8"/>
        <rFont val="Calibri"/>
        <family val="2"/>
      </rPr>
      <t>SRR25465229</t>
    </r>
  </si>
  <si>
    <r>
      <rPr>
        <u/>
        <sz val="12"/>
        <color indexed="8"/>
        <rFont val="Calibri"/>
        <family val="2"/>
      </rPr>
      <t>PV460831</t>
    </r>
  </si>
  <si>
    <r>
      <rPr>
        <sz val="12"/>
        <color indexed="8"/>
        <rFont val="Calibri"/>
        <family val="2"/>
      </rPr>
      <t>Congridae</t>
    </r>
  </si>
  <si>
    <r>
      <rPr>
        <i/>
        <sz val="12"/>
        <color indexed="8"/>
        <rFont val="Calibri"/>
        <family val="2"/>
      </rPr>
      <t>Ariosoma fasciatum</t>
    </r>
  </si>
  <si>
    <t>USNM:FISH:398476</t>
  </si>
  <si>
    <r>
      <rPr>
        <u/>
        <sz val="12"/>
        <color indexed="8"/>
        <rFont val="Calibri"/>
        <family val="2"/>
      </rPr>
      <t>https://n2t.net/ark:/65665/3a290d0b1-9577-4854-88c7-1b12b8364d03</t>
    </r>
  </si>
  <si>
    <t>USNM:Biorepository:AH0SB34</t>
  </si>
  <si>
    <r>
      <rPr>
        <u/>
        <sz val="12"/>
        <color indexed="8"/>
        <rFont val="Calibri"/>
        <family val="2"/>
      </rPr>
      <t>https://n2t.net/ark:/65665/37d949f96-38c8-466c-a02a-8b035d04f18b</t>
    </r>
  </si>
  <si>
    <t>USNM:Biorepository:AH7ZF99</t>
  </si>
  <si>
    <r>
      <rPr>
        <u/>
        <sz val="12"/>
        <color indexed="8"/>
        <rFont val="Calibri"/>
        <family val="2"/>
      </rPr>
      <t>https://n2t.net/ark:/65665/30374b2d9-1e9b-48b4-b439-3a5e8463ad9b</t>
    </r>
  </si>
  <si>
    <r>
      <rPr>
        <u/>
        <sz val="12"/>
        <color indexed="8"/>
        <rFont val="Calibri"/>
        <family val="2"/>
      </rPr>
      <t>SAMN26198255</t>
    </r>
  </si>
  <si>
    <r>
      <rPr>
        <u/>
        <sz val="12"/>
        <color indexed="8"/>
        <rFont val="Calibri"/>
        <family val="2"/>
      </rPr>
      <t>SRR18254492</t>
    </r>
  </si>
  <si>
    <r>
      <rPr>
        <u/>
        <sz val="12"/>
        <color indexed="8"/>
        <rFont val="Calibri"/>
        <family val="2"/>
      </rPr>
      <t>OP035152</t>
    </r>
  </si>
  <si>
    <r>
      <rPr>
        <i/>
        <sz val="12"/>
        <color indexed="8"/>
        <rFont val="Calibri"/>
        <family val="2"/>
      </rPr>
      <t>Bathycongrus thysanochilus</t>
    </r>
  </si>
  <si>
    <t>USNM:FISH:477632</t>
  </si>
  <si>
    <t>USNM:Biorepository:AP9DY18</t>
  </si>
  <si>
    <t>USNM:FISH:477654</t>
  </si>
  <si>
    <t>USNM:Biorepository:AP9DY40</t>
  </si>
  <si>
    <r>
      <rPr>
        <i/>
        <sz val="12"/>
        <color indexed="8"/>
        <rFont val="Calibri"/>
        <family val="2"/>
      </rPr>
      <t>Bathycongrus vicinalis</t>
    </r>
  </si>
  <si>
    <t>USNM:FISH:431731</t>
  </si>
  <si>
    <r>
      <rPr>
        <u/>
        <sz val="12"/>
        <color indexed="8"/>
        <rFont val="Calibri"/>
        <family val="2"/>
      </rPr>
      <t>https://n2t.net/ark:/65665/3b1064066-9383-4122-83ee-2efeacbb568d</t>
    </r>
  </si>
  <si>
    <t>USNM:Biorepository:AA7HK09</t>
  </si>
  <si>
    <r>
      <rPr>
        <u/>
        <sz val="12"/>
        <color indexed="8"/>
        <rFont val="Calibri"/>
        <family val="2"/>
      </rPr>
      <t>https://n2t.net/ark:/65665/3b41573d7-3d46-4fef-91a7-aa2005de3069</t>
    </r>
  </si>
  <si>
    <t>USNM:Biorepository:AG9RL26</t>
  </si>
  <si>
    <r>
      <rPr>
        <u/>
        <sz val="12"/>
        <color indexed="8"/>
        <rFont val="Calibri"/>
        <family val="2"/>
      </rPr>
      <t>https://n2t.net/ark:/65665/3abb89c74-95bf-499c-9b73-17d2994b262f</t>
    </r>
  </si>
  <si>
    <r>
      <rPr>
        <u/>
        <sz val="12"/>
        <color indexed="8"/>
        <rFont val="Calibri"/>
        <family val="2"/>
      </rPr>
      <t>SAMN36762114</t>
    </r>
  </si>
  <si>
    <r>
      <rPr>
        <u/>
        <sz val="12"/>
        <color indexed="8"/>
        <rFont val="Calibri"/>
        <family val="2"/>
      </rPr>
      <t>SRR25465305</t>
    </r>
  </si>
  <si>
    <r>
      <rPr>
        <u/>
        <sz val="12"/>
        <color indexed="8"/>
        <rFont val="Calibri"/>
        <family val="2"/>
      </rPr>
      <t>PV454014</t>
    </r>
  </si>
  <si>
    <r>
      <rPr>
        <i/>
        <sz val="12"/>
        <color indexed="8"/>
        <rFont val="Calibri"/>
        <family val="2"/>
      </rPr>
      <t>Bathyuroconger vicinus</t>
    </r>
  </si>
  <si>
    <t>USNM:FISH:405028</t>
  </si>
  <si>
    <r>
      <rPr>
        <u/>
        <sz val="12"/>
        <color indexed="8"/>
        <rFont val="Calibri"/>
        <family val="2"/>
      </rPr>
      <t>https://n2t.net/ark:/65665/35847a119-165b-467a-ba80-07ada930bb47</t>
    </r>
  </si>
  <si>
    <t>USNM:Biorepository:AD9NC73</t>
  </si>
  <si>
    <r>
      <rPr>
        <u/>
        <sz val="12"/>
        <color indexed="8"/>
        <rFont val="Calibri"/>
        <family val="2"/>
      </rPr>
      <t>https://n2t.net/ark:/65665/3324ef794-0526-4042-9961-a0b5267ba20d</t>
    </r>
  </si>
  <si>
    <t>USNM:Biorepository:AD9NC74</t>
  </si>
  <si>
    <r>
      <rPr>
        <u/>
        <sz val="12"/>
        <color indexed="8"/>
        <rFont val="Calibri"/>
        <family val="2"/>
      </rPr>
      <t>https://n2t.net/ark:/65665/38161db4b-42c8-4053-bb4d-e8dc3a588403</t>
    </r>
  </si>
  <si>
    <r>
      <rPr>
        <u/>
        <sz val="12"/>
        <color indexed="8"/>
        <rFont val="Calibri"/>
        <family val="2"/>
      </rPr>
      <t>SAMN26198101</t>
    </r>
  </si>
  <si>
    <r>
      <rPr>
        <u/>
        <sz val="12"/>
        <color indexed="8"/>
        <rFont val="Calibri"/>
        <family val="2"/>
      </rPr>
      <t>SRR19434551</t>
    </r>
  </si>
  <si>
    <r>
      <rPr>
        <u/>
        <sz val="12"/>
        <color indexed="8"/>
        <rFont val="Calibri"/>
        <family val="2"/>
      </rPr>
      <t>OP035192</t>
    </r>
  </si>
  <si>
    <r>
      <rPr>
        <i/>
        <sz val="12"/>
        <color indexed="8"/>
        <rFont val="Calibri"/>
        <family val="2"/>
      </rPr>
      <t>Conger oceanicus</t>
    </r>
  </si>
  <si>
    <t>USNM:FISH:454713</t>
  </si>
  <si>
    <r>
      <rPr>
        <u/>
        <sz val="12"/>
        <color indexed="8"/>
        <rFont val="Calibri"/>
        <family val="2"/>
      </rPr>
      <t>https://n2t.net/ark:/65665/3b419d4b0-fe05-4a90-9ae9-65aef56c7008</t>
    </r>
  </si>
  <si>
    <t>USNM:Biorepository:AO9TT49</t>
  </si>
  <si>
    <r>
      <rPr>
        <u/>
        <sz val="12"/>
        <color indexed="8"/>
        <rFont val="Calibri"/>
        <family val="2"/>
      </rPr>
      <t>https://n2t.net/ark:/65665/37ee1210a-0abd-4aa8-90d1-ca5c1d7337c0</t>
    </r>
  </si>
  <si>
    <t>USNM:Biorepository:AQ8ML42</t>
  </si>
  <si>
    <r>
      <rPr>
        <u/>
        <sz val="12"/>
        <color indexed="8"/>
        <rFont val="Calibri"/>
        <family val="2"/>
      </rPr>
      <t>https://n2t.net/ark:/65665/36c60bc9b-ed66-4a92-8148-1d8619e9aaf4</t>
    </r>
  </si>
  <si>
    <r>
      <rPr>
        <u/>
        <sz val="12"/>
        <color indexed="8"/>
        <rFont val="Calibri"/>
        <family val="2"/>
      </rPr>
      <t>SAMN31811801</t>
    </r>
  </si>
  <si>
    <r>
      <rPr>
        <u/>
        <sz val="12"/>
        <color indexed="8"/>
        <rFont val="Calibri"/>
        <family val="2"/>
      </rPr>
      <t>SRR22396843</t>
    </r>
  </si>
  <si>
    <r>
      <rPr>
        <u/>
        <sz val="12"/>
        <color indexed="8"/>
        <rFont val="Calibri"/>
        <family val="2"/>
      </rPr>
      <t>OR546244</t>
    </r>
  </si>
  <si>
    <r>
      <rPr>
        <i/>
        <sz val="12"/>
        <color indexed="8"/>
        <rFont val="Calibri"/>
        <family val="2"/>
      </rPr>
      <t>Conger triporiceps</t>
    </r>
  </si>
  <si>
    <t>USNM:FISH:406300</t>
  </si>
  <si>
    <r>
      <rPr>
        <u/>
        <sz val="12"/>
        <color indexed="8"/>
        <rFont val="Calibri"/>
        <family val="2"/>
      </rPr>
      <t>https://n2t.net/ark:/65665/3115725c4-7d01-4284-b837-7421c2690c18</t>
    </r>
  </si>
  <si>
    <t>USNM:Biorepository:AL7NN08</t>
  </si>
  <si>
    <r>
      <rPr>
        <u/>
        <sz val="12"/>
        <color indexed="8"/>
        <rFont val="Calibri"/>
        <family val="2"/>
      </rPr>
      <t>https://n2t.net/ark:/65665/39c542d6c-0286-4fb6-8c38-e6cce6fe9e41</t>
    </r>
  </si>
  <si>
    <t>USNM:Biorepository:AL7NJ00</t>
  </si>
  <si>
    <r>
      <rPr>
        <u/>
        <sz val="12"/>
        <color indexed="8"/>
        <rFont val="Calibri"/>
        <family val="2"/>
      </rPr>
      <t>https://n2t.net/ark:/65665/33b2377ac-fc8b-4162-a325-53edb057439c</t>
    </r>
  </si>
  <si>
    <r>
      <rPr>
        <u/>
        <sz val="12"/>
        <color indexed="8"/>
        <rFont val="Calibri"/>
        <family val="2"/>
      </rPr>
      <t>SAMN36762154</t>
    </r>
  </si>
  <si>
    <r>
      <rPr>
        <u/>
        <sz val="12"/>
        <color indexed="8"/>
        <rFont val="Calibri"/>
        <family val="2"/>
      </rPr>
      <t>SRR25465133</t>
    </r>
  </si>
  <si>
    <r>
      <rPr>
        <u/>
        <sz val="12"/>
        <color indexed="8"/>
        <rFont val="Calibri"/>
        <family val="2"/>
      </rPr>
      <t>PV370328</t>
    </r>
  </si>
  <si>
    <r>
      <rPr>
        <i/>
        <sz val="12"/>
        <color indexed="8"/>
        <rFont val="Calibri"/>
        <family val="2"/>
      </rPr>
      <t>Gnathophis bathytopos</t>
    </r>
  </si>
  <si>
    <t>USNM:FISH:466022</t>
  </si>
  <si>
    <r>
      <rPr>
        <u/>
        <sz val="12"/>
        <color indexed="8"/>
        <rFont val="Calibri"/>
        <family val="2"/>
      </rPr>
      <t>https://n2t.net/ark:/65665/3293710de-3f3f-4316-87d8-17123b3fe830</t>
    </r>
  </si>
  <si>
    <t>USNM:Biorepository:AO9TU87</t>
  </si>
  <si>
    <r>
      <rPr>
        <u/>
        <sz val="12"/>
        <color indexed="8"/>
        <rFont val="Calibri"/>
        <family val="2"/>
      </rPr>
      <t>https://n2t.net/ark:/65665/3ee9256d4-c95a-4faa-9750-da5a98aea717</t>
    </r>
  </si>
  <si>
    <t>USNM:Biorepository:AQ7LZ44</t>
  </si>
  <si>
    <r>
      <rPr>
        <u/>
        <sz val="12"/>
        <color indexed="8"/>
        <rFont val="Calibri"/>
        <family val="2"/>
      </rPr>
      <t>https://n2t.net/ark:/65665/37176eb0b-e499-4bd3-9c3d-a08e57a1dcc6</t>
    </r>
  </si>
  <si>
    <r>
      <rPr>
        <u/>
        <sz val="12"/>
        <color indexed="8"/>
        <rFont val="Calibri"/>
        <family val="2"/>
      </rPr>
      <t>SAMN36762182</t>
    </r>
  </si>
  <si>
    <r>
      <rPr>
        <u/>
        <sz val="12"/>
        <color indexed="8"/>
        <rFont val="Calibri"/>
        <family val="2"/>
      </rPr>
      <t>SRR25465294</t>
    </r>
  </si>
  <si>
    <r>
      <rPr>
        <u/>
        <sz val="12"/>
        <color indexed="8"/>
        <rFont val="Calibri"/>
        <family val="2"/>
      </rPr>
      <t>PV276256</t>
    </r>
  </si>
  <si>
    <t>USNM:FISH:477481</t>
  </si>
  <si>
    <t>USNM:Biorepository:AP9DW63</t>
  </si>
  <si>
    <t>USNM:FISH:477482</t>
  </si>
  <si>
    <t>USNM:Biorepository:AP9DW64</t>
  </si>
  <si>
    <t>USNM:FISH:477483</t>
  </si>
  <si>
    <t>USNM:Biorepository:AP9DW65</t>
  </si>
  <si>
    <r>
      <rPr>
        <i/>
        <sz val="12"/>
        <color indexed="8"/>
        <rFont val="Calibri"/>
        <family val="2"/>
      </rPr>
      <t>Paraconger caudilimbatus</t>
    </r>
  </si>
  <si>
    <t>USNM:FISH:444345</t>
  </si>
  <si>
    <r>
      <rPr>
        <u/>
        <sz val="12"/>
        <color indexed="8"/>
        <rFont val="Calibri"/>
        <family val="2"/>
      </rPr>
      <t>https://n2t.net/ark:/65665/31bf5bd7c-52e8-4925-ba42-75b834323a71</t>
    </r>
  </si>
  <si>
    <t>USNM:Biorepository:AB4OL47</t>
  </si>
  <si>
    <r>
      <rPr>
        <u/>
        <sz val="12"/>
        <color indexed="8"/>
        <rFont val="Calibri"/>
        <family val="2"/>
      </rPr>
      <t>https://n2t.net/ark:/65665/3a7f5047b-0607-4aa4-bc68-cda76e59a248</t>
    </r>
  </si>
  <si>
    <r>
      <rPr>
        <u/>
        <sz val="12"/>
        <color indexed="8"/>
        <rFont val="Calibri"/>
        <family val="2"/>
      </rPr>
      <t>SAMN31811697</t>
    </r>
  </si>
  <si>
    <r>
      <rPr>
        <u/>
        <sz val="12"/>
        <color indexed="8"/>
        <rFont val="Calibri"/>
        <family val="2"/>
      </rPr>
      <t>SRR22396865</t>
    </r>
  </si>
  <si>
    <r>
      <rPr>
        <u/>
        <sz val="12"/>
        <color indexed="8"/>
        <rFont val="Calibri"/>
        <family val="2"/>
      </rPr>
      <t>OR582666</t>
    </r>
  </si>
  <si>
    <r>
      <rPr>
        <i/>
        <sz val="12"/>
        <color indexed="8"/>
        <rFont val="Calibri"/>
        <family val="2"/>
      </rPr>
      <t>Rhynchoconger gracilior</t>
    </r>
  </si>
  <si>
    <t>USNM:FISH:477676</t>
  </si>
  <si>
    <t>USNM:Biorepository:AI9LY95</t>
  </si>
  <si>
    <r>
      <rPr>
        <i/>
        <sz val="12"/>
        <color indexed="8"/>
        <rFont val="Calibri"/>
        <family val="2"/>
      </rPr>
      <t>Uroconger lepturus</t>
    </r>
  </si>
  <si>
    <t>USNM:FISH:424672</t>
  </si>
  <si>
    <r>
      <rPr>
        <u/>
        <sz val="12"/>
        <color indexed="8"/>
        <rFont val="Calibri"/>
        <family val="2"/>
      </rPr>
      <t>https://n2t.net/ark:/65665/3fa16d17a-971d-4232-84ab-ef05ed42af04</t>
    </r>
  </si>
  <si>
    <t>USNM:Biorepository:AH0SW60</t>
  </si>
  <si>
    <r>
      <rPr>
        <u/>
        <sz val="12"/>
        <color indexed="8"/>
        <rFont val="Calibri"/>
        <family val="2"/>
      </rPr>
      <t>https://n2t.net/ark:/65665/34dc7e5df-abe5-4508-8e54-73db26c86be7</t>
    </r>
  </si>
  <si>
    <t>USNM:Biorepository:AH0SK80</t>
  </si>
  <si>
    <r>
      <rPr>
        <u/>
        <sz val="12"/>
        <color indexed="8"/>
        <rFont val="Calibri"/>
        <family val="2"/>
      </rPr>
      <t>https://n2t.net/ark:/65665/357efd900-b486-4df6-8691-23e258e4092f</t>
    </r>
  </si>
  <si>
    <r>
      <rPr>
        <u/>
        <sz val="12"/>
        <color indexed="8"/>
        <rFont val="Calibri"/>
        <family val="2"/>
      </rPr>
      <t>SAMN26198197</t>
    </r>
  </si>
  <si>
    <r>
      <rPr>
        <u/>
        <sz val="12"/>
        <color indexed="8"/>
        <rFont val="Calibri"/>
        <family val="2"/>
      </rPr>
      <t>SRR18254524</t>
    </r>
  </si>
  <si>
    <r>
      <rPr>
        <u/>
        <sz val="12"/>
        <color indexed="8"/>
        <rFont val="Calibri"/>
        <family val="2"/>
      </rPr>
      <t>OR581023</t>
    </r>
  </si>
  <si>
    <r>
      <rPr>
        <i/>
        <sz val="12"/>
        <color indexed="8"/>
        <rFont val="Calibri"/>
        <family val="2"/>
      </rPr>
      <t>Uroconger syringinus</t>
    </r>
  </si>
  <si>
    <t>USNM:FISH:407575</t>
  </si>
  <si>
    <r>
      <rPr>
        <u/>
        <sz val="12"/>
        <color indexed="8"/>
        <rFont val="Calibri"/>
        <family val="2"/>
      </rPr>
      <t>https://n2t.net/ark:/65665/3cce5d201-a011-4ce2-b3d1-d70f306f4ec5</t>
    </r>
  </si>
  <si>
    <t>USNM:Biorepository:AH2UC08</t>
  </si>
  <si>
    <r>
      <rPr>
        <u/>
        <sz val="12"/>
        <color indexed="8"/>
        <rFont val="Calibri"/>
        <family val="2"/>
      </rPr>
      <t>https://n2t.net/ark:/65665/3ee627be2-883f-4344-9153-812a61f88ae4</t>
    </r>
  </si>
  <si>
    <r>
      <rPr>
        <u/>
        <sz val="12"/>
        <color indexed="8"/>
        <rFont val="Calibri"/>
        <family val="2"/>
      </rPr>
      <t>SAMN29555233</t>
    </r>
  </si>
  <si>
    <r>
      <rPr>
        <u/>
        <sz val="12"/>
        <color indexed="8"/>
        <rFont val="Calibri"/>
        <family val="2"/>
      </rPr>
      <t>SRR21843949</t>
    </r>
  </si>
  <si>
    <r>
      <rPr>
        <u/>
        <sz val="12"/>
        <color indexed="8"/>
        <rFont val="Calibri"/>
        <family val="2"/>
      </rPr>
      <t>OP056976</t>
    </r>
  </si>
  <si>
    <r>
      <rPr>
        <i/>
        <sz val="12"/>
        <color indexed="8"/>
        <rFont val="Calibri"/>
        <family val="2"/>
      </rPr>
      <t>Xenomystax atrarius</t>
    </r>
  </si>
  <si>
    <r>
      <rPr>
        <sz val="12"/>
        <color indexed="8"/>
        <rFont val="Calibri"/>
        <family val="2"/>
      </rPr>
      <t>Twinpored Conger</t>
    </r>
  </si>
  <si>
    <t>USNM:FISH:421205</t>
  </si>
  <si>
    <r>
      <rPr>
        <u/>
        <sz val="12"/>
        <color indexed="8"/>
        <rFont val="Calibri"/>
        <family val="2"/>
      </rPr>
      <t>https://n2t.net/ark:/65665/33fffff70-9d66-4437-bb99-6a22571547ea</t>
    </r>
  </si>
  <si>
    <t>USNM:Biorepository:AG7PG07</t>
  </si>
  <si>
    <r>
      <rPr>
        <u/>
        <sz val="12"/>
        <color indexed="8"/>
        <rFont val="Calibri"/>
        <family val="2"/>
      </rPr>
      <t>https://n2t.net/ark:/65665/3c77f30c5-9cb1-4148-be54-81b10611a579</t>
    </r>
  </si>
  <si>
    <t>USNM:Biorepository:AG7PO23</t>
  </si>
  <si>
    <r>
      <rPr>
        <u/>
        <sz val="12"/>
        <color indexed="8"/>
        <rFont val="Calibri"/>
        <family val="2"/>
      </rPr>
      <t>https://n2t.net/ark:/65665/343fa3281-ee13-4696-81a5-90759af77df4</t>
    </r>
  </si>
  <si>
    <r>
      <rPr>
        <u/>
        <sz val="12"/>
        <color indexed="8"/>
        <rFont val="Calibri"/>
        <family val="2"/>
      </rPr>
      <t>SAMN31811744</t>
    </r>
  </si>
  <si>
    <r>
      <rPr>
        <u/>
        <sz val="12"/>
        <color indexed="8"/>
        <rFont val="Calibri"/>
        <family val="2"/>
      </rPr>
      <t>SRR22396967</t>
    </r>
  </si>
  <si>
    <r>
      <rPr>
        <u/>
        <sz val="12"/>
        <color indexed="8"/>
        <rFont val="Calibri"/>
        <family val="2"/>
      </rPr>
      <t>OR482465</t>
    </r>
  </si>
  <si>
    <r>
      <rPr>
        <i/>
        <sz val="12"/>
        <color indexed="8"/>
        <rFont val="Calibri"/>
        <family val="2"/>
      </rPr>
      <t>Xenomystax congroides</t>
    </r>
  </si>
  <si>
    <t>USNM:FISH:455341</t>
  </si>
  <si>
    <r>
      <rPr>
        <u/>
        <sz val="12"/>
        <color indexed="8"/>
        <rFont val="Calibri"/>
        <family val="2"/>
      </rPr>
      <t>https://n2t.net/ark:/65665/33b682a61-cdac-4abe-87e6-78ac8fab97a7</t>
    </r>
  </si>
  <si>
    <t>USNM:Biorepository:AO9TU59</t>
  </si>
  <si>
    <r>
      <rPr>
        <u/>
        <sz val="12"/>
        <color indexed="8"/>
        <rFont val="Calibri"/>
        <family val="2"/>
      </rPr>
      <t>https://n2t.net/ark:/65665/37c69dd4a-d8db-472d-b80b-c70f453e9567</t>
    </r>
  </si>
  <si>
    <t>USNM:Biorepository:AQ8MM27</t>
  </si>
  <si>
    <r>
      <rPr>
        <u/>
        <sz val="12"/>
        <color indexed="8"/>
        <rFont val="Calibri"/>
        <family val="2"/>
      </rPr>
      <t>https://n2t.net/ark:/65665/37378b24c-82c7-4a34-a6c8-0549facdb85c</t>
    </r>
  </si>
  <si>
    <r>
      <rPr>
        <u/>
        <sz val="12"/>
        <color indexed="8"/>
        <rFont val="Calibri"/>
        <family val="2"/>
      </rPr>
      <t>SAMN31811889</t>
    </r>
  </si>
  <si>
    <r>
      <rPr>
        <u/>
        <sz val="12"/>
        <color indexed="8"/>
        <rFont val="Calibri"/>
        <family val="2"/>
      </rPr>
      <t>SRR22396716</t>
    </r>
  </si>
  <si>
    <r>
      <rPr>
        <u/>
        <sz val="12"/>
        <color indexed="8"/>
        <rFont val="Calibri"/>
        <family val="2"/>
      </rPr>
      <t>OR482507</t>
    </r>
  </si>
  <si>
    <r>
      <rPr>
        <i/>
        <sz val="12"/>
        <color indexed="8"/>
        <rFont val="Calibri"/>
        <family val="2"/>
      </rPr>
      <t>Coryphaena equiselis</t>
    </r>
  </si>
  <si>
    <t>USNM:FISH:408830</t>
  </si>
  <si>
    <r>
      <rPr>
        <u/>
        <sz val="12"/>
        <color indexed="8"/>
        <rFont val="Calibri"/>
        <family val="2"/>
      </rPr>
      <t>https://n2t.net/ark:/65665/35ff29c6c-9ee1-4631-a3ef-043ece6f2a97</t>
    </r>
  </si>
  <si>
    <t>USNM:Biorepository:AG9RI07</t>
  </si>
  <si>
    <r>
      <rPr>
        <u/>
        <sz val="12"/>
        <color indexed="8"/>
        <rFont val="Calibri"/>
        <family val="2"/>
      </rPr>
      <t>https://n2t.net/ark:/65665/303c44c40-78ae-412f-9232-536fad3c0452</t>
    </r>
  </si>
  <si>
    <t>USNM:Biorepository:AH0SR17</t>
  </si>
  <si>
    <r>
      <rPr>
        <u/>
        <sz val="12"/>
        <color indexed="8"/>
        <rFont val="Calibri"/>
        <family val="2"/>
      </rPr>
      <t>https://n2t.net/ark:/65665/34a5639b6-6637-4ba0-b0b1-3752cfe2390b</t>
    </r>
  </si>
  <si>
    <r>
      <rPr>
        <u/>
        <sz val="12"/>
        <color indexed="8"/>
        <rFont val="Calibri"/>
        <family val="2"/>
      </rPr>
      <t>SAMN26198216</t>
    </r>
  </si>
  <si>
    <r>
      <rPr>
        <u/>
        <sz val="12"/>
        <color indexed="8"/>
        <rFont val="Calibri"/>
        <family val="2"/>
      </rPr>
      <t>SRR19434439</t>
    </r>
  </si>
  <si>
    <r>
      <rPr>
        <u/>
        <sz val="12"/>
        <color indexed="8"/>
        <rFont val="Calibri"/>
        <family val="2"/>
      </rPr>
      <t>OR575610</t>
    </r>
  </si>
  <si>
    <r>
      <rPr>
        <i/>
        <sz val="12"/>
        <color indexed="8"/>
        <rFont val="Calibri"/>
        <family val="2"/>
      </rPr>
      <t>Coryphaena hippurus</t>
    </r>
  </si>
  <si>
    <t>USNM:FISH:405772</t>
  </si>
  <si>
    <r>
      <rPr>
        <u/>
        <sz val="12"/>
        <color indexed="8"/>
        <rFont val="Calibri"/>
        <family val="2"/>
      </rPr>
      <t>https://n2t.net/ark:/65665/3858301a0-3cfc-42c4-bb0b-13a0d7a893d5</t>
    </r>
  </si>
  <si>
    <t>USNM:Biorepository:AG9RG63</t>
  </si>
  <si>
    <r>
      <rPr>
        <u/>
        <sz val="12"/>
        <color indexed="8"/>
        <rFont val="Calibri"/>
        <family val="2"/>
      </rPr>
      <t>https://n2t.net/ark:/65665/3541401a6-76a1-4c8a-b7bd-2fe17b761c03</t>
    </r>
  </si>
  <si>
    <t>USNM:Biorepository:AH0SR20</t>
  </si>
  <si>
    <r>
      <rPr>
        <u/>
        <sz val="12"/>
        <color indexed="8"/>
        <rFont val="Calibri"/>
        <family val="2"/>
      </rPr>
      <t>https://n2t.net/ark:/65665/3a821fa2c-2ec8-4ab9-a81a-353c63ebb9dc</t>
    </r>
  </si>
  <si>
    <r>
      <rPr>
        <u/>
        <sz val="12"/>
        <color indexed="8"/>
        <rFont val="Calibri"/>
        <family val="2"/>
      </rPr>
      <t>SAMN31811753</t>
    </r>
  </si>
  <si>
    <r>
      <rPr>
        <u/>
        <sz val="12"/>
        <color indexed="8"/>
        <rFont val="Calibri"/>
        <family val="2"/>
      </rPr>
      <t>SRR22396956</t>
    </r>
  </si>
  <si>
    <r>
      <rPr>
        <u/>
        <sz val="12"/>
        <color indexed="8"/>
        <rFont val="Calibri"/>
        <family val="2"/>
      </rPr>
      <t>OR582674</t>
    </r>
  </si>
  <si>
    <r>
      <rPr>
        <i/>
        <sz val="12"/>
        <color indexed="8"/>
        <rFont val="Calibri"/>
        <family val="2"/>
      </rPr>
      <t>Triglops pingelii</t>
    </r>
  </si>
  <si>
    <t>UWBM:FISHES:48803</t>
  </si>
  <si>
    <r>
      <rPr>
        <u/>
        <sz val="12"/>
        <color indexed="8"/>
        <rFont val="Calibri"/>
        <family val="2"/>
      </rPr>
      <t>SAMN29555421</t>
    </r>
  </si>
  <si>
    <r>
      <rPr>
        <u/>
        <sz val="12"/>
        <color indexed="8"/>
        <rFont val="Calibri"/>
        <family val="2"/>
      </rPr>
      <t>SRR21843980</t>
    </r>
  </si>
  <si>
    <r>
      <rPr>
        <u/>
        <sz val="12"/>
        <color indexed="8"/>
        <rFont val="Calibri"/>
        <family val="2"/>
      </rPr>
      <t>OR482572</t>
    </r>
  </si>
  <si>
    <r>
      <rPr>
        <i/>
        <sz val="12"/>
        <color indexed="8"/>
        <rFont val="Calibri"/>
        <family val="2"/>
      </rPr>
      <t>Cryptacanthodes maculatus</t>
    </r>
  </si>
  <si>
    <t>USNM:FISH:433195</t>
  </si>
  <si>
    <r>
      <rPr>
        <u/>
        <sz val="12"/>
        <color indexed="8"/>
        <rFont val="Calibri"/>
        <family val="2"/>
      </rPr>
      <t>https://n2t.net/ark:/65665/3533c0fa5-6c16-47a4-8e75-062bda76a1ba</t>
    </r>
  </si>
  <si>
    <t>USNM:Biorepository:AB4OQ73</t>
  </si>
  <si>
    <r>
      <rPr>
        <u/>
        <sz val="12"/>
        <color indexed="8"/>
        <rFont val="Calibri"/>
        <family val="2"/>
      </rPr>
      <t>https://n2t.net/ark:/65665/3cfb33fe6-e3c8-4428-b8ee-29bebbf7e466</t>
    </r>
  </si>
  <si>
    <t>USNM:Biorepository:AM2SL29</t>
  </si>
  <si>
    <r>
      <rPr>
        <u/>
        <sz val="12"/>
        <color indexed="8"/>
        <rFont val="Calibri"/>
        <family val="2"/>
      </rPr>
      <t>https://n2t.net/ark:/65665/33dc14cb5-a531-48ab-aa97-cbdb2a04fe20</t>
    </r>
  </si>
  <si>
    <r>
      <rPr>
        <u/>
        <sz val="12"/>
        <color indexed="8"/>
        <rFont val="Calibri"/>
        <family val="2"/>
      </rPr>
      <t>SAMN29555316</t>
    </r>
  </si>
  <si>
    <r>
      <rPr>
        <u/>
        <sz val="12"/>
        <color indexed="8"/>
        <rFont val="Calibri"/>
        <family val="2"/>
      </rPr>
      <t>SRR21844114</t>
    </r>
  </si>
  <si>
    <r>
      <rPr>
        <u/>
        <sz val="12"/>
        <color indexed="8"/>
        <rFont val="Calibri"/>
        <family val="2"/>
      </rPr>
      <t>OP056918</t>
    </r>
  </si>
  <si>
    <r>
      <rPr>
        <sz val="12"/>
        <color indexed="8"/>
        <rFont val="Calibri"/>
        <family val="2"/>
      </rPr>
      <t>Cyclopsettidae</t>
    </r>
  </si>
  <si>
    <r>
      <rPr>
        <i/>
        <sz val="12"/>
        <color indexed="8"/>
        <rFont val="Calibri"/>
        <family val="2"/>
      </rPr>
      <t>Citharichthys arctifrons</t>
    </r>
  </si>
  <si>
    <t>USNM:FISH:454768</t>
  </si>
  <si>
    <r>
      <rPr>
        <u/>
        <sz val="12"/>
        <color indexed="8"/>
        <rFont val="Calibri"/>
        <family val="2"/>
      </rPr>
      <t>https://n2t.net/ark:/65665/34f49757e-46bf-45ba-89f9-c97a327a455e</t>
    </r>
  </si>
  <si>
    <t>USNM:Biorepository:AO9TU04</t>
  </si>
  <si>
    <r>
      <rPr>
        <u/>
        <sz val="12"/>
        <color indexed="8"/>
        <rFont val="Calibri"/>
        <family val="2"/>
      </rPr>
      <t>https://n2t.net/ark:/65665/36db3186b-3b38-4365-be0e-f331cf6a238f</t>
    </r>
  </si>
  <si>
    <t>USNM:Biorepository:AQ8ML96</t>
  </si>
  <si>
    <r>
      <rPr>
        <u/>
        <sz val="12"/>
        <color indexed="8"/>
        <rFont val="Calibri"/>
        <family val="2"/>
      </rPr>
      <t>https://n2t.net/ark:/65665/3c585bff1-0537-4f05-8018-c263b79efe29</t>
    </r>
  </si>
  <si>
    <r>
      <rPr>
        <u/>
        <sz val="12"/>
        <color indexed="8"/>
        <rFont val="Calibri"/>
        <family val="2"/>
      </rPr>
      <t>SAMN31811855</t>
    </r>
  </si>
  <si>
    <r>
      <rPr>
        <u/>
        <sz val="12"/>
        <color indexed="8"/>
        <rFont val="Calibri"/>
        <family val="2"/>
      </rPr>
      <t>SRR22396936</t>
    </r>
  </si>
  <si>
    <r>
      <rPr>
        <u/>
        <sz val="12"/>
        <color indexed="8"/>
        <rFont val="Calibri"/>
        <family val="2"/>
      </rPr>
      <t>OR546193</t>
    </r>
  </si>
  <si>
    <r>
      <rPr>
        <i/>
        <sz val="12"/>
        <color indexed="8"/>
        <rFont val="Calibri"/>
        <family val="2"/>
      </rPr>
      <t>Citharichthys cornutus</t>
    </r>
  </si>
  <si>
    <t>USNM:FISH:407617</t>
  </si>
  <si>
    <r>
      <rPr>
        <u/>
        <sz val="12"/>
        <color indexed="8"/>
        <rFont val="Calibri"/>
        <family val="2"/>
      </rPr>
      <t>https://n2t.net/ark:/65665/307518987-3119-4f56-95a7-53b18ab20961</t>
    </r>
  </si>
  <si>
    <t>USNM:Biorepository:AH2UC46</t>
  </si>
  <si>
    <r>
      <rPr>
        <u/>
        <sz val="12"/>
        <color indexed="8"/>
        <rFont val="Calibri"/>
        <family val="2"/>
      </rPr>
      <t>https://n2t.net/ark:/65665/329840c80-0231-4d02-ae20-ca8d7a78be54</t>
    </r>
  </si>
  <si>
    <r>
      <rPr>
        <u/>
        <sz val="12"/>
        <color indexed="8"/>
        <rFont val="Calibri"/>
        <family val="2"/>
      </rPr>
      <t>SAMN31811785</t>
    </r>
  </si>
  <si>
    <r>
      <rPr>
        <u/>
        <sz val="12"/>
        <color indexed="8"/>
        <rFont val="Calibri"/>
        <family val="2"/>
      </rPr>
      <t>SRR22396738</t>
    </r>
  </si>
  <si>
    <r>
      <rPr>
        <u/>
        <sz val="12"/>
        <color indexed="8"/>
        <rFont val="Calibri"/>
        <family val="2"/>
      </rPr>
      <t>OR546162</t>
    </r>
  </si>
  <si>
    <t>USNM:FISH:466554</t>
  </si>
  <si>
    <r>
      <rPr>
        <u/>
        <sz val="12"/>
        <color indexed="8"/>
        <rFont val="Calibri"/>
        <family val="2"/>
      </rPr>
      <t>https://n2t.net/ark:/65665/3a210978d-1b1a-46c7-9d5f-04b2c70515f2</t>
    </r>
  </si>
  <si>
    <t>USNM:Biorepository:AL2IY41</t>
  </si>
  <si>
    <r>
      <rPr>
        <u/>
        <sz val="12"/>
        <color indexed="8"/>
        <rFont val="Calibri"/>
        <family val="2"/>
      </rPr>
      <t>https://n2t.net/ark:/65665/37188f4c3-a0ad-4fe7-8136-2c4d5c27e474</t>
    </r>
  </si>
  <si>
    <t>USNM:Biorepository:AQ7LZ53</t>
  </si>
  <si>
    <r>
      <rPr>
        <u/>
        <sz val="12"/>
        <color indexed="8"/>
        <rFont val="Calibri"/>
        <family val="2"/>
      </rPr>
      <t>https://n2t.net/ark:/65665/39bd84a72-4dc0-48d9-aba6-b5a7d425dd48</t>
    </r>
  </si>
  <si>
    <r>
      <rPr>
        <u/>
        <sz val="12"/>
        <color indexed="8"/>
        <rFont val="Calibri"/>
        <family val="2"/>
      </rPr>
      <t>SAMN36762378</t>
    </r>
  </si>
  <si>
    <r>
      <rPr>
        <u/>
        <sz val="12"/>
        <color indexed="8"/>
        <rFont val="Calibri"/>
        <family val="2"/>
      </rPr>
      <t>SRR25465236</t>
    </r>
  </si>
  <si>
    <r>
      <rPr>
        <u/>
        <sz val="12"/>
        <color indexed="8"/>
        <rFont val="Calibri"/>
        <family val="2"/>
      </rPr>
      <t>PV442291</t>
    </r>
  </si>
  <si>
    <r>
      <rPr>
        <i/>
        <sz val="12"/>
        <color indexed="8"/>
        <rFont val="Calibri"/>
        <family val="2"/>
      </rPr>
      <t>Citharichthys dinoceros</t>
    </r>
  </si>
  <si>
    <t>USNM:FISH:466063</t>
  </si>
  <si>
    <r>
      <rPr>
        <u/>
        <sz val="12"/>
        <color indexed="8"/>
        <rFont val="Calibri"/>
        <family val="2"/>
      </rPr>
      <t>https://n2t.net/ark:/65665/3676106f7-71c4-4a69-b4e4-0b5723a5b7aa</t>
    </r>
  </si>
  <si>
    <t>USNM:Biorepository:AO9TV28</t>
  </si>
  <si>
    <r>
      <rPr>
        <u/>
        <sz val="12"/>
        <color indexed="8"/>
        <rFont val="Calibri"/>
        <family val="2"/>
      </rPr>
      <t>https://n2t.net/ark:/65665/30c4e31b3-268e-4291-a7c1-0f5c856b168c</t>
    </r>
  </si>
  <si>
    <t>USNM:Biorepository:AQ8MB07</t>
  </si>
  <si>
    <r>
      <rPr>
        <u/>
        <sz val="12"/>
        <color indexed="8"/>
        <rFont val="Calibri"/>
        <family val="2"/>
      </rPr>
      <t>https://n2t.net/ark:/65665/36e9b917c-abc2-4ab8-968a-5973096cadf9</t>
    </r>
  </si>
  <si>
    <r>
      <rPr>
        <u/>
        <sz val="12"/>
        <color indexed="8"/>
        <rFont val="Calibri"/>
        <family val="2"/>
      </rPr>
      <t>SAMN36762221</t>
    </r>
  </si>
  <si>
    <r>
      <rPr>
        <u/>
        <sz val="12"/>
        <color indexed="8"/>
        <rFont val="Calibri"/>
        <family val="2"/>
      </rPr>
      <t>SRR25465379</t>
    </r>
  </si>
  <si>
    <r>
      <rPr>
        <u/>
        <sz val="12"/>
        <color indexed="8"/>
        <rFont val="Calibri"/>
        <family val="2"/>
      </rPr>
      <t>PV442279</t>
    </r>
  </si>
  <si>
    <r>
      <rPr>
        <i/>
        <sz val="12"/>
        <color indexed="8"/>
        <rFont val="Calibri"/>
        <family val="2"/>
      </rPr>
      <t>Citharichthys macrops</t>
    </r>
  </si>
  <si>
    <t>USNM:FISH:439176</t>
  </si>
  <si>
    <r>
      <rPr>
        <u/>
        <sz val="12"/>
        <color indexed="8"/>
        <rFont val="Calibri"/>
        <family val="2"/>
      </rPr>
      <t>https://n2t.net/ark:/65665/322e3f727-d3d3-4cc4-9c2c-1a47aaf4c883</t>
    </r>
  </si>
  <si>
    <t>USNM:Biorepository:AP1VE38</t>
  </si>
  <si>
    <r>
      <rPr>
        <u/>
        <sz val="12"/>
        <color indexed="8"/>
        <rFont val="Calibri"/>
        <family val="2"/>
      </rPr>
      <t>https://n2t.net/ark:/65665/30e0a705d-ea37-4d3b-b380-eaa12fd1ce13</t>
    </r>
  </si>
  <si>
    <t>USNM:Biorepository:AO6QG73</t>
  </si>
  <si>
    <r>
      <rPr>
        <u/>
        <sz val="12"/>
        <color indexed="8"/>
        <rFont val="Calibri"/>
        <family val="2"/>
      </rPr>
      <t>https://n2t.net/ark:/65665/316ecc302-dd70-4671-8c09-78fc4ec1ff48</t>
    </r>
  </si>
  <si>
    <r>
      <rPr>
        <u/>
        <sz val="12"/>
        <color indexed="8"/>
        <rFont val="Calibri"/>
        <family val="2"/>
      </rPr>
      <t>SAMN29555341</t>
    </r>
  </si>
  <si>
    <r>
      <rPr>
        <u/>
        <sz val="12"/>
        <color indexed="8"/>
        <rFont val="Calibri"/>
        <family val="2"/>
      </rPr>
      <t>SRR21843936</t>
    </r>
  </si>
  <si>
    <r>
      <rPr>
        <u/>
        <sz val="12"/>
        <color indexed="8"/>
        <rFont val="Calibri"/>
        <family val="2"/>
      </rPr>
      <t>OP056883</t>
    </r>
  </si>
  <si>
    <r>
      <rPr>
        <i/>
        <sz val="12"/>
        <color indexed="8"/>
        <rFont val="Calibri"/>
        <family val="2"/>
      </rPr>
      <t>Citharichthys spilopterus</t>
    </r>
  </si>
  <si>
    <t>USNM:FISH:422226</t>
  </si>
  <si>
    <r>
      <rPr>
        <u/>
        <sz val="12"/>
        <color indexed="8"/>
        <rFont val="Calibri"/>
        <family val="2"/>
      </rPr>
      <t>https://n2t.net/ark:/65665/3c1ddedfd-9dcf-4d69-8006-4bdf69507503</t>
    </r>
  </si>
  <si>
    <t>USNM:Biorepository:AB3NS65</t>
  </si>
  <si>
    <r>
      <rPr>
        <u/>
        <sz val="12"/>
        <color indexed="8"/>
        <rFont val="Calibri"/>
        <family val="2"/>
      </rPr>
      <t>https://n2t.net/ark:/65665/3c5e5068a-30f2-4387-bbcc-a2291c77e9dd</t>
    </r>
  </si>
  <si>
    <t>USNM:Biorepository:AB4OF74</t>
  </si>
  <si>
    <r>
      <rPr>
        <u/>
        <sz val="12"/>
        <color indexed="8"/>
        <rFont val="Calibri"/>
        <family val="2"/>
      </rPr>
      <t>https://n2t.net/ark:/65665/3a452bb1e-8245-495c-aa20-51ae122d5901</t>
    </r>
  </si>
  <si>
    <r>
      <rPr>
        <u/>
        <sz val="12"/>
        <color indexed="8"/>
        <rFont val="Calibri"/>
        <family val="2"/>
      </rPr>
      <t>SAMN29555070</t>
    </r>
  </si>
  <si>
    <r>
      <rPr>
        <u/>
        <sz val="12"/>
        <color indexed="8"/>
        <rFont val="Calibri"/>
        <family val="2"/>
      </rPr>
      <t>SRR21844154</t>
    </r>
  </si>
  <si>
    <r>
      <rPr>
        <u/>
        <sz val="12"/>
        <color indexed="8"/>
        <rFont val="Calibri"/>
        <family val="2"/>
      </rPr>
      <t>OP056922</t>
    </r>
  </si>
  <si>
    <r>
      <rPr>
        <i/>
        <sz val="12"/>
        <color indexed="8"/>
        <rFont val="Calibri"/>
        <family val="2"/>
      </rPr>
      <t>Citharichthys stigmaeus</t>
    </r>
  </si>
  <si>
    <r>
      <rPr>
        <sz val="12"/>
        <color indexed="8"/>
        <rFont val="Calibri"/>
        <family val="2"/>
      </rPr>
      <t>Speckled Sanddab</t>
    </r>
  </si>
  <si>
    <t>UWBM:FISHES:48811</t>
  </si>
  <si>
    <r>
      <rPr>
        <u/>
        <sz val="12"/>
        <color indexed="8"/>
        <rFont val="Calibri"/>
        <family val="2"/>
      </rPr>
      <t>SAMN29555424</t>
    </r>
  </si>
  <si>
    <r>
      <rPr>
        <u/>
        <sz val="12"/>
        <color indexed="8"/>
        <rFont val="Calibri"/>
        <family val="2"/>
      </rPr>
      <t>SRR21843976</t>
    </r>
  </si>
  <si>
    <r>
      <rPr>
        <u/>
        <sz val="12"/>
        <color indexed="8"/>
        <rFont val="Calibri"/>
        <family val="2"/>
      </rPr>
      <t>OR546212</t>
    </r>
  </si>
  <si>
    <r>
      <rPr>
        <i/>
        <sz val="12"/>
        <color indexed="8"/>
        <rFont val="Calibri"/>
        <family val="2"/>
      </rPr>
      <t>Etropus crossotus</t>
    </r>
  </si>
  <si>
    <t>USNM:FISH:423762</t>
  </si>
  <si>
    <r>
      <rPr>
        <u/>
        <sz val="12"/>
        <color indexed="8"/>
        <rFont val="Calibri"/>
        <family val="2"/>
      </rPr>
      <t>https://n2t.net/ark:/65665/3dd99e632-1098-4f6d-b004-92d01d8bbbca</t>
    </r>
  </si>
  <si>
    <t>USNM:Biorepository:AE3RC92</t>
  </si>
  <si>
    <r>
      <rPr>
        <u/>
        <sz val="12"/>
        <color indexed="8"/>
        <rFont val="Calibri"/>
        <family val="2"/>
      </rPr>
      <t>https://n2t.net/ark:/65665/31f449533-6c42-47cf-b5d3-a9cb9b5bd047</t>
    </r>
  </si>
  <si>
    <t>USNM:Biorepository:AN6GU89</t>
  </si>
  <si>
    <r>
      <rPr>
        <u/>
        <sz val="12"/>
        <color indexed="8"/>
        <rFont val="Calibri"/>
        <family val="2"/>
      </rPr>
      <t>https://n2t.net/ark:/65665/394e93849-c568-4ff2-8822-ac81480bf456</t>
    </r>
  </si>
  <si>
    <r>
      <rPr>
        <u/>
        <sz val="12"/>
        <color indexed="8"/>
        <rFont val="Calibri"/>
        <family val="2"/>
      </rPr>
      <t>SAMN29555336</t>
    </r>
  </si>
  <si>
    <r>
      <rPr>
        <u/>
        <sz val="12"/>
        <color indexed="8"/>
        <rFont val="Calibri"/>
        <family val="2"/>
      </rPr>
      <t>OP056807</t>
    </r>
  </si>
  <si>
    <r>
      <rPr>
        <i/>
        <sz val="12"/>
        <color indexed="8"/>
        <rFont val="Calibri"/>
        <family val="2"/>
      </rPr>
      <t>Etropus microstomus</t>
    </r>
  </si>
  <si>
    <t>USNM:FISH:466099</t>
  </si>
  <si>
    <r>
      <rPr>
        <u/>
        <sz val="12"/>
        <color indexed="8"/>
        <rFont val="Calibri"/>
        <family val="2"/>
      </rPr>
      <t>https://n2t.net/ark:/65665/32dd274a9-02c4-4bab-952c-70e4244d66d8</t>
    </r>
  </si>
  <si>
    <t>USNM:Biorepository:AF0YN28</t>
  </si>
  <si>
    <r>
      <rPr>
        <u/>
        <sz val="12"/>
        <color indexed="8"/>
        <rFont val="Calibri"/>
        <family val="2"/>
      </rPr>
      <t>https://n2t.net/ark:/65665/3b253cc62-ae22-433c-8685-337ca588fd6d</t>
    </r>
  </si>
  <si>
    <t>USNM:Biorepository:AQ7LZ12</t>
  </si>
  <si>
    <r>
      <rPr>
        <u/>
        <sz val="12"/>
        <color indexed="8"/>
        <rFont val="Calibri"/>
        <family val="2"/>
      </rPr>
      <t>https://n2t.net/ark:/65665/32632874a-9ce0-436c-8a6f-03947a5a4761</t>
    </r>
  </si>
  <si>
    <r>
      <rPr>
        <u/>
        <sz val="12"/>
        <color indexed="8"/>
        <rFont val="Calibri"/>
        <family val="2"/>
      </rPr>
      <t>SAMN36762078</t>
    </r>
  </si>
  <si>
    <r>
      <rPr>
        <u/>
        <sz val="12"/>
        <color indexed="8"/>
        <rFont val="Calibri"/>
        <family val="2"/>
      </rPr>
      <t>SRR25465026</t>
    </r>
  </si>
  <si>
    <r>
      <rPr>
        <u/>
        <sz val="12"/>
        <color indexed="8"/>
        <rFont val="Calibri"/>
        <family val="2"/>
      </rPr>
      <t>PV370330</t>
    </r>
  </si>
  <si>
    <t>USNM:FISH:423763</t>
  </si>
  <si>
    <r>
      <rPr>
        <u/>
        <sz val="12"/>
        <color indexed="8"/>
        <rFont val="Calibri"/>
        <family val="2"/>
      </rPr>
      <t>https://n2t.net/ark:/65665/338715dc8-67a3-4ac6-8ccd-8981597c08e4</t>
    </r>
  </si>
  <si>
    <t>USNM:Biorepository:AE3RC53</t>
  </si>
  <si>
    <r>
      <rPr>
        <u/>
        <sz val="12"/>
        <color indexed="8"/>
        <rFont val="Calibri"/>
        <family val="2"/>
      </rPr>
      <t>https://n2t.net/ark:/65665/3694371ef-5f8d-449d-b181-04161bdd994c</t>
    </r>
  </si>
  <si>
    <t>USNM:Biorepository:AN6GT95</t>
  </si>
  <si>
    <r>
      <rPr>
        <u/>
        <sz val="12"/>
        <color indexed="8"/>
        <rFont val="Calibri"/>
        <family val="2"/>
      </rPr>
      <t>https://n2t.net/ark:/65665/3c671c5a0-d176-4a7b-8282-958a3a6b4455</t>
    </r>
  </si>
  <si>
    <r>
      <rPr>
        <u/>
        <sz val="12"/>
        <color indexed="8"/>
        <rFont val="Calibri"/>
        <family val="2"/>
      </rPr>
      <t>SAMN29555333</t>
    </r>
  </si>
  <si>
    <r>
      <rPr>
        <u/>
        <sz val="12"/>
        <color indexed="8"/>
        <rFont val="Calibri"/>
        <family val="2"/>
      </rPr>
      <t>OP056804</t>
    </r>
  </si>
  <si>
    <r>
      <rPr>
        <i/>
        <sz val="12"/>
        <color indexed="8"/>
        <rFont val="Calibri"/>
        <family val="2"/>
      </rPr>
      <t>Eumicrotremus orbis</t>
    </r>
  </si>
  <si>
    <r>
      <rPr>
        <sz val="12"/>
        <color indexed="8"/>
        <rFont val="Calibri"/>
        <family val="2"/>
      </rPr>
      <t>Pacific Spiny Lumpsucker</t>
    </r>
  </si>
  <si>
    <t>UWBM:FISHES:48822</t>
  </si>
  <si>
    <r>
      <rPr>
        <u/>
        <sz val="12"/>
        <color indexed="8"/>
        <rFont val="Calibri"/>
        <family val="2"/>
      </rPr>
      <t>SAMN29555427</t>
    </r>
  </si>
  <si>
    <r>
      <rPr>
        <u/>
        <sz val="12"/>
        <color indexed="8"/>
        <rFont val="Calibri"/>
        <family val="2"/>
      </rPr>
      <t>SRR21843909</t>
    </r>
  </si>
  <si>
    <r>
      <rPr>
        <u/>
        <sz val="12"/>
        <color indexed="8"/>
        <rFont val="Calibri"/>
        <family val="2"/>
      </rPr>
      <t>OR499738</t>
    </r>
  </si>
  <si>
    <r>
      <rPr>
        <i/>
        <sz val="12"/>
        <color indexed="8"/>
        <rFont val="Calibri"/>
        <family val="2"/>
      </rPr>
      <t>Symphurus arawak</t>
    </r>
  </si>
  <si>
    <t>USNM:FISH:416352</t>
  </si>
  <si>
    <r>
      <rPr>
        <u/>
        <sz val="12"/>
        <color indexed="8"/>
        <rFont val="Calibri"/>
        <family val="2"/>
      </rPr>
      <t>https://n2t.net/ark:/65665/342076fbb-ac6e-4bdf-99fb-4695283b5be5</t>
    </r>
  </si>
  <si>
    <t>USNM:Biorepository:AC5ZA85</t>
  </si>
  <si>
    <r>
      <rPr>
        <u/>
        <sz val="12"/>
        <color indexed="8"/>
        <rFont val="Calibri"/>
        <family val="2"/>
      </rPr>
      <t>https://n2t.net/ark:/65665/3ae2b6b4c-f5be-4837-ba94-935eab30e1fa</t>
    </r>
  </si>
  <si>
    <t>USNM:Biorepository:AC4YI81</t>
  </si>
  <si>
    <r>
      <rPr>
        <u/>
        <sz val="12"/>
        <color indexed="8"/>
        <rFont val="Calibri"/>
        <family val="2"/>
      </rPr>
      <t>https://n2t.net/ark:/65665/31614693a-0a44-42ce-949d-1892ab0bee04</t>
    </r>
  </si>
  <si>
    <r>
      <rPr>
        <u/>
        <sz val="12"/>
        <color indexed="8"/>
        <rFont val="Calibri"/>
        <family val="2"/>
      </rPr>
      <t>SAMN29555156</t>
    </r>
  </si>
  <si>
    <r>
      <rPr>
        <u/>
        <sz val="12"/>
        <color indexed="8"/>
        <rFont val="Calibri"/>
        <family val="2"/>
      </rPr>
      <t>SRR21844194</t>
    </r>
  </si>
  <si>
    <r>
      <rPr>
        <u/>
        <sz val="12"/>
        <color indexed="8"/>
        <rFont val="Calibri"/>
        <family val="2"/>
      </rPr>
      <t>OP057020</t>
    </r>
  </si>
  <si>
    <r>
      <rPr>
        <i/>
        <sz val="12"/>
        <color indexed="8"/>
        <rFont val="Calibri"/>
        <family val="2"/>
      </rPr>
      <t>Symphurus ommaspilus*</t>
    </r>
  </si>
  <si>
    <t>USNM:FISH:414436</t>
  </si>
  <si>
    <r>
      <rPr>
        <u/>
        <sz val="12"/>
        <color indexed="8"/>
        <rFont val="Calibri"/>
        <family val="2"/>
      </rPr>
      <t>https://n2t.net/ark:/65665/3cbe398b9-3c97-46ab-937d-73916a9b64a9</t>
    </r>
  </si>
  <si>
    <t>USNM:Biorepository:AC2WJ52</t>
  </si>
  <si>
    <r>
      <rPr>
        <u/>
        <sz val="12"/>
        <color indexed="8"/>
        <rFont val="Calibri"/>
        <family val="2"/>
      </rPr>
      <t>https://n2t.net/ark:/65665/3d0f9c986-ec7d-4009-9093-f4f307f5831e</t>
    </r>
  </si>
  <si>
    <t>USNM:Biorepository:AC3XZ48</t>
  </si>
  <si>
    <r>
      <rPr>
        <u/>
        <sz val="12"/>
        <color indexed="8"/>
        <rFont val="Calibri"/>
        <family val="2"/>
      </rPr>
      <t>https://n2t.net/ark:/65665/32fc0c186-0c9e-49f7-870f-8726b1c60818</t>
    </r>
  </si>
  <si>
    <r>
      <rPr>
        <u/>
        <sz val="12"/>
        <color indexed="8"/>
        <rFont val="Calibri"/>
        <family val="2"/>
      </rPr>
      <t>SAMN29555115</t>
    </r>
  </si>
  <si>
    <r>
      <rPr>
        <u/>
        <sz val="12"/>
        <color indexed="8"/>
        <rFont val="Calibri"/>
        <family val="2"/>
      </rPr>
      <t>SRR21844095</t>
    </r>
  </si>
  <si>
    <r>
      <rPr>
        <u/>
        <sz val="12"/>
        <color indexed="8"/>
        <rFont val="Calibri"/>
        <family val="2"/>
      </rPr>
      <t>OR582708</t>
    </r>
  </si>
  <si>
    <r>
      <rPr>
        <i/>
        <sz val="12"/>
        <color indexed="8"/>
        <rFont val="Calibri"/>
        <family val="2"/>
      </rPr>
      <t>Symphurus plagiusa</t>
    </r>
  </si>
  <si>
    <t>USNM:FISH:454762</t>
  </si>
  <si>
    <r>
      <rPr>
        <u/>
        <sz val="12"/>
        <color indexed="8"/>
        <rFont val="Calibri"/>
        <family val="2"/>
      </rPr>
      <t>https://n2t.net/ark:/65665/37109e01f-1881-4e50-9c69-39222e535356</t>
    </r>
  </si>
  <si>
    <t>USNM:Biorepository:AO9TT98</t>
  </si>
  <si>
    <r>
      <rPr>
        <u/>
        <sz val="12"/>
        <color indexed="8"/>
        <rFont val="Calibri"/>
        <family val="2"/>
      </rPr>
      <t>https://n2t.net/ark:/65665/34d7cbbe6-25cb-4eb0-8a78-9d8359747c38</t>
    </r>
  </si>
  <si>
    <t>USNM:Biorepository:AQ8ML90</t>
  </si>
  <si>
    <r>
      <rPr>
        <u/>
        <sz val="12"/>
        <color indexed="8"/>
        <rFont val="Calibri"/>
        <family val="2"/>
      </rPr>
      <t>https://n2t.net/ark:/65665/33c854a66-23a7-4624-8ae1-8ea78b68f732</t>
    </r>
  </si>
  <si>
    <r>
      <rPr>
        <u/>
        <sz val="12"/>
        <color indexed="8"/>
        <rFont val="Calibri"/>
        <family val="2"/>
      </rPr>
      <t>SAMN31811849</t>
    </r>
  </si>
  <si>
    <r>
      <rPr>
        <u/>
        <sz val="12"/>
        <color indexed="8"/>
        <rFont val="Calibri"/>
        <family val="2"/>
      </rPr>
      <t>SRR22396944</t>
    </r>
  </si>
  <si>
    <r>
      <rPr>
        <u/>
        <sz val="12"/>
        <color indexed="8"/>
        <rFont val="Calibri"/>
        <family val="2"/>
      </rPr>
      <t>OR546190</t>
    </r>
  </si>
  <si>
    <r>
      <rPr>
        <i/>
        <sz val="12"/>
        <color indexed="8"/>
        <rFont val="Calibri"/>
        <family val="2"/>
      </rPr>
      <t>Floridichthys carpio</t>
    </r>
  </si>
  <si>
    <t>USNM:FISH:416722</t>
  </si>
  <si>
    <r>
      <rPr>
        <u/>
        <sz val="12"/>
        <color indexed="8"/>
        <rFont val="Calibri"/>
        <family val="2"/>
      </rPr>
      <t>https://n2t.net/ark:/65665/3061470c1-d06f-4c0e-96a4-b10ebaa10792</t>
    </r>
  </si>
  <si>
    <t>USNM:Biorepository:AC2WP88</t>
  </si>
  <si>
    <r>
      <rPr>
        <u/>
        <sz val="12"/>
        <color indexed="8"/>
        <rFont val="Calibri"/>
        <family val="2"/>
      </rPr>
      <t>https://n2t.net/ark:/65665/3a6441cd0-d31e-46d3-b2a7-fbca7ab70b1f</t>
    </r>
  </si>
  <si>
    <t>USNM:Biorepository:AC4YK43</t>
  </si>
  <si>
    <r>
      <rPr>
        <u/>
        <sz val="12"/>
        <color indexed="8"/>
        <rFont val="Calibri"/>
        <family val="2"/>
      </rPr>
      <t>https://n2t.net/ark:/65665/3676f4dac-0a64-469c-a443-5bbd820b2bda</t>
    </r>
  </si>
  <si>
    <r>
      <rPr>
        <u/>
        <sz val="12"/>
        <color indexed="8"/>
        <rFont val="Calibri"/>
        <family val="2"/>
      </rPr>
      <t>SAMN29555180</t>
    </r>
  </si>
  <si>
    <r>
      <rPr>
        <u/>
        <sz val="12"/>
        <color indexed="8"/>
        <rFont val="Calibri"/>
        <family val="2"/>
      </rPr>
      <t>SRR21844071</t>
    </r>
  </si>
  <si>
    <r>
      <rPr>
        <u/>
        <sz val="12"/>
        <color indexed="8"/>
        <rFont val="Calibri"/>
        <family val="2"/>
      </rPr>
      <t>OP057025</t>
    </r>
  </si>
  <si>
    <r>
      <rPr>
        <i/>
        <sz val="12"/>
        <color indexed="8"/>
        <rFont val="Calibri"/>
        <family val="2"/>
      </rPr>
      <t>Dactylopterus volitans</t>
    </r>
  </si>
  <si>
    <t>USNM:FISH:426742</t>
  </si>
  <si>
    <r>
      <rPr>
        <u/>
        <sz val="12"/>
        <color indexed="8"/>
        <rFont val="Calibri"/>
        <family val="2"/>
      </rPr>
      <t>https://n2t.net/ark:/65665/35676244e-55a7-46b1-b060-2cef39f6836f</t>
    </r>
  </si>
  <si>
    <t>USNM:Biorepository:AL8OI36</t>
  </si>
  <si>
    <r>
      <rPr>
        <u/>
        <sz val="12"/>
        <color indexed="8"/>
        <rFont val="Calibri"/>
        <family val="2"/>
      </rPr>
      <t>https://n2t.net/ark:/65665/326dc5519-c30e-44ad-9695-d18b06896bc0</t>
    </r>
  </si>
  <si>
    <t>USNM:Biorepository:AL8OL26</t>
  </si>
  <si>
    <r>
      <rPr>
        <u/>
        <sz val="12"/>
        <color indexed="8"/>
        <rFont val="Calibri"/>
        <family val="2"/>
      </rPr>
      <t>https://n2t.net/ark:/65665/3e85549b6-db34-4a39-ac31-70f76f48febe</t>
    </r>
  </si>
  <si>
    <r>
      <rPr>
        <u/>
        <sz val="12"/>
        <color indexed="8"/>
        <rFont val="Calibri"/>
        <family val="2"/>
      </rPr>
      <t>SAMN29555268</t>
    </r>
  </si>
  <si>
    <r>
      <rPr>
        <u/>
        <sz val="12"/>
        <color indexed="8"/>
        <rFont val="Calibri"/>
        <family val="2"/>
      </rPr>
      <t>SRR21844038</t>
    </r>
  </si>
  <si>
    <r>
      <rPr>
        <u/>
        <sz val="12"/>
        <color indexed="8"/>
        <rFont val="Calibri"/>
        <family val="2"/>
      </rPr>
      <t>OP056967</t>
    </r>
  </si>
  <si>
    <t>USNM:FISH:471130</t>
  </si>
  <si>
    <t>USNM:Biorepository:AF0YP03</t>
  </si>
  <si>
    <r>
      <rPr>
        <i/>
        <sz val="12"/>
        <color indexed="8"/>
        <rFont val="Calibri"/>
        <family val="2"/>
      </rPr>
      <t>Dactyloscopus tridigitatus</t>
    </r>
  </si>
  <si>
    <t>USNM:FISH:415471</t>
  </si>
  <si>
    <r>
      <rPr>
        <u/>
        <sz val="12"/>
        <color indexed="8"/>
        <rFont val="Calibri"/>
        <family val="2"/>
      </rPr>
      <t>https://n2t.net/ark:/65665/3b0f82f9c-3a2e-4896-b062-2819360d48a8</t>
    </r>
  </si>
  <si>
    <r>
      <rPr>
        <u/>
        <sz val="12"/>
        <color indexed="8"/>
        <rFont val="Calibri"/>
        <family val="2"/>
      </rPr>
      <t>https://n2t.net/ark:/65665/399b60c77-1a1e-466c-a5ae-441e6c77efea</t>
    </r>
  </si>
  <si>
    <t>USNM:Biorepository:AL8ON85</t>
  </si>
  <si>
    <r>
      <rPr>
        <u/>
        <sz val="12"/>
        <color indexed="8"/>
        <rFont val="Calibri"/>
        <family val="2"/>
      </rPr>
      <t>https://n2t.net/ark:/65665/324c88265-322c-4827-9569-1c83c7603613</t>
    </r>
  </si>
  <si>
    <r>
      <rPr>
        <u/>
        <sz val="12"/>
        <color indexed="8"/>
        <rFont val="Calibri"/>
        <family val="2"/>
      </rPr>
      <t>SAMN29555271</t>
    </r>
  </si>
  <si>
    <r>
      <rPr>
        <u/>
        <sz val="12"/>
        <color indexed="8"/>
        <rFont val="Calibri"/>
        <family val="2"/>
      </rPr>
      <t>SRR21844034</t>
    </r>
  </si>
  <si>
    <r>
      <rPr>
        <u/>
        <sz val="12"/>
        <color indexed="8"/>
        <rFont val="Calibri"/>
        <family val="2"/>
      </rPr>
      <t>OP056985</t>
    </r>
  </si>
  <si>
    <r>
      <rPr>
        <i/>
        <sz val="12"/>
        <color indexed="8"/>
        <rFont val="Calibri"/>
        <family val="2"/>
      </rPr>
      <t>Gillellus greyae</t>
    </r>
  </si>
  <si>
    <t>USNM:FISH:414514</t>
  </si>
  <si>
    <r>
      <rPr>
        <u/>
        <sz val="12"/>
        <color indexed="8"/>
        <rFont val="Calibri"/>
        <family val="2"/>
      </rPr>
      <t>https://n2t.net/ark:/65665/36c36c74c-798b-4300-ad75-1e9d84cdfab2</t>
    </r>
  </si>
  <si>
    <t>USNM:Biorepository:AC8CB34</t>
  </si>
  <si>
    <r>
      <rPr>
        <u/>
        <sz val="12"/>
        <color indexed="8"/>
        <rFont val="Calibri"/>
        <family val="2"/>
      </rPr>
      <t>https://n2t.net/ark:/65665/3e143b056-f52c-44a0-ac90-af118c662b13</t>
    </r>
  </si>
  <si>
    <t>USNM:Biorepository:AC4YA22</t>
  </si>
  <si>
    <r>
      <rPr>
        <u/>
        <sz val="12"/>
        <color indexed="8"/>
        <rFont val="Calibri"/>
        <family val="2"/>
      </rPr>
      <t>https://n2t.net/ark:/65665/3e934a50a-5632-48e0-8d36-f074565641f0</t>
    </r>
  </si>
  <si>
    <r>
      <rPr>
        <u/>
        <sz val="12"/>
        <color indexed="8"/>
        <rFont val="Calibri"/>
        <family val="2"/>
      </rPr>
      <t>SAMN29555118</t>
    </r>
  </si>
  <si>
    <r>
      <rPr>
        <u/>
        <sz val="12"/>
        <color indexed="8"/>
        <rFont val="Calibri"/>
        <family val="2"/>
      </rPr>
      <t>SRR21844092</t>
    </r>
  </si>
  <si>
    <r>
      <rPr>
        <u/>
        <sz val="12"/>
        <color indexed="8"/>
        <rFont val="Calibri"/>
        <family val="2"/>
      </rPr>
      <t>OP056843</t>
    </r>
  </si>
  <si>
    <r>
      <rPr>
        <sz val="12"/>
        <color indexed="8"/>
        <rFont val="Calibri"/>
        <family val="2"/>
      </rPr>
      <t>Dalatiidae</t>
    </r>
  </si>
  <si>
    <r>
      <rPr>
        <i/>
        <sz val="12"/>
        <color indexed="8"/>
        <rFont val="Calibri"/>
        <family val="2"/>
      </rPr>
      <t>Euprotomicrus bispinatus</t>
    </r>
  </si>
  <si>
    <t>SIO:FISHES:98-173</t>
  </si>
  <si>
    <t>SIO:0d7939be-1e02-4b22-bcd2-2e88c1bd1bad</t>
  </si>
  <si>
    <r>
      <rPr>
        <u/>
        <sz val="12"/>
        <color indexed="8"/>
        <rFont val="Calibri"/>
        <family val="2"/>
      </rPr>
      <t>SAMN31811560</t>
    </r>
  </si>
  <si>
    <r>
      <rPr>
        <u/>
        <sz val="12"/>
        <color indexed="8"/>
        <rFont val="Calibri"/>
        <family val="2"/>
      </rPr>
      <t>SRR22396895</t>
    </r>
  </si>
  <si>
    <r>
      <rPr>
        <u/>
        <sz val="12"/>
        <color indexed="8"/>
        <rFont val="Calibri"/>
        <family val="2"/>
      </rPr>
      <t>OR575552</t>
    </r>
  </si>
  <si>
    <r>
      <rPr>
        <i/>
        <sz val="12"/>
        <color indexed="8"/>
        <rFont val="Calibri"/>
        <family val="2"/>
      </rPr>
      <t>Isistius brasiliensis</t>
    </r>
  </si>
  <si>
    <t>SIO:FISHES:02-136</t>
  </si>
  <si>
    <t>SIO:9745b29c-d782-4503-9113-fdcb460c2bac</t>
  </si>
  <si>
    <r>
      <rPr>
        <u/>
        <sz val="12"/>
        <color indexed="8"/>
        <rFont val="Calibri"/>
        <family val="2"/>
      </rPr>
      <t>SAMN31811623</t>
    </r>
  </si>
  <si>
    <r>
      <rPr>
        <u/>
        <sz val="12"/>
        <color indexed="8"/>
        <rFont val="Calibri"/>
        <family val="2"/>
      </rPr>
      <t>SRR22396904</t>
    </r>
  </si>
  <si>
    <r>
      <rPr>
        <u/>
        <sz val="12"/>
        <color indexed="8"/>
        <rFont val="Calibri"/>
        <family val="2"/>
      </rPr>
      <t>OP057069</t>
    </r>
  </si>
  <si>
    <r>
      <rPr>
        <i/>
        <sz val="12"/>
        <color indexed="8"/>
        <rFont val="Calibri"/>
        <family val="2"/>
      </rPr>
      <t>Hypanus americanus</t>
    </r>
  </si>
  <si>
    <t>USNM:FISH:433102</t>
  </si>
  <si>
    <r>
      <rPr>
        <u/>
        <sz val="12"/>
        <color indexed="8"/>
        <rFont val="Calibri"/>
        <family val="2"/>
      </rPr>
      <t>https://n2t.net/ark:/65665/32ac1fffb-9c93-4e11-8274-6b86780637b6</t>
    </r>
  </si>
  <si>
    <t>USNM:Biorepository:AB4OP68</t>
  </si>
  <si>
    <r>
      <rPr>
        <u/>
        <sz val="12"/>
        <color indexed="8"/>
        <rFont val="Calibri"/>
        <family val="2"/>
      </rPr>
      <t>https://n2t.net/ark:/65665/35752d643-3313-485a-b82e-458b20193eb1</t>
    </r>
  </si>
  <si>
    <t>USNM:Biorepository:AM2SK47</t>
  </si>
  <si>
    <r>
      <rPr>
        <u/>
        <sz val="12"/>
        <color indexed="8"/>
        <rFont val="Calibri"/>
        <family val="2"/>
      </rPr>
      <t>https://n2t.net/ark:/65665/3c5460239-dbcd-4664-b962-9f7845774a42</t>
    </r>
  </si>
  <si>
    <r>
      <rPr>
        <u/>
        <sz val="12"/>
        <color indexed="8"/>
        <rFont val="Calibri"/>
        <family val="2"/>
      </rPr>
      <t>SAMN29555307</t>
    </r>
  </si>
  <si>
    <r>
      <rPr>
        <u/>
        <sz val="12"/>
        <color indexed="8"/>
        <rFont val="Calibri"/>
        <family val="2"/>
      </rPr>
      <t>SRR21844124</t>
    </r>
  </si>
  <si>
    <r>
      <rPr>
        <u/>
        <sz val="12"/>
        <color indexed="8"/>
        <rFont val="Calibri"/>
        <family val="2"/>
      </rPr>
      <t>OP057101</t>
    </r>
  </si>
  <si>
    <r>
      <rPr>
        <i/>
        <sz val="12"/>
        <color indexed="8"/>
        <rFont val="Calibri"/>
        <family val="2"/>
      </rPr>
      <t>Hypanus say</t>
    </r>
  </si>
  <si>
    <t>USNM:FISH:433289</t>
  </si>
  <si>
    <r>
      <rPr>
        <u/>
        <sz val="12"/>
        <color indexed="8"/>
        <rFont val="Calibri"/>
        <family val="2"/>
      </rPr>
      <t>https://n2t.net/ark:/65665/3335be330-4112-40a4-8d52-b824ef6f67f7</t>
    </r>
  </si>
  <si>
    <t>USNM:Biorepository:AB4OR68</t>
  </si>
  <si>
    <r>
      <rPr>
        <u/>
        <sz val="12"/>
        <color indexed="8"/>
        <rFont val="Calibri"/>
        <family val="2"/>
      </rPr>
      <t>https://n2t.net/ark:/65665/3fc797d0c-3d6b-4122-8bc0-a7b12ec27a01</t>
    </r>
  </si>
  <si>
    <t>USNM:Biorepository:AM2SM23</t>
  </si>
  <si>
    <r>
      <rPr>
        <u/>
        <sz val="12"/>
        <color indexed="8"/>
        <rFont val="Calibri"/>
        <family val="2"/>
      </rPr>
      <t>https://n2t.net/ark:/65665/3ea59836a-e398-472b-8e49-9c21830da8d9</t>
    </r>
  </si>
  <si>
    <r>
      <rPr>
        <u/>
        <sz val="12"/>
        <color indexed="8"/>
        <rFont val="Calibri"/>
        <family val="2"/>
      </rPr>
      <t>SAMN29555322</t>
    </r>
  </si>
  <si>
    <r>
      <rPr>
        <u/>
        <sz val="12"/>
        <color indexed="8"/>
        <rFont val="Calibri"/>
        <family val="2"/>
      </rPr>
      <t>SRR21844107</t>
    </r>
  </si>
  <si>
    <r>
      <rPr>
        <u/>
        <sz val="12"/>
        <color indexed="8"/>
        <rFont val="Calibri"/>
        <family val="2"/>
      </rPr>
      <t>OP056996</t>
    </r>
  </si>
  <si>
    <r>
      <rPr>
        <i/>
        <sz val="12"/>
        <color indexed="8"/>
        <rFont val="Calibri"/>
        <family val="2"/>
      </rPr>
      <t>Pteroplatytrygon violacea</t>
    </r>
  </si>
  <si>
    <t>SIO:FISHES:14-77</t>
  </si>
  <si>
    <t>SIO:f3256ad2-daf0-44b2-a71f-3ced369610f3</t>
  </si>
  <si>
    <r>
      <rPr>
        <u/>
        <sz val="12"/>
        <color indexed="8"/>
        <rFont val="Calibri"/>
        <family val="2"/>
      </rPr>
      <t>SAMN31811681</t>
    </r>
  </si>
  <si>
    <r>
      <rPr>
        <u/>
        <sz val="12"/>
        <color indexed="8"/>
        <rFont val="Calibri"/>
        <family val="2"/>
      </rPr>
      <t>SRR22396883</t>
    </r>
  </si>
  <si>
    <r>
      <rPr>
        <u/>
        <sz val="12"/>
        <color indexed="8"/>
        <rFont val="Calibri"/>
        <family val="2"/>
      </rPr>
      <t>OP057115</t>
    </r>
  </si>
  <si>
    <r>
      <rPr>
        <i/>
        <sz val="12"/>
        <color indexed="8"/>
        <rFont val="Calibri"/>
        <family val="2"/>
      </rPr>
      <t>Derichthys serpentinus</t>
    </r>
  </si>
  <si>
    <t>SIO:FISHES:18-79</t>
  </si>
  <si>
    <t>SIO:cde48751-be8b-4dd9-8f1c-ba70681ea177</t>
  </si>
  <si>
    <r>
      <rPr>
        <u/>
        <sz val="12"/>
        <color indexed="8"/>
        <rFont val="Calibri"/>
        <family val="2"/>
      </rPr>
      <t>SAMN31811665</t>
    </r>
  </si>
  <si>
    <r>
      <rPr>
        <u/>
        <sz val="12"/>
        <color indexed="8"/>
        <rFont val="Calibri"/>
        <family val="2"/>
      </rPr>
      <t>SRR22396780</t>
    </r>
  </si>
  <si>
    <r>
      <rPr>
        <u/>
        <sz val="12"/>
        <color indexed="8"/>
        <rFont val="Calibri"/>
        <family val="2"/>
      </rPr>
      <t>OP057065</t>
    </r>
  </si>
  <si>
    <r>
      <rPr>
        <i/>
        <sz val="12"/>
        <color indexed="8"/>
        <rFont val="Calibri"/>
        <family val="2"/>
      </rPr>
      <t>Ogilbia cayorum</t>
    </r>
  </si>
  <si>
    <t>USNM:FISH:416797</t>
  </si>
  <si>
    <r>
      <rPr>
        <u/>
        <sz val="12"/>
        <color indexed="8"/>
        <rFont val="Calibri"/>
        <family val="2"/>
      </rPr>
      <t>https://n2t.net/ark:/65665/33c85e630-f98c-4654-a44f-a7f5a52a3bfd</t>
    </r>
  </si>
  <si>
    <t>USNM:Biorepository:AC2WM41</t>
  </si>
  <si>
    <r>
      <rPr>
        <u/>
        <sz val="12"/>
        <color indexed="8"/>
        <rFont val="Calibri"/>
        <family val="2"/>
      </rPr>
      <t>https://n2t.net/ark:/65665/3920dcc07-1bd5-4121-b703-e13bde3260de</t>
    </r>
  </si>
  <si>
    <t>USNM:Biorepository:AC4YK96</t>
  </si>
  <si>
    <r>
      <rPr>
        <u/>
        <sz val="12"/>
        <color indexed="8"/>
        <rFont val="Calibri"/>
        <family val="2"/>
      </rPr>
      <t>https://n2t.net/ark:/65665/312a1338f-d268-4490-b0c7-8e59cc0ed1cd</t>
    </r>
  </si>
  <si>
    <r>
      <rPr>
        <u/>
        <sz val="12"/>
        <color indexed="8"/>
        <rFont val="Calibri"/>
        <family val="2"/>
      </rPr>
      <t>SAMN29555193</t>
    </r>
  </si>
  <si>
    <r>
      <rPr>
        <u/>
        <sz val="12"/>
        <color indexed="8"/>
        <rFont val="Calibri"/>
        <family val="2"/>
      </rPr>
      <t>SRR21844057</t>
    </r>
  </si>
  <si>
    <r>
      <rPr>
        <u/>
        <sz val="12"/>
        <color indexed="8"/>
        <rFont val="Calibri"/>
        <family val="2"/>
      </rPr>
      <t>OP057104</t>
    </r>
  </si>
  <si>
    <r>
      <rPr>
        <i/>
        <sz val="12"/>
        <color indexed="8"/>
        <rFont val="Calibri"/>
        <family val="2"/>
      </rPr>
      <t>Ogilbia jeffwilliamsi*</t>
    </r>
  </si>
  <si>
    <t>USNM:FISH:406215</t>
  </si>
  <si>
    <r>
      <rPr>
        <u/>
        <sz val="12"/>
        <color indexed="8"/>
        <rFont val="Calibri"/>
        <family val="2"/>
      </rPr>
      <t>https://n2t.net/ark:/65665/379d22fe9-7aeb-4ab3-b7c9-d0ab3c2189ee</t>
    </r>
  </si>
  <si>
    <t>USNM:Biorepository:AL7NN81</t>
  </si>
  <si>
    <r>
      <rPr>
        <u/>
        <sz val="12"/>
        <color indexed="8"/>
        <rFont val="Calibri"/>
        <family val="2"/>
      </rPr>
      <t>https://n2t.net/ark:/65665/3f4a4040e-f25c-4549-8440-ac1e80d3f19c</t>
    </r>
  </si>
  <si>
    <t>USNM:Biorepository:AL7NI21</t>
  </si>
  <si>
    <r>
      <rPr>
        <u/>
        <sz val="12"/>
        <color indexed="8"/>
        <rFont val="Calibri"/>
        <family val="2"/>
      </rPr>
      <t>https://n2t.net/ark:/65665/3d0b3ed8d-f64e-45bf-8d54-b9c385b5d365</t>
    </r>
  </si>
  <si>
    <r>
      <rPr>
        <u/>
        <sz val="12"/>
        <color indexed="8"/>
        <rFont val="Calibri"/>
        <family val="2"/>
      </rPr>
      <t>SAMN36762155</t>
    </r>
  </si>
  <si>
    <r>
      <rPr>
        <u/>
        <sz val="12"/>
        <color indexed="8"/>
        <rFont val="Calibri"/>
        <family val="2"/>
      </rPr>
      <t>SRR25465132</t>
    </r>
  </si>
  <si>
    <r>
      <rPr>
        <u/>
        <sz val="12"/>
        <color indexed="8"/>
        <rFont val="Calibri"/>
        <family val="2"/>
      </rPr>
      <t>PV329697</t>
    </r>
  </si>
  <si>
    <r>
      <rPr>
        <i/>
        <sz val="12"/>
        <color indexed="8"/>
        <rFont val="Calibri"/>
        <family val="2"/>
      </rPr>
      <t>Chilomycterus antennatus</t>
    </r>
  </si>
  <si>
    <t>USNM:FISH:414367</t>
  </si>
  <si>
    <r>
      <rPr>
        <u/>
        <sz val="12"/>
        <color indexed="8"/>
        <rFont val="Calibri"/>
        <family val="2"/>
      </rPr>
      <t>https://n2t.net/ark:/65665/305a1f0fd-110b-4352-a4bd-348d58108046</t>
    </r>
  </si>
  <si>
    <t>USNM:Biorepository:AC2WT95</t>
  </si>
  <si>
    <r>
      <rPr>
        <u/>
        <sz val="12"/>
        <color indexed="8"/>
        <rFont val="Calibri"/>
        <family val="2"/>
      </rPr>
      <t>https://n2t.net/ark:/65665/32f6ed5af-1058-41aa-af02-2ce83e1a2fef</t>
    </r>
  </si>
  <si>
    <t>USNM:Biorepository:AC3XY87</t>
  </si>
  <si>
    <r>
      <rPr>
        <u/>
        <sz val="12"/>
        <color indexed="8"/>
        <rFont val="Calibri"/>
        <family val="2"/>
      </rPr>
      <t>https://n2t.net/ark:/65665/3dd77f497-0a1f-46a5-8575-65c7e326660f</t>
    </r>
  </si>
  <si>
    <r>
      <rPr>
        <u/>
        <sz val="12"/>
        <color indexed="8"/>
        <rFont val="Calibri"/>
        <family val="2"/>
      </rPr>
      <t>SAMN29555112</t>
    </r>
  </si>
  <si>
    <r>
      <rPr>
        <u/>
        <sz val="12"/>
        <color indexed="8"/>
        <rFont val="Calibri"/>
        <family val="2"/>
      </rPr>
      <t>SRR21844098</t>
    </r>
  </si>
  <si>
    <r>
      <rPr>
        <u/>
        <sz val="12"/>
        <color indexed="8"/>
        <rFont val="Calibri"/>
        <family val="2"/>
      </rPr>
      <t>OP056866</t>
    </r>
  </si>
  <si>
    <r>
      <rPr>
        <i/>
        <sz val="12"/>
        <color indexed="8"/>
        <rFont val="Calibri"/>
        <family val="2"/>
      </rPr>
      <t>Chilomycterus antillarum</t>
    </r>
  </si>
  <si>
    <t>USNM:FISH:422706</t>
  </si>
  <si>
    <r>
      <rPr>
        <u/>
        <sz val="12"/>
        <color indexed="8"/>
        <rFont val="Calibri"/>
        <family val="2"/>
      </rPr>
      <t>https://n2t.net/ark:/65665/3ee0c3581-5382-4e10-8b04-a273bf3feda0</t>
    </r>
  </si>
  <si>
    <t>USNM:Biorepository:AL8OG52</t>
  </si>
  <si>
    <r>
      <rPr>
        <u/>
        <sz val="12"/>
        <color indexed="8"/>
        <rFont val="Calibri"/>
        <family val="2"/>
      </rPr>
      <t>https://n2t.net/ark:/65665/3452ac325-781f-49c8-94c6-353088c247fd</t>
    </r>
  </si>
  <si>
    <t>USNM:Biorepository:AL8OJ48</t>
  </si>
  <si>
    <r>
      <rPr>
        <u/>
        <sz val="12"/>
        <color indexed="8"/>
        <rFont val="Calibri"/>
        <family val="2"/>
      </rPr>
      <t>https://n2t.net/ark:/65665/36202046f-542b-4f06-96e3-d7d02e95d145</t>
    </r>
  </si>
  <si>
    <r>
      <rPr>
        <u/>
        <sz val="12"/>
        <color indexed="8"/>
        <rFont val="Calibri"/>
        <family val="2"/>
      </rPr>
      <t>SAMN36762169</t>
    </r>
  </si>
  <si>
    <r>
      <rPr>
        <u/>
        <sz val="12"/>
        <color indexed="8"/>
        <rFont val="Calibri"/>
        <family val="2"/>
      </rPr>
      <t>SRR25465116</t>
    </r>
  </si>
  <si>
    <r>
      <rPr>
        <u/>
        <sz val="12"/>
        <color indexed="8"/>
        <rFont val="Calibri"/>
        <family val="2"/>
      </rPr>
      <t>PV423360</t>
    </r>
  </si>
  <si>
    <r>
      <rPr>
        <i/>
        <sz val="12"/>
        <color indexed="8"/>
        <rFont val="Calibri"/>
        <family val="2"/>
      </rPr>
      <t>Chilomycterus reticulatus</t>
    </r>
  </si>
  <si>
    <t>SIO:FISHES:16-57</t>
  </si>
  <si>
    <t>SIO:a5323735-fdd1-4972-bdc0-09c87a73c1a4</t>
  </si>
  <si>
    <r>
      <rPr>
        <u/>
        <sz val="12"/>
        <color indexed="8"/>
        <rFont val="Calibri"/>
        <family val="2"/>
      </rPr>
      <t>SAMN31811636</t>
    </r>
  </si>
  <si>
    <r>
      <rPr>
        <u/>
        <sz val="12"/>
        <color indexed="8"/>
        <rFont val="Calibri"/>
        <family val="2"/>
      </rPr>
      <t>SRR22396703</t>
    </r>
  </si>
  <si>
    <r>
      <rPr>
        <u/>
        <sz val="12"/>
        <color indexed="8"/>
        <rFont val="Calibri"/>
        <family val="2"/>
      </rPr>
      <t>OR482450</t>
    </r>
  </si>
  <si>
    <r>
      <rPr>
        <i/>
        <sz val="12"/>
        <color indexed="8"/>
        <rFont val="Calibri"/>
        <family val="2"/>
      </rPr>
      <t>Chilomycterus schoepfii</t>
    </r>
  </si>
  <si>
    <t>USNM:FISH:415605</t>
  </si>
  <si>
    <r>
      <rPr>
        <u/>
        <sz val="12"/>
        <color indexed="8"/>
        <rFont val="Calibri"/>
        <family val="2"/>
      </rPr>
      <t>https://n2t.net/ark:/65665/395eb5853-4cd1-415f-8cff-281078253f0f</t>
    </r>
  </si>
  <si>
    <t>USNM:Biorepository:AC2WQ63</t>
  </si>
  <si>
    <r>
      <rPr>
        <u/>
        <sz val="12"/>
        <color indexed="8"/>
        <rFont val="Calibri"/>
        <family val="2"/>
      </rPr>
      <t>https://n2t.net/ark:/65665/3da83dea3-126f-496a-86f9-01f7485ca9f0</t>
    </r>
  </si>
  <si>
    <t>USNM:Biorepository:AC4YF44</t>
  </si>
  <si>
    <r>
      <rPr>
        <u/>
        <sz val="12"/>
        <color indexed="8"/>
        <rFont val="Calibri"/>
        <family val="2"/>
      </rPr>
      <t>https://n2t.net/ark:/65665/376200317-5afb-46fd-85ed-9f35e8d6ba71</t>
    </r>
  </si>
  <si>
    <r>
      <rPr>
        <u/>
        <sz val="12"/>
        <color indexed="8"/>
        <rFont val="Calibri"/>
        <family val="2"/>
      </rPr>
      <t>SAMN29555138</t>
    </r>
  </si>
  <si>
    <r>
      <rPr>
        <u/>
        <sz val="12"/>
        <color indexed="8"/>
        <rFont val="Calibri"/>
        <family val="2"/>
      </rPr>
      <t>SRR21844216</t>
    </r>
  </si>
  <si>
    <r>
      <rPr>
        <u/>
        <sz val="12"/>
        <color indexed="8"/>
        <rFont val="Calibri"/>
        <family val="2"/>
      </rPr>
      <t>OP056869</t>
    </r>
  </si>
  <si>
    <r>
      <rPr>
        <i/>
        <sz val="12"/>
        <color indexed="8"/>
        <rFont val="Calibri"/>
        <family val="2"/>
      </rPr>
      <t>Diodon holocanthus</t>
    </r>
  </si>
  <si>
    <t>USNM:FISH:471101</t>
  </si>
  <si>
    <t>USNM:Biorepository:AF0YO72</t>
  </si>
  <si>
    <t>USNM:FISH:471100</t>
  </si>
  <si>
    <t>USNM:Biorepository:AF0YO71</t>
  </si>
  <si>
    <r>
      <rPr>
        <i/>
        <sz val="12"/>
        <color indexed="8"/>
        <rFont val="Calibri"/>
        <family val="2"/>
      </rPr>
      <t>Diretmichthys parini</t>
    </r>
  </si>
  <si>
    <t>USNM:FISH:405066</t>
  </si>
  <si>
    <r>
      <rPr>
        <u/>
        <sz val="12"/>
        <color indexed="8"/>
        <rFont val="Calibri"/>
        <family val="2"/>
      </rPr>
      <t>https://n2t.net/ark:/65665/3e59c9f86-da33-4b06-bf6e-a0f0983b7589</t>
    </r>
  </si>
  <si>
    <t>USNM:Biorepository:AD9ND49</t>
  </si>
  <si>
    <r>
      <rPr>
        <u/>
        <sz val="12"/>
        <color indexed="8"/>
        <rFont val="Calibri"/>
        <family val="2"/>
      </rPr>
      <t>https://n2t.net/ark:/65665/317753039-f8fa-40f2-85f9-d03213c04153</t>
    </r>
  </si>
  <si>
    <t>USNM:Biorepository:AD9ND50</t>
  </si>
  <si>
    <r>
      <rPr>
        <u/>
        <sz val="12"/>
        <color indexed="8"/>
        <rFont val="Calibri"/>
        <family val="2"/>
      </rPr>
      <t>https://n2t.net/ark:/65665/3ac1c9c16-cf03-4b43-a89f-df3f7e5d897c</t>
    </r>
  </si>
  <si>
    <r>
      <rPr>
        <u/>
        <sz val="12"/>
        <color indexed="8"/>
        <rFont val="Calibri"/>
        <family val="2"/>
      </rPr>
      <t>SAMN26198102</t>
    </r>
  </si>
  <si>
    <r>
      <rPr>
        <u/>
        <sz val="12"/>
        <color indexed="8"/>
        <rFont val="Calibri"/>
        <family val="2"/>
      </rPr>
      <t>SRR19434401</t>
    </r>
  </si>
  <si>
    <r>
      <rPr>
        <u/>
        <sz val="12"/>
        <color indexed="8"/>
        <rFont val="Calibri"/>
        <family val="2"/>
      </rPr>
      <t>OR575609</t>
    </r>
  </si>
  <si>
    <r>
      <rPr>
        <i/>
        <sz val="12"/>
        <color indexed="8"/>
        <rFont val="Calibri"/>
        <family val="2"/>
      </rPr>
      <t>Harengula clupeola</t>
    </r>
  </si>
  <si>
    <t>USNM:FISH:419963</t>
  </si>
  <si>
    <r>
      <rPr>
        <u/>
        <sz val="12"/>
        <color indexed="8"/>
        <rFont val="Calibri"/>
        <family val="2"/>
      </rPr>
      <t>https://n2t.net/ark:/65665/3ad456cd1-01cd-44df-abd7-63ab3c1c02c0</t>
    </r>
  </si>
  <si>
    <t>USNM:Biorepository:AB3NQ07</t>
  </si>
  <si>
    <r>
      <rPr>
        <u/>
        <sz val="12"/>
        <color indexed="8"/>
        <rFont val="Calibri"/>
        <family val="2"/>
      </rPr>
      <t>https://n2t.net/ark:/65665/358f47561-a627-48b7-a04b-b3db9fcef609</t>
    </r>
  </si>
  <si>
    <t>USNM:Biorepository:AB4OD14</t>
  </si>
  <si>
    <r>
      <rPr>
        <u/>
        <sz val="12"/>
        <color indexed="8"/>
        <rFont val="Calibri"/>
        <family val="2"/>
      </rPr>
      <t>https://n2t.net/ark:/65665/3d3854206-5155-4d19-9e4a-e001e415453a</t>
    </r>
  </si>
  <si>
    <r>
      <rPr>
        <u/>
        <sz val="12"/>
        <color indexed="8"/>
        <rFont val="Calibri"/>
        <family val="2"/>
      </rPr>
      <t>SAMN29555057</t>
    </r>
  </si>
  <si>
    <r>
      <rPr>
        <u/>
        <sz val="12"/>
        <color indexed="8"/>
        <rFont val="Calibri"/>
        <family val="2"/>
      </rPr>
      <t>SRR21844090</t>
    </r>
  </si>
  <si>
    <r>
      <rPr>
        <u/>
        <sz val="12"/>
        <color indexed="8"/>
        <rFont val="Calibri"/>
        <family val="2"/>
      </rPr>
      <t>OP057010</t>
    </r>
  </si>
  <si>
    <r>
      <rPr>
        <i/>
        <sz val="12"/>
        <color indexed="8"/>
        <rFont val="Calibri"/>
        <family val="2"/>
      </rPr>
      <t>Harengula humeralis</t>
    </r>
  </si>
  <si>
    <t>USNM:FISH:413830</t>
  </si>
  <si>
    <r>
      <rPr>
        <u/>
        <sz val="12"/>
        <color indexed="8"/>
        <rFont val="Calibri"/>
        <family val="2"/>
      </rPr>
      <t>https://n2t.net/ark:/65665/37fcab57a-b71b-47d2-9d61-899113e47bd4</t>
    </r>
  </si>
  <si>
    <t>USNM:Biorepository:AL8OA78</t>
  </si>
  <si>
    <r>
      <rPr>
        <u/>
        <sz val="12"/>
        <color indexed="8"/>
        <rFont val="Calibri"/>
        <family val="2"/>
      </rPr>
      <t>https://n2t.net/ark:/65665/3a3a0c623-3c10-47c0-9766-41ca7b7dc11d</t>
    </r>
  </si>
  <si>
    <t>USNM:Biorepository:AL8OD94</t>
  </si>
  <si>
    <r>
      <rPr>
        <u/>
        <sz val="12"/>
        <color indexed="8"/>
        <rFont val="Calibri"/>
        <family val="2"/>
      </rPr>
      <t>https://n2t.net/ark:/65665/3e4ece217-c746-4c84-87a0-fd5f3b7d6de7</t>
    </r>
  </si>
  <si>
    <r>
      <rPr>
        <u/>
        <sz val="12"/>
        <color indexed="8"/>
        <rFont val="Calibri"/>
        <family val="2"/>
      </rPr>
      <t>SAMN29555261</t>
    </r>
  </si>
  <si>
    <r>
      <rPr>
        <u/>
        <sz val="12"/>
        <color indexed="8"/>
        <rFont val="Calibri"/>
        <family val="2"/>
      </rPr>
      <t>SRR21844141</t>
    </r>
  </si>
  <si>
    <r>
      <rPr>
        <u/>
        <sz val="12"/>
        <color indexed="8"/>
        <rFont val="Calibri"/>
        <family val="2"/>
      </rPr>
      <t>OP056914</t>
    </r>
  </si>
  <si>
    <r>
      <rPr>
        <sz val="12"/>
        <color indexed="8"/>
        <rFont val="Calibri"/>
        <family val="2"/>
      </rPr>
      <t>Dorosomatidae</t>
    </r>
  </si>
  <si>
    <r>
      <rPr>
        <i/>
        <sz val="12"/>
        <color indexed="8"/>
        <rFont val="Calibri"/>
        <family val="2"/>
      </rPr>
      <t>Herklotsichthys quadrimaculatus</t>
    </r>
  </si>
  <si>
    <t>USNM:FISH:403462</t>
  </si>
  <si>
    <r>
      <rPr>
        <u/>
        <sz val="12"/>
        <color indexed="8"/>
        <rFont val="Calibri"/>
        <family val="2"/>
      </rPr>
      <t>https://n2t.net/ark:/65665/3cd6c7f39-ca0b-4429-8fee-4881d0630bb3</t>
    </r>
  </si>
  <si>
    <t>USNM:Biorepository:AG9RG42</t>
  </si>
  <si>
    <r>
      <rPr>
        <u/>
        <sz val="12"/>
        <color indexed="8"/>
        <rFont val="Calibri"/>
        <family val="2"/>
      </rPr>
      <t>https://n2t.net/ark:/65665/38a8f6726-fbc8-4de8-8ef3-356122ec9b7a</t>
    </r>
  </si>
  <si>
    <t>USNM:Biorepository:AH0SQ73</t>
  </si>
  <si>
    <r>
      <rPr>
        <u/>
        <sz val="12"/>
        <color indexed="8"/>
        <rFont val="Calibri"/>
        <family val="2"/>
      </rPr>
      <t>https://n2t.net/ark:/65665/33257e8b4-f94a-453d-be64-9cd5ab204a41</t>
    </r>
  </si>
  <si>
    <r>
      <rPr>
        <u/>
        <sz val="12"/>
        <color indexed="8"/>
        <rFont val="Calibri"/>
        <family val="2"/>
      </rPr>
      <t>SAMN31811752</t>
    </r>
  </si>
  <si>
    <r>
      <rPr>
        <u/>
        <sz val="12"/>
        <color indexed="8"/>
        <rFont val="Calibri"/>
        <family val="2"/>
      </rPr>
      <t>SRR22396957</t>
    </r>
  </si>
  <si>
    <r>
      <rPr>
        <u/>
        <sz val="12"/>
        <color indexed="8"/>
        <rFont val="Calibri"/>
        <family val="2"/>
      </rPr>
      <t>OR582673</t>
    </r>
  </si>
  <si>
    <r>
      <rPr>
        <i/>
        <sz val="12"/>
        <color indexed="8"/>
        <rFont val="Calibri"/>
        <family val="2"/>
      </rPr>
      <t>Opisthonema oglinum</t>
    </r>
  </si>
  <si>
    <t>USNM:FISH:454763</t>
  </si>
  <si>
    <r>
      <rPr>
        <u/>
        <sz val="12"/>
        <color indexed="8"/>
        <rFont val="Calibri"/>
        <family val="2"/>
      </rPr>
      <t>https://n2t.net/ark:/65665/358f580cf-5a20-4c34-934b-186f8a58ce7f</t>
    </r>
  </si>
  <si>
    <t>USNM:Biorepository:AO9TT99</t>
  </si>
  <si>
    <r>
      <rPr>
        <u/>
        <sz val="12"/>
        <color indexed="8"/>
        <rFont val="Calibri"/>
        <family val="2"/>
      </rPr>
      <t>https://n2t.net/ark:/65665/3cd527c02-a0da-4d9c-8b51-dc1b7271cfae</t>
    </r>
  </si>
  <si>
    <t>USNM:Biorepository:AQ8ML91</t>
  </si>
  <si>
    <r>
      <rPr>
        <u/>
        <sz val="12"/>
        <color indexed="8"/>
        <rFont val="Calibri"/>
        <family val="2"/>
      </rPr>
      <t>https://n2t.net/ark:/65665/391230bd3-a342-42cc-a04a-c4c39e469674</t>
    </r>
  </si>
  <si>
    <r>
      <rPr>
        <u/>
        <sz val="12"/>
        <color indexed="8"/>
        <rFont val="Calibri"/>
        <family val="2"/>
      </rPr>
      <t>SAMN31811850</t>
    </r>
  </si>
  <si>
    <r>
      <rPr>
        <u/>
        <sz val="12"/>
        <color indexed="8"/>
        <rFont val="Calibri"/>
        <family val="2"/>
      </rPr>
      <t>SRR22396943</t>
    </r>
  </si>
  <si>
    <r>
      <rPr>
        <u/>
        <sz val="12"/>
        <color indexed="8"/>
        <rFont val="Calibri"/>
        <family val="2"/>
      </rPr>
      <t>OR482492</t>
    </r>
  </si>
  <si>
    <t>USNM:FISH:471131</t>
  </si>
  <si>
    <t>USNM:Biorepository:AF0YP04</t>
  </si>
  <si>
    <r>
      <rPr>
        <i/>
        <sz val="12"/>
        <color indexed="8"/>
        <rFont val="Calibri"/>
        <family val="2"/>
      </rPr>
      <t>Sardinella aurita</t>
    </r>
  </si>
  <si>
    <t>USNM:FISH:477546</t>
  </si>
  <si>
    <t>USNM:Biorepository:AP9DX32</t>
  </si>
  <si>
    <t>USNM:FISH:477548</t>
  </si>
  <si>
    <t>USNM:Biorepository:AP9DX34</t>
  </si>
  <si>
    <r>
      <rPr>
        <i/>
        <sz val="12"/>
        <color indexed="8"/>
        <rFont val="Calibri"/>
        <family val="2"/>
      </rPr>
      <t>Sardinella marquesensis</t>
    </r>
  </si>
  <si>
    <t>USNM:FISH:442242</t>
  </si>
  <si>
    <r>
      <rPr>
        <u/>
        <sz val="12"/>
        <color indexed="8"/>
        <rFont val="Calibri"/>
        <family val="2"/>
      </rPr>
      <t>https://n2t.net/ark:/65665/3f2182a0a-79c9-4440-ad0e-834c56bfd0ab</t>
    </r>
  </si>
  <si>
    <t>USNM:Biorepository:AH9BL39</t>
  </si>
  <si>
    <r>
      <rPr>
        <u/>
        <sz val="12"/>
        <color indexed="8"/>
        <rFont val="Calibri"/>
        <family val="2"/>
      </rPr>
      <t>https://n2t.net/ark:/65665/3f71e5a25-ef4a-455f-8a54-d64fdbf7d886</t>
    </r>
  </si>
  <si>
    <t>USNM:Biorepository:AK2YC75</t>
  </si>
  <si>
    <r>
      <rPr>
        <u/>
        <sz val="12"/>
        <color indexed="8"/>
        <rFont val="Calibri"/>
        <family val="2"/>
      </rPr>
      <t>https://n2t.net/ark:/65665/32ff2b49a-2dd6-482f-b410-d0e4b813018a</t>
    </r>
  </si>
  <si>
    <r>
      <rPr>
        <u/>
        <sz val="12"/>
        <color indexed="8"/>
        <rFont val="Calibri"/>
        <family val="2"/>
      </rPr>
      <t>SAMN26198311</t>
    </r>
  </si>
  <si>
    <r>
      <rPr>
        <u/>
        <sz val="12"/>
        <color indexed="8"/>
        <rFont val="Calibri"/>
        <family val="2"/>
      </rPr>
      <t>SRR19434523</t>
    </r>
  </si>
  <si>
    <r>
      <rPr>
        <u/>
        <sz val="12"/>
        <color indexed="8"/>
        <rFont val="Calibri"/>
        <family val="2"/>
      </rPr>
      <t>OR575616</t>
    </r>
  </si>
  <si>
    <r>
      <rPr>
        <i/>
        <sz val="12"/>
        <color indexed="8"/>
        <rFont val="Calibri"/>
        <family val="2"/>
      </rPr>
      <t>Etrumeus sadina</t>
    </r>
  </si>
  <si>
    <t>USNM:FISH:471044</t>
  </si>
  <si>
    <t>USNM:Biorepository:AF0YO16</t>
  </si>
  <si>
    <t>USNM:FISH:471048</t>
  </si>
  <si>
    <t>USNM:Biorepository:AF0YO19</t>
  </si>
  <si>
    <r>
      <rPr>
        <i/>
        <sz val="12"/>
        <color indexed="8"/>
        <rFont val="Calibri"/>
        <family val="2"/>
      </rPr>
      <t>Remora albescens</t>
    </r>
  </si>
  <si>
    <t>SIO:FISHES:05-37</t>
  </si>
  <si>
    <t>SIO:37005ffb-1d73-48cb-8228-71781591791b</t>
  </si>
  <si>
    <r>
      <rPr>
        <u/>
        <sz val="12"/>
        <color indexed="8"/>
        <rFont val="Calibri"/>
        <family val="2"/>
      </rPr>
      <t>SAMN31811583</t>
    </r>
  </si>
  <si>
    <r>
      <rPr>
        <u/>
        <sz val="12"/>
        <color indexed="8"/>
        <rFont val="Calibri"/>
        <family val="2"/>
      </rPr>
      <t>SRR22396929</t>
    </r>
  </si>
  <si>
    <r>
      <rPr>
        <u/>
        <sz val="12"/>
        <color indexed="8"/>
        <rFont val="Calibri"/>
        <family val="2"/>
      </rPr>
      <t>OP057074</t>
    </r>
  </si>
  <si>
    <r>
      <rPr>
        <i/>
        <sz val="12"/>
        <color indexed="8"/>
        <rFont val="Calibri"/>
        <family val="2"/>
      </rPr>
      <t>Remora brachyptera</t>
    </r>
  </si>
  <si>
    <t>USNM:FISH:405009</t>
  </si>
  <si>
    <r>
      <rPr>
        <u/>
        <sz val="12"/>
        <color indexed="8"/>
        <rFont val="Calibri"/>
        <family val="2"/>
      </rPr>
      <t>https://n2t.net/ark:/65665/3c69ba1ed-3d25-406f-91a9-6608cb59097f</t>
    </r>
  </si>
  <si>
    <t>USNM:Biorepository:AD9NC35</t>
  </si>
  <si>
    <r>
      <rPr>
        <u/>
        <sz val="12"/>
        <color indexed="8"/>
        <rFont val="Calibri"/>
        <family val="2"/>
      </rPr>
      <t>https://n2t.net/ark:/65665/3eea39056-cb7f-4851-a5c0-cd63d388dd1c</t>
    </r>
  </si>
  <si>
    <t>USNM:Biorepository:AD9NC36</t>
  </si>
  <si>
    <r>
      <rPr>
        <u/>
        <sz val="12"/>
        <color indexed="8"/>
        <rFont val="Calibri"/>
        <family val="2"/>
      </rPr>
      <t>https://n2t.net/ark:/65665/395ef25bd-94df-4484-afef-bedc7a53277a</t>
    </r>
  </si>
  <si>
    <r>
      <rPr>
        <u/>
        <sz val="12"/>
        <color indexed="8"/>
        <rFont val="Calibri"/>
        <family val="2"/>
      </rPr>
      <t>SAMN26198096</t>
    </r>
  </si>
  <si>
    <r>
      <rPr>
        <u/>
        <sz val="12"/>
        <color indexed="8"/>
        <rFont val="Calibri"/>
        <family val="2"/>
      </rPr>
      <t>SRR19434390</t>
    </r>
  </si>
  <si>
    <r>
      <rPr>
        <u/>
        <sz val="12"/>
        <color indexed="8"/>
        <rFont val="Calibri"/>
        <family val="2"/>
      </rPr>
      <t>OR546234</t>
    </r>
  </si>
  <si>
    <t>SIO:FISHES:07-91</t>
  </si>
  <si>
    <t>SIO:9bf8d477-de5a-4310-aff1-4afdeae3ba2f</t>
  </si>
  <si>
    <r>
      <rPr>
        <u/>
        <sz val="12"/>
        <color indexed="8"/>
        <rFont val="Calibri"/>
        <family val="2"/>
      </rPr>
      <t>SAMN31811628</t>
    </r>
  </si>
  <si>
    <r>
      <rPr>
        <u/>
        <sz val="12"/>
        <color indexed="8"/>
        <rFont val="Calibri"/>
        <family val="2"/>
      </rPr>
      <t>SRR22396899</t>
    </r>
  </si>
  <si>
    <r>
      <rPr>
        <u/>
        <sz val="12"/>
        <color indexed="8"/>
        <rFont val="Calibri"/>
        <family val="2"/>
      </rPr>
      <t>OR582663</t>
    </r>
  </si>
  <si>
    <r>
      <rPr>
        <i/>
        <sz val="12"/>
        <color indexed="8"/>
        <rFont val="Calibri"/>
        <family val="2"/>
      </rPr>
      <t>Remora osteochir</t>
    </r>
  </si>
  <si>
    <t>SIO:FISHES:08-166</t>
  </si>
  <si>
    <t>SIO:e43f8d1e-dcef-48d9-ad63-89fa4b02e687</t>
  </si>
  <si>
    <r>
      <rPr>
        <u/>
        <sz val="12"/>
        <color indexed="8"/>
        <rFont val="Calibri"/>
        <family val="2"/>
      </rPr>
      <t>SAMN31811676</t>
    </r>
  </si>
  <si>
    <r>
      <rPr>
        <u/>
        <sz val="12"/>
        <color indexed="8"/>
        <rFont val="Calibri"/>
        <family val="2"/>
      </rPr>
      <t>SRR22396768</t>
    </r>
  </si>
  <si>
    <r>
      <rPr>
        <u/>
        <sz val="12"/>
        <color indexed="8"/>
        <rFont val="Calibri"/>
        <family val="2"/>
      </rPr>
      <t>OR575559</t>
    </r>
  </si>
  <si>
    <r>
      <rPr>
        <i/>
        <sz val="12"/>
        <color indexed="8"/>
        <rFont val="Calibri"/>
        <family val="2"/>
      </rPr>
      <t>Echinorhinus cookei</t>
    </r>
  </si>
  <si>
    <r>
      <rPr>
        <sz val="12"/>
        <color indexed="8"/>
        <rFont val="Calibri"/>
        <family val="2"/>
      </rPr>
      <t>Prickly Shark</t>
    </r>
  </si>
  <si>
    <t>USNM:FISH:423185</t>
  </si>
  <si>
    <r>
      <rPr>
        <u/>
        <sz val="12"/>
        <color indexed="8"/>
        <rFont val="Calibri"/>
        <family val="2"/>
      </rPr>
      <t>https://n2t.net/ark:/65665/343e80e6e-142d-477b-a4bb-f71f458bb1b4</t>
    </r>
  </si>
  <si>
    <t>USNM:Biorepository:AG7PB74</t>
  </si>
  <si>
    <r>
      <rPr>
        <u/>
        <sz val="12"/>
        <color indexed="8"/>
        <rFont val="Calibri"/>
        <family val="2"/>
      </rPr>
      <t>https://n2t.net/ark:/65665/37ce0365a-defe-4c88-80a3-cb1fcb77b292</t>
    </r>
  </si>
  <si>
    <t>USNM:Biorepository:AG7PJ92</t>
  </si>
  <si>
    <r>
      <rPr>
        <u/>
        <sz val="12"/>
        <color indexed="8"/>
        <rFont val="Calibri"/>
        <family val="2"/>
      </rPr>
      <t>https://n2t.net/ark:/65665/3db557b7c-902e-4244-b428-2a7392cc4938</t>
    </r>
  </si>
  <si>
    <r>
      <rPr>
        <u/>
        <sz val="12"/>
        <color indexed="8"/>
        <rFont val="Calibri"/>
        <family val="2"/>
      </rPr>
      <t>SAMN26198145</t>
    </r>
  </si>
  <si>
    <r>
      <rPr>
        <u/>
        <sz val="12"/>
        <color indexed="8"/>
        <rFont val="Calibri"/>
        <family val="2"/>
      </rPr>
      <t>SRR18254219</t>
    </r>
  </si>
  <si>
    <r>
      <rPr>
        <u/>
        <sz val="12"/>
        <color indexed="8"/>
        <rFont val="Calibri"/>
        <family val="2"/>
      </rPr>
      <t>OP035186</t>
    </r>
  </si>
  <si>
    <r>
      <rPr>
        <i/>
        <sz val="12"/>
        <color indexed="8"/>
        <rFont val="Calibri"/>
        <family val="2"/>
      </rPr>
      <t>Dormitator maculatus</t>
    </r>
  </si>
  <si>
    <t>USNM:FISH:447318</t>
  </si>
  <si>
    <r>
      <rPr>
        <u/>
        <sz val="12"/>
        <color indexed="8"/>
        <rFont val="Calibri"/>
        <family val="2"/>
      </rPr>
      <t>https://n2t.net/ark:/65665/3fc893ea2-a20b-4a42-9d51-380ee9ff3152</t>
    </r>
  </si>
  <si>
    <t>USNM:Biorepository:AO6QT41</t>
  </si>
  <si>
    <r>
      <rPr>
        <u/>
        <sz val="12"/>
        <color indexed="8"/>
        <rFont val="Calibri"/>
        <family val="2"/>
      </rPr>
      <t>https://n2t.net/ark:/65665/3b848cf3b-e621-41c2-b39a-a5281d949dcd</t>
    </r>
  </si>
  <si>
    <t>USNM:Biorepository:AO6QH63</t>
  </si>
  <si>
    <r>
      <rPr>
        <u/>
        <sz val="12"/>
        <color indexed="8"/>
        <rFont val="Calibri"/>
        <family val="2"/>
      </rPr>
      <t>https://n2t.net/ark:/65665/35ff1c3a1-598d-4147-af50-6fa20980a266</t>
    </r>
  </si>
  <si>
    <r>
      <rPr>
        <u/>
        <sz val="12"/>
        <color indexed="8"/>
        <rFont val="Calibri"/>
        <family val="2"/>
      </rPr>
      <t>SAMN29555347</t>
    </r>
  </si>
  <si>
    <r>
      <rPr>
        <u/>
        <sz val="12"/>
        <color indexed="8"/>
        <rFont val="Calibri"/>
        <family val="2"/>
      </rPr>
      <t>SRR21843933</t>
    </r>
  </si>
  <si>
    <r>
      <rPr>
        <u/>
        <sz val="12"/>
        <color indexed="8"/>
        <rFont val="Calibri"/>
        <family val="2"/>
      </rPr>
      <t>OP056888</t>
    </r>
  </si>
  <si>
    <r>
      <rPr>
        <i/>
        <sz val="12"/>
        <color indexed="8"/>
        <rFont val="Calibri"/>
        <family val="2"/>
      </rPr>
      <t>Erotelis smaragdus</t>
    </r>
  </si>
  <si>
    <t>USNM:FISH:416804</t>
  </si>
  <si>
    <r>
      <rPr>
        <u/>
        <sz val="12"/>
        <color indexed="8"/>
        <rFont val="Calibri"/>
        <family val="2"/>
      </rPr>
      <t>https://n2t.net/ark:/65665/3dc2fc6da-2323-4e6f-887e-ffd7da132fed</t>
    </r>
  </si>
  <si>
    <t>USNM:Biorepository:AC2WM52</t>
  </si>
  <si>
    <r>
      <rPr>
        <u/>
        <sz val="12"/>
        <color indexed="8"/>
        <rFont val="Calibri"/>
        <family val="2"/>
      </rPr>
      <t>https://n2t.net/ark:/65665/3bc5bca91-c163-43cd-b6fd-282a2c6e3363</t>
    </r>
  </si>
  <si>
    <t>USNM:Biorepository:AC4YL03</t>
  </si>
  <si>
    <r>
      <rPr>
        <u/>
        <sz val="12"/>
        <color indexed="8"/>
        <rFont val="Calibri"/>
        <family val="2"/>
      </rPr>
      <t>https://n2t.net/ark:/65665/37f62f417-9fb5-43e3-950d-85558fa8ca1f</t>
    </r>
  </si>
  <si>
    <r>
      <rPr>
        <u/>
        <sz val="12"/>
        <color indexed="8"/>
        <rFont val="Calibri"/>
        <family val="2"/>
      </rPr>
      <t>SAMN31811721</t>
    </r>
  </si>
  <si>
    <r>
      <rPr>
        <u/>
        <sz val="12"/>
        <color indexed="8"/>
        <rFont val="Calibri"/>
        <family val="2"/>
      </rPr>
      <t>SRR22396668</t>
    </r>
  </si>
  <si>
    <r>
      <rPr>
        <u/>
        <sz val="12"/>
        <color indexed="8"/>
        <rFont val="Calibri"/>
        <family val="2"/>
      </rPr>
      <t>OR582669</t>
    </r>
  </si>
  <si>
    <r>
      <rPr>
        <i/>
        <sz val="12"/>
        <color indexed="8"/>
        <rFont val="Calibri"/>
        <family val="2"/>
      </rPr>
      <t>Brachyistius frenatus</t>
    </r>
  </si>
  <si>
    <r>
      <rPr>
        <sz val="12"/>
        <color indexed="8"/>
        <rFont val="Calibri"/>
        <family val="2"/>
      </rPr>
      <t>Kelp Perch</t>
    </r>
  </si>
  <si>
    <t>UWBM:FISHES:113228</t>
  </si>
  <si>
    <r>
      <rPr>
        <u/>
        <sz val="12"/>
        <color indexed="8"/>
        <rFont val="Calibri"/>
        <family val="2"/>
      </rPr>
      <t>SAMN29555358</t>
    </r>
  </si>
  <si>
    <r>
      <rPr>
        <u/>
        <sz val="12"/>
        <color indexed="8"/>
        <rFont val="Calibri"/>
        <family val="2"/>
      </rPr>
      <t>SRR21843922</t>
    </r>
  </si>
  <si>
    <r>
      <rPr>
        <u/>
        <sz val="12"/>
        <color indexed="8"/>
        <rFont val="Calibri"/>
        <family val="2"/>
      </rPr>
      <t>OR482512</t>
    </r>
  </si>
  <si>
    <r>
      <rPr>
        <sz val="12"/>
        <color indexed="8"/>
        <rFont val="Calibri"/>
        <family val="2"/>
      </rPr>
      <t>Emmelichthyidae</t>
    </r>
  </si>
  <si>
    <r>
      <rPr>
        <i/>
        <sz val="12"/>
        <color indexed="8"/>
        <rFont val="Calibri"/>
        <family val="2"/>
      </rPr>
      <t>Emmelichthys struhsakeri</t>
    </r>
  </si>
  <si>
    <t>KAUM:I:I.149520</t>
  </si>
  <si>
    <r>
      <rPr>
        <u/>
        <sz val="12"/>
        <color indexed="8"/>
        <rFont val="Calibri"/>
        <family val="2"/>
      </rPr>
      <t>SAMN36762007</t>
    </r>
  </si>
  <si>
    <r>
      <rPr>
        <u/>
        <sz val="12"/>
        <color indexed="8"/>
        <rFont val="Calibri"/>
        <family val="2"/>
      </rPr>
      <t>SRR25465324</t>
    </r>
  </si>
  <si>
    <r>
      <rPr>
        <u/>
        <sz val="12"/>
        <color indexed="8"/>
        <rFont val="Calibri"/>
        <family val="2"/>
      </rPr>
      <t>OR974331</t>
    </r>
  </si>
  <si>
    <r>
      <rPr>
        <i/>
        <sz val="12"/>
        <color indexed="8"/>
        <rFont val="Calibri"/>
        <family val="2"/>
      </rPr>
      <t>Anchoa cayorum</t>
    </r>
  </si>
  <si>
    <t>USNM:FISH:416072</t>
  </si>
  <si>
    <r>
      <rPr>
        <u/>
        <sz val="12"/>
        <color indexed="8"/>
        <rFont val="Calibri"/>
        <family val="2"/>
      </rPr>
      <t>https://n2t.net/ark:/65665/390a85590-7fd6-4468-a585-1f177c50100e</t>
    </r>
  </si>
  <si>
    <t>USNM:Biorepository:AC8CA07</t>
  </si>
  <si>
    <r>
      <rPr>
        <u/>
        <sz val="12"/>
        <color indexed="8"/>
        <rFont val="Calibri"/>
        <family val="2"/>
      </rPr>
      <t>https://n2t.net/ark:/65665/3fea82c87-52c6-42a7-bd28-cae1877e7c32</t>
    </r>
  </si>
  <si>
    <t>USNM:Biorepository:AC4YH31</t>
  </si>
  <si>
    <r>
      <rPr>
        <u/>
        <sz val="12"/>
        <color indexed="8"/>
        <rFont val="Calibri"/>
        <family val="2"/>
      </rPr>
      <t>https://n2t.net/ark:/65665/39f864529-e39d-496f-9adb-86e2cfa97740</t>
    </r>
  </si>
  <si>
    <r>
      <rPr>
        <u/>
        <sz val="12"/>
        <color indexed="8"/>
        <rFont val="Calibri"/>
        <family val="2"/>
      </rPr>
      <t>SAMN29555147</t>
    </r>
  </si>
  <si>
    <r>
      <rPr>
        <u/>
        <sz val="12"/>
        <color indexed="8"/>
        <rFont val="Calibri"/>
        <family val="2"/>
      </rPr>
      <t>SRR21844206</t>
    </r>
  </si>
  <si>
    <r>
      <rPr>
        <u/>
        <sz val="12"/>
        <color indexed="8"/>
        <rFont val="Calibri"/>
        <family val="2"/>
      </rPr>
      <t>OP056849</t>
    </r>
  </si>
  <si>
    <r>
      <rPr>
        <i/>
        <sz val="12"/>
        <color indexed="8"/>
        <rFont val="Calibri"/>
        <family val="2"/>
      </rPr>
      <t>Anchoa hepsetus</t>
    </r>
  </si>
  <si>
    <t>USNM:FISH:419965</t>
  </si>
  <si>
    <r>
      <rPr>
        <u/>
        <sz val="12"/>
        <color indexed="8"/>
        <rFont val="Calibri"/>
        <family val="2"/>
      </rPr>
      <t>https://n2t.net/ark:/65665/3611e1199-2009-4980-99c1-68fd82852204</t>
    </r>
  </si>
  <si>
    <t>USNM:Biorepository:AB3NQ09</t>
  </si>
  <si>
    <r>
      <rPr>
        <u/>
        <sz val="12"/>
        <color indexed="8"/>
        <rFont val="Calibri"/>
        <family val="2"/>
      </rPr>
      <t>https://n2t.net/ark:/65665/3a86ea414-2924-4c56-b7ee-d29b9d0aeabc</t>
    </r>
  </si>
  <si>
    <t>USNM:Biorepository:AB4OD16</t>
  </si>
  <si>
    <r>
      <rPr>
        <u/>
        <sz val="12"/>
        <color indexed="8"/>
        <rFont val="Calibri"/>
        <family val="2"/>
      </rPr>
      <t>https://n2t.net/ark:/65665/3addae7aa-e00a-487d-ab79-123d7a9aeb38</t>
    </r>
  </si>
  <si>
    <r>
      <rPr>
        <u/>
        <sz val="12"/>
        <color indexed="8"/>
        <rFont val="Calibri"/>
        <family val="2"/>
      </rPr>
      <t>SAMN29555058</t>
    </r>
  </si>
  <si>
    <r>
      <rPr>
        <u/>
        <sz val="12"/>
        <color indexed="8"/>
        <rFont val="Calibri"/>
        <family val="2"/>
      </rPr>
      <t>SRR21844079</t>
    </r>
  </si>
  <si>
    <r>
      <rPr>
        <u/>
        <sz val="12"/>
        <color indexed="8"/>
        <rFont val="Calibri"/>
        <family val="2"/>
      </rPr>
      <t>OP057011</t>
    </r>
  </si>
  <si>
    <t>USNM:FISH:466093</t>
  </si>
  <si>
    <r>
      <rPr>
        <u/>
        <sz val="12"/>
        <color indexed="8"/>
        <rFont val="Calibri"/>
        <family val="2"/>
      </rPr>
      <t>https://n2t.net/ark:/65665/3c792ff47-c219-4ffa-b921-bfefce77ffa3</t>
    </r>
  </si>
  <si>
    <t>USNM:Biorepository:AF0YN22</t>
  </si>
  <si>
    <r>
      <rPr>
        <u/>
        <sz val="12"/>
        <color indexed="8"/>
        <rFont val="Calibri"/>
        <family val="2"/>
      </rPr>
      <t>https://n2t.net/ark:/65665/3018bc034-180a-4f01-9602-4171eab9dcc6</t>
    </r>
  </si>
  <si>
    <t>USNM:Biorepository:AQ7LZ07</t>
  </si>
  <si>
    <r>
      <rPr>
        <u/>
        <sz val="12"/>
        <color indexed="8"/>
        <rFont val="Calibri"/>
        <family val="2"/>
      </rPr>
      <t>https://n2t.net/ark:/65665/39786b24a-6cfb-44ea-88d6-ebb33e09ddba</t>
    </r>
  </si>
  <si>
    <r>
      <rPr>
        <u/>
        <sz val="12"/>
        <color indexed="8"/>
        <rFont val="Calibri"/>
        <family val="2"/>
      </rPr>
      <t>SAMN36762072</t>
    </r>
  </si>
  <si>
    <r>
      <rPr>
        <u/>
        <sz val="12"/>
        <color indexed="8"/>
        <rFont val="Calibri"/>
        <family val="2"/>
      </rPr>
      <t>SRR25465033</t>
    </r>
  </si>
  <si>
    <r>
      <rPr>
        <u/>
        <sz val="12"/>
        <color indexed="8"/>
        <rFont val="Calibri"/>
        <family val="2"/>
      </rPr>
      <t>PV276243</t>
    </r>
  </si>
  <si>
    <t>USNM:FISH:471032</t>
  </si>
  <si>
    <t>USNM:Biorepository:AF0YO02</t>
  </si>
  <si>
    <t>USNM:FISH:477553</t>
  </si>
  <si>
    <t>USNM:Biorepository:AP9DX39</t>
  </si>
  <si>
    <r>
      <rPr>
        <i/>
        <sz val="12"/>
        <color indexed="8"/>
        <rFont val="Calibri"/>
        <family val="2"/>
      </rPr>
      <t>Anchoa mitchilli</t>
    </r>
  </si>
  <si>
    <t>USNM:FISH:419928</t>
  </si>
  <si>
    <r>
      <rPr>
        <u/>
        <sz val="12"/>
        <color indexed="8"/>
        <rFont val="Calibri"/>
        <family val="2"/>
      </rPr>
      <t>https://n2t.net/ark:/65665/3b7bb3ba5-a3a7-4b80-b31c-fa2c826dc654</t>
    </r>
  </si>
  <si>
    <t>USNM:Biorepository:AB3NP72</t>
  </si>
  <si>
    <r>
      <rPr>
        <u/>
        <sz val="12"/>
        <color indexed="8"/>
        <rFont val="Calibri"/>
        <family val="2"/>
      </rPr>
      <t>https://n2t.net/ark:/65665/349ac577a-6e5c-4c95-98cc-61fbed56cd14</t>
    </r>
  </si>
  <si>
    <t>USNM:Biorepository:AB4OC79</t>
  </si>
  <si>
    <r>
      <rPr>
        <u/>
        <sz val="12"/>
        <color indexed="8"/>
        <rFont val="Calibri"/>
        <family val="2"/>
      </rPr>
      <t>https://n2t.net/ark:/65665/3a10a72fc-caf1-4af2-9e3b-35afb248c9d8</t>
    </r>
  </si>
  <si>
    <r>
      <rPr>
        <u/>
        <sz val="12"/>
        <color indexed="8"/>
        <rFont val="Calibri"/>
        <family val="2"/>
      </rPr>
      <t>SAMN31811696</t>
    </r>
  </si>
  <si>
    <r>
      <rPr>
        <u/>
        <sz val="12"/>
        <color indexed="8"/>
        <rFont val="Calibri"/>
        <family val="2"/>
      </rPr>
      <t>SRR22396866</t>
    </r>
  </si>
  <si>
    <r>
      <rPr>
        <u/>
        <sz val="12"/>
        <color indexed="8"/>
        <rFont val="Calibri"/>
        <family val="2"/>
      </rPr>
      <t>OR482454</t>
    </r>
  </si>
  <si>
    <t>USNM:FISH:477557</t>
  </si>
  <si>
    <t>USNM:Biorepository:AP9DX43</t>
  </si>
  <si>
    <t>USNM:FISH:477558</t>
  </si>
  <si>
    <t>USNM:Biorepository:AP9DX44</t>
  </si>
  <si>
    <t>USNM:FISH:477571</t>
  </si>
  <si>
    <t>USNM:Biorepository:AP9DX57</t>
  </si>
  <si>
    <r>
      <rPr>
        <i/>
        <sz val="12"/>
        <color indexed="8"/>
        <rFont val="Calibri"/>
        <family val="2"/>
      </rPr>
      <t>Engraulis eurystole</t>
    </r>
  </si>
  <si>
    <t>USNM:FISH:477552</t>
  </si>
  <si>
    <t>USNM:Biorepository:AP9DX38</t>
  </si>
  <si>
    <t>USNM:FISH:477570</t>
  </si>
  <si>
    <t>USNM:Biorepository:AP9DX56</t>
  </si>
  <si>
    <t>USNM:FISH:477572</t>
  </si>
  <si>
    <t>USNM:Biorepository:AP9DX58</t>
  </si>
  <si>
    <r>
      <rPr>
        <i/>
        <sz val="12"/>
        <color indexed="8"/>
        <rFont val="Calibri"/>
        <family val="2"/>
      </rPr>
      <t>Engraulis mordax</t>
    </r>
  </si>
  <si>
    <r>
      <rPr>
        <sz val="12"/>
        <color indexed="8"/>
        <rFont val="Calibri"/>
        <family val="2"/>
      </rPr>
      <t>Northern Anchovy</t>
    </r>
  </si>
  <si>
    <t>SIO:FISHES:11-295</t>
  </si>
  <si>
    <t>SIO:b9834fde-d5c3-46ec-b5c3-47b0c933679c</t>
  </si>
  <si>
    <r>
      <rPr>
        <u/>
        <sz val="12"/>
        <color indexed="8"/>
        <rFont val="Calibri"/>
        <family val="2"/>
      </rPr>
      <t>SAMN31811645</t>
    </r>
  </si>
  <si>
    <r>
      <rPr>
        <u/>
        <sz val="12"/>
        <color indexed="8"/>
        <rFont val="Calibri"/>
        <family val="2"/>
      </rPr>
      <t>SRR22396693</t>
    </r>
  </si>
  <si>
    <r>
      <rPr>
        <u/>
        <sz val="12"/>
        <color indexed="8"/>
        <rFont val="Calibri"/>
        <family val="2"/>
      </rPr>
      <t>OR499724</t>
    </r>
  </si>
  <si>
    <r>
      <rPr>
        <sz val="12"/>
        <color indexed="8"/>
        <rFont val="Calibri"/>
        <family val="2"/>
      </rPr>
      <t>Ephippidae</t>
    </r>
  </si>
  <si>
    <r>
      <rPr>
        <i/>
        <sz val="12"/>
        <color indexed="8"/>
        <rFont val="Calibri"/>
        <family val="2"/>
      </rPr>
      <t>Platax boersii</t>
    </r>
  </si>
  <si>
    <t>USNM:FISH:423550</t>
  </si>
  <si>
    <r>
      <rPr>
        <u/>
        <sz val="12"/>
        <color indexed="8"/>
        <rFont val="Calibri"/>
        <family val="2"/>
      </rPr>
      <t>https://n2t.net/ark:/65665/33ff2ac45-ea26-4a74-ad56-c8d2a1bf2c31</t>
    </r>
  </si>
  <si>
    <t>USNM:Biorepository:AH0SW35</t>
  </si>
  <si>
    <r>
      <rPr>
        <u/>
        <sz val="12"/>
        <color indexed="8"/>
        <rFont val="Calibri"/>
        <family val="2"/>
      </rPr>
      <t>https://n2t.net/ark:/65665/33da81148-4fba-4bf4-b76d-623a241690ee</t>
    </r>
  </si>
  <si>
    <t>USNM:Biorepository:AH0SK56</t>
  </si>
  <si>
    <r>
      <rPr>
        <u/>
        <sz val="12"/>
        <color indexed="8"/>
        <rFont val="Calibri"/>
        <family val="2"/>
      </rPr>
      <t>https://n2t.net/ark:/65665/387158be6-cdf3-420d-b386-0f09793fb375</t>
    </r>
  </si>
  <si>
    <r>
      <rPr>
        <u/>
        <sz val="12"/>
        <color indexed="8"/>
        <rFont val="Calibri"/>
        <family val="2"/>
      </rPr>
      <t>SAMN26198195</t>
    </r>
  </si>
  <si>
    <r>
      <rPr>
        <u/>
        <sz val="12"/>
        <color indexed="8"/>
        <rFont val="Calibri"/>
        <family val="2"/>
      </rPr>
      <t>SRR18254526</t>
    </r>
  </si>
  <si>
    <r>
      <rPr>
        <u/>
        <sz val="12"/>
        <color indexed="8"/>
        <rFont val="Calibri"/>
        <family val="2"/>
      </rPr>
      <t>OP035326</t>
    </r>
  </si>
  <si>
    <r>
      <rPr>
        <i/>
        <sz val="12"/>
        <color indexed="8"/>
        <rFont val="Calibri"/>
        <family val="2"/>
      </rPr>
      <t>Cephalopholis fulva</t>
    </r>
  </si>
  <si>
    <t>USNM:FISH:414646</t>
  </si>
  <si>
    <r>
      <rPr>
        <u/>
        <sz val="12"/>
        <color indexed="8"/>
        <rFont val="Calibri"/>
        <family val="2"/>
      </rPr>
      <t>https://n2t.net/ark:/65665/3f2ae44bf-808c-45cb-b8ae-3eace79e1f77</t>
    </r>
  </si>
  <si>
    <t>USNM:Biorepository:AC8CD14</t>
  </si>
  <si>
    <r>
      <rPr>
        <u/>
        <sz val="12"/>
        <color indexed="8"/>
        <rFont val="Calibri"/>
        <family val="2"/>
      </rPr>
      <t>https://n2t.net/ark:/65665/35af028a3-3f31-4461-a51a-3d8455e38a34</t>
    </r>
  </si>
  <si>
    <t>USNM:Biorepository:AQ7LY76</t>
  </si>
  <si>
    <r>
      <rPr>
        <u/>
        <sz val="12"/>
        <color indexed="8"/>
        <rFont val="Calibri"/>
        <family val="2"/>
      </rPr>
      <t>https://n2t.net/ark:/65665/38cd38f83-f951-4437-8f61-0f414dea86c0</t>
    </r>
  </si>
  <si>
    <r>
      <rPr>
        <u/>
        <sz val="12"/>
        <color indexed="8"/>
        <rFont val="Calibri"/>
        <family val="2"/>
      </rPr>
      <t>SAMN36762055</t>
    </r>
  </si>
  <si>
    <r>
      <rPr>
        <u/>
        <sz val="12"/>
        <color indexed="8"/>
        <rFont val="Calibri"/>
        <family val="2"/>
      </rPr>
      <t>SRR25465212</t>
    </r>
  </si>
  <si>
    <r>
      <rPr>
        <u/>
        <sz val="12"/>
        <color indexed="8"/>
        <rFont val="Calibri"/>
        <family val="2"/>
      </rPr>
      <t>PV276238</t>
    </r>
  </si>
  <si>
    <r>
      <rPr>
        <i/>
        <sz val="12"/>
        <color indexed="8"/>
        <rFont val="Calibri"/>
        <family val="2"/>
      </rPr>
      <t>Epinephelus itajara</t>
    </r>
  </si>
  <si>
    <t>USNM:FISH:416759</t>
  </si>
  <si>
    <r>
      <rPr>
        <u/>
        <sz val="12"/>
        <color indexed="8"/>
        <rFont val="Calibri"/>
        <family val="2"/>
      </rPr>
      <t>https://n2t.net/ark:/65665/37490be37-f858-4072-8d61-a5e37dd9fb22</t>
    </r>
  </si>
  <si>
    <t>USNM:Biorepository:AC2WM69</t>
  </si>
  <si>
    <r>
      <rPr>
        <u/>
        <sz val="12"/>
        <color indexed="8"/>
        <rFont val="Calibri"/>
        <family val="2"/>
      </rPr>
      <t>https://n2t.net/ark:/65665/30e8fb438-15ef-4d37-8af7-c7ae9014627f</t>
    </r>
  </si>
  <si>
    <t>USNM:Biorepository:AC4YK58</t>
  </si>
  <si>
    <r>
      <rPr>
        <u/>
        <sz val="12"/>
        <color indexed="8"/>
        <rFont val="Calibri"/>
        <family val="2"/>
      </rPr>
      <t>https://n2t.net/ark:/65665/3213e99d8-cfb7-4922-bcb8-4e95799c9c0c</t>
    </r>
  </si>
  <si>
    <r>
      <rPr>
        <u/>
        <sz val="12"/>
        <color indexed="8"/>
        <rFont val="Calibri"/>
        <family val="2"/>
      </rPr>
      <t>SAMN29555184</t>
    </r>
  </si>
  <si>
    <r>
      <rPr>
        <u/>
        <sz val="12"/>
        <color indexed="8"/>
        <rFont val="Calibri"/>
        <family val="2"/>
      </rPr>
      <t>SRR21844067</t>
    </r>
  </si>
  <si>
    <r>
      <rPr>
        <u/>
        <sz val="12"/>
        <color indexed="8"/>
        <rFont val="Calibri"/>
        <family val="2"/>
      </rPr>
      <t>OP056827</t>
    </r>
  </si>
  <si>
    <r>
      <rPr>
        <i/>
        <sz val="12"/>
        <color indexed="8"/>
        <rFont val="Calibri"/>
        <family val="2"/>
      </rPr>
      <t>Epinephelus morio</t>
    </r>
  </si>
  <si>
    <t>USNM:FISH:416747</t>
  </si>
  <si>
    <r>
      <rPr>
        <u/>
        <sz val="12"/>
        <color indexed="8"/>
        <rFont val="Calibri"/>
        <family val="2"/>
      </rPr>
      <t>https://n2t.net/ark:/65665/3fe587464-257b-42cb-83fd-c95a8b670979</t>
    </r>
  </si>
  <si>
    <t>USNM:Biorepository:AC2WM39</t>
  </si>
  <si>
    <r>
      <rPr>
        <u/>
        <sz val="12"/>
        <color indexed="8"/>
        <rFont val="Calibri"/>
        <family val="2"/>
      </rPr>
      <t>https://n2t.net/ark:/65665/335884900-7db2-48ce-afab-634fe5dfbcb5</t>
    </r>
  </si>
  <si>
    <t>USNM:Biorepository:AC4YK46</t>
  </si>
  <si>
    <r>
      <rPr>
        <u/>
        <sz val="12"/>
        <color indexed="8"/>
        <rFont val="Calibri"/>
        <family val="2"/>
      </rPr>
      <t>https://n2t.net/ark:/65665/376945e48-361d-4fa1-a990-84efc385aab7</t>
    </r>
  </si>
  <si>
    <r>
      <rPr>
        <u/>
        <sz val="12"/>
        <color indexed="8"/>
        <rFont val="Calibri"/>
        <family val="2"/>
      </rPr>
      <t>SAMN26198088</t>
    </r>
  </si>
  <si>
    <r>
      <rPr>
        <u/>
        <sz val="12"/>
        <color indexed="8"/>
        <rFont val="Calibri"/>
        <family val="2"/>
      </rPr>
      <t>SRR18254432</t>
    </r>
  </si>
  <si>
    <r>
      <rPr>
        <u/>
        <sz val="12"/>
        <color indexed="8"/>
        <rFont val="Calibri"/>
        <family val="2"/>
      </rPr>
      <t>OR575599</t>
    </r>
  </si>
  <si>
    <r>
      <rPr>
        <i/>
        <sz val="12"/>
        <color indexed="8"/>
        <rFont val="Calibri"/>
        <family val="2"/>
      </rPr>
      <t>Hyporthodus niveatus</t>
    </r>
  </si>
  <si>
    <t>USNM:FISH:466056</t>
  </si>
  <si>
    <r>
      <rPr>
        <u/>
        <sz val="12"/>
        <color indexed="8"/>
        <rFont val="Calibri"/>
        <family val="2"/>
      </rPr>
      <t>https://n2t.net/ark:/65665/3444ad3ea-9a90-4eb5-9e28-9a6c7509dd82</t>
    </r>
  </si>
  <si>
    <t>USNM:Biorepository:AO9TV21</t>
  </si>
  <si>
    <r>
      <rPr>
        <u/>
        <sz val="12"/>
        <color indexed="8"/>
        <rFont val="Calibri"/>
        <family val="2"/>
      </rPr>
      <t>https://n2t.net/ark:/65665/38dad6b46-6d80-4bd7-8522-9fad62659246</t>
    </r>
  </si>
  <si>
    <t>USNM:Biorepository:AQ8MB00</t>
  </si>
  <si>
    <r>
      <rPr>
        <u/>
        <sz val="12"/>
        <color indexed="8"/>
        <rFont val="Calibri"/>
        <family val="2"/>
      </rPr>
      <t>https://n2t.net/ark:/65665/364ece2ef-1ad9-4242-8b54-cbcdb4425d10</t>
    </r>
  </si>
  <si>
    <r>
      <rPr>
        <u/>
        <sz val="12"/>
        <color indexed="8"/>
        <rFont val="Calibri"/>
        <family val="2"/>
      </rPr>
      <t>SAMN36762214</t>
    </r>
  </si>
  <si>
    <r>
      <rPr>
        <u/>
        <sz val="12"/>
        <color indexed="8"/>
        <rFont val="Calibri"/>
        <family val="2"/>
      </rPr>
      <t>SRR25465387</t>
    </r>
  </si>
  <si>
    <r>
      <rPr>
        <u/>
        <sz val="12"/>
        <color indexed="8"/>
        <rFont val="Calibri"/>
        <family val="2"/>
      </rPr>
      <t>PV357912</t>
    </r>
  </si>
  <si>
    <t>USNM:FISH:442120</t>
  </si>
  <si>
    <r>
      <rPr>
        <u/>
        <sz val="12"/>
        <color indexed="8"/>
        <rFont val="Calibri"/>
        <family val="2"/>
      </rPr>
      <t>https://n2t.net/ark:/65665/359f50b51-fd8f-48fe-bb9f-5cc464118eb6</t>
    </r>
  </si>
  <si>
    <t>USNM:Biorepository:AE8WT37</t>
  </si>
  <si>
    <r>
      <rPr>
        <u/>
        <sz val="12"/>
        <color indexed="8"/>
        <rFont val="Calibri"/>
        <family val="2"/>
      </rPr>
      <t>https://n2t.net/ark:/65665/3d1e68464-c801-4aff-97b2-a3e134a0ff5d</t>
    </r>
  </si>
  <si>
    <t>USNM:Biorepository:AJ9VK70</t>
  </si>
  <si>
    <r>
      <rPr>
        <u/>
        <sz val="12"/>
        <color indexed="8"/>
        <rFont val="Calibri"/>
        <family val="2"/>
      </rPr>
      <t>https://n2t.net/ark:/65665/3436446b3-08e9-4524-ab0b-9ad1138e139b</t>
    </r>
  </si>
  <si>
    <r>
      <rPr>
        <u/>
        <sz val="12"/>
        <color indexed="8"/>
        <rFont val="Calibri"/>
        <family val="2"/>
      </rPr>
      <t>SAMN29555245</t>
    </r>
  </si>
  <si>
    <r>
      <rPr>
        <u/>
        <sz val="12"/>
        <color indexed="8"/>
        <rFont val="Calibri"/>
        <family val="2"/>
      </rPr>
      <t>SRR21844160</t>
    </r>
  </si>
  <si>
    <r>
      <rPr>
        <u/>
        <sz val="12"/>
        <color indexed="8"/>
        <rFont val="Calibri"/>
        <family val="2"/>
      </rPr>
      <t>OP056896</t>
    </r>
  </si>
  <si>
    <r>
      <rPr>
        <i/>
        <sz val="12"/>
        <color indexed="8"/>
        <rFont val="Calibri"/>
        <family val="2"/>
      </rPr>
      <t>Mycteroperca bonaci</t>
    </r>
  </si>
  <si>
    <t>USNM:FISH:416833</t>
  </si>
  <si>
    <r>
      <rPr>
        <u/>
        <sz val="12"/>
        <color indexed="8"/>
        <rFont val="Calibri"/>
        <family val="2"/>
      </rPr>
      <t>https://n2t.net/ark:/65665/3261d1a46-bd67-474b-80c4-80a52b7b4fc6</t>
    </r>
  </si>
  <si>
    <t>USNM:Biorepository:AC2WN25</t>
  </si>
  <si>
    <r>
      <rPr>
        <u/>
        <sz val="12"/>
        <color indexed="8"/>
        <rFont val="Calibri"/>
        <family val="2"/>
      </rPr>
      <t>https://n2t.net/ark:/65665/33b007347-681e-447f-bdb4-dd57d9bcecff</t>
    </r>
  </si>
  <si>
    <t>USNM:Biorepository:AC4YL32</t>
  </si>
  <si>
    <r>
      <rPr>
        <u/>
        <sz val="12"/>
        <color indexed="8"/>
        <rFont val="Calibri"/>
        <family val="2"/>
      </rPr>
      <t>https://n2t.net/ark:/65665/3d26a3635-beb5-4317-99d6-678a11d0dbde</t>
    </r>
  </si>
  <si>
    <r>
      <rPr>
        <u/>
        <sz val="12"/>
        <color indexed="8"/>
        <rFont val="Calibri"/>
        <family val="2"/>
      </rPr>
      <t>SAMN26198091</t>
    </r>
  </si>
  <si>
    <r>
      <rPr>
        <u/>
        <sz val="12"/>
        <color indexed="8"/>
        <rFont val="Calibri"/>
        <family val="2"/>
      </rPr>
      <t>SRR19434511</t>
    </r>
  </si>
  <si>
    <r>
      <rPr>
        <u/>
        <sz val="12"/>
        <color indexed="8"/>
        <rFont val="Calibri"/>
        <family val="2"/>
      </rPr>
      <t>OP035077</t>
    </r>
  </si>
  <si>
    <r>
      <rPr>
        <i/>
        <sz val="12"/>
        <color indexed="8"/>
        <rFont val="Calibri"/>
        <family val="2"/>
      </rPr>
      <t>Mycteroperca microlepis</t>
    </r>
  </si>
  <si>
    <t>USNM:FISH:438878</t>
  </si>
  <si>
    <r>
      <rPr>
        <u/>
        <sz val="12"/>
        <color indexed="8"/>
        <rFont val="Calibri"/>
        <family val="2"/>
      </rPr>
      <t>https://n2t.net/ark:/65665/3e1a99439-e861-4a9e-bccc-307302ba2833</t>
    </r>
  </si>
  <si>
    <t>USNM:Biorepository:AP1VE04</t>
  </si>
  <si>
    <r>
      <rPr>
        <u/>
        <sz val="12"/>
        <color indexed="8"/>
        <rFont val="Calibri"/>
        <family val="2"/>
      </rPr>
      <t>https://n2t.net/ark:/65665/39f014fa4-228c-4fc3-b84c-a155ea6a97e9</t>
    </r>
  </si>
  <si>
    <t>USNM:Biorepository:AO6QG39</t>
  </si>
  <si>
    <r>
      <rPr>
        <u/>
        <sz val="12"/>
        <color indexed="8"/>
        <rFont val="Calibri"/>
        <family val="2"/>
      </rPr>
      <t>https://n2t.net/ark:/65665/3ca214d44-9045-4e73-9aa0-69bd4cffc31e</t>
    </r>
  </si>
  <si>
    <r>
      <rPr>
        <u/>
        <sz val="12"/>
        <color indexed="8"/>
        <rFont val="Calibri"/>
        <family val="2"/>
      </rPr>
      <t>SAMN29555340</t>
    </r>
  </si>
  <si>
    <r>
      <rPr>
        <u/>
        <sz val="12"/>
        <color indexed="8"/>
        <rFont val="Calibri"/>
        <family val="2"/>
      </rPr>
      <t>SRR21843937</t>
    </r>
  </si>
  <si>
    <r>
      <rPr>
        <u/>
        <sz val="12"/>
        <color indexed="8"/>
        <rFont val="Calibri"/>
        <family val="2"/>
      </rPr>
      <t>OP056885</t>
    </r>
  </si>
  <si>
    <r>
      <rPr>
        <i/>
        <sz val="12"/>
        <color indexed="8"/>
        <rFont val="Calibri"/>
        <family val="2"/>
      </rPr>
      <t>Centroscyllium nigrum</t>
    </r>
  </si>
  <si>
    <r>
      <rPr>
        <sz val="12"/>
        <color indexed="8"/>
        <rFont val="Calibri"/>
        <family val="2"/>
      </rPr>
      <t>Pacific Black Dogfish</t>
    </r>
  </si>
  <si>
    <t>USNM:FISH:422475</t>
  </si>
  <si>
    <r>
      <rPr>
        <u/>
        <sz val="12"/>
        <color indexed="8"/>
        <rFont val="Calibri"/>
        <family val="2"/>
      </rPr>
      <t>https://n2t.net/ark:/65665/396dcb582-11a2-48c4-8915-5e1370f55c2f</t>
    </r>
  </si>
  <si>
    <t>USNM:Biorepository:AG7PB59</t>
  </si>
  <si>
    <r>
      <rPr>
        <u/>
        <sz val="12"/>
        <color indexed="8"/>
        <rFont val="Calibri"/>
        <family val="2"/>
      </rPr>
      <t>https://n2t.net/ark:/65665/3e3a947ed-8b05-4473-a318-f3bf85c21a86</t>
    </r>
  </si>
  <si>
    <t>USNM:Biorepository:AG7PJ77</t>
  </si>
  <si>
    <r>
      <rPr>
        <u/>
        <sz val="12"/>
        <color indexed="8"/>
        <rFont val="Calibri"/>
        <family val="2"/>
      </rPr>
      <t>https://n2t.net/ark:/65665/3a19facde-ba55-4e52-9557-d6927a28f477</t>
    </r>
  </si>
  <si>
    <r>
      <rPr>
        <u/>
        <sz val="12"/>
        <color indexed="8"/>
        <rFont val="Calibri"/>
        <family val="2"/>
      </rPr>
      <t>SAMN26198144</t>
    </r>
  </si>
  <si>
    <r>
      <rPr>
        <u/>
        <sz val="12"/>
        <color indexed="8"/>
        <rFont val="Calibri"/>
        <family val="2"/>
      </rPr>
      <t>SRR18254220</t>
    </r>
  </si>
  <si>
    <r>
      <rPr>
        <u/>
        <sz val="12"/>
        <color indexed="8"/>
        <rFont val="Calibri"/>
        <family val="2"/>
      </rPr>
      <t>OP035228</t>
    </r>
  </si>
  <si>
    <r>
      <rPr>
        <i/>
        <sz val="12"/>
        <color indexed="8"/>
        <rFont val="Calibri"/>
        <family val="2"/>
      </rPr>
      <t>Etmopterus bigelowi</t>
    </r>
  </si>
  <si>
    <t>USNM:FISH:407634</t>
  </si>
  <si>
    <r>
      <rPr>
        <u/>
        <sz val="12"/>
        <color indexed="8"/>
        <rFont val="Calibri"/>
        <family val="2"/>
      </rPr>
      <t>https://n2t.net/ark:/65665/3bebd5ded-f19a-47b7-a4e6-490fec2aee97</t>
    </r>
  </si>
  <si>
    <t>USNM:Biorepository:AH2UC62</t>
  </si>
  <si>
    <r>
      <rPr>
        <u/>
        <sz val="12"/>
        <color indexed="8"/>
        <rFont val="Calibri"/>
        <family val="2"/>
      </rPr>
      <t>https://n2t.net/ark:/65665/3db9d5fcd-f5bb-4d27-8274-992017d2bb6b</t>
    </r>
  </si>
  <si>
    <r>
      <rPr>
        <u/>
        <sz val="12"/>
        <color indexed="8"/>
        <rFont val="Calibri"/>
        <family val="2"/>
      </rPr>
      <t>SAMN26198251</t>
    </r>
  </si>
  <si>
    <r>
      <rPr>
        <u/>
        <sz val="12"/>
        <color indexed="8"/>
        <rFont val="Calibri"/>
        <family val="2"/>
      </rPr>
      <t>SRR19434496</t>
    </r>
  </si>
  <si>
    <r>
      <rPr>
        <u/>
        <sz val="12"/>
        <color indexed="8"/>
        <rFont val="Calibri"/>
        <family val="2"/>
      </rPr>
      <t>OR582714</t>
    </r>
  </si>
  <si>
    <r>
      <rPr>
        <i/>
        <sz val="12"/>
        <color indexed="8"/>
        <rFont val="Calibri"/>
        <family val="2"/>
      </rPr>
      <t>Etmopterus gracilispinis</t>
    </r>
  </si>
  <si>
    <t>USNM:FISH:454782</t>
  </si>
  <si>
    <r>
      <rPr>
        <u/>
        <sz val="12"/>
        <color indexed="8"/>
        <rFont val="Calibri"/>
        <family val="2"/>
      </rPr>
      <t>https://n2t.net/ark:/65665/39bf16b50-15fa-42df-9472-9cb3e5096bf7</t>
    </r>
  </si>
  <si>
    <t>USNM:Biorepository:AO9TU18</t>
  </si>
  <si>
    <r>
      <rPr>
        <u/>
        <sz val="12"/>
        <color indexed="8"/>
        <rFont val="Calibri"/>
        <family val="2"/>
      </rPr>
      <t>https://n2t.net/ark:/65665/36e0382ae-2ed8-4235-b19f-772e07f5e772</t>
    </r>
  </si>
  <si>
    <t>USNM:Biorepository:AQ8MM10</t>
  </si>
  <si>
    <r>
      <rPr>
        <u/>
        <sz val="12"/>
        <color indexed="8"/>
        <rFont val="Calibri"/>
        <family val="2"/>
      </rPr>
      <t>https://n2t.net/ark:/65665/334b95088-6051-4b24-89f4-87ccbed9f3a3</t>
    </r>
  </si>
  <si>
    <r>
      <rPr>
        <u/>
        <sz val="12"/>
        <color indexed="8"/>
        <rFont val="Calibri"/>
        <family val="2"/>
      </rPr>
      <t>SAMN31811869</t>
    </r>
  </si>
  <si>
    <r>
      <rPr>
        <u/>
        <sz val="12"/>
        <color indexed="8"/>
        <rFont val="Calibri"/>
        <family val="2"/>
      </rPr>
      <t>SRR22396921</t>
    </r>
  </si>
  <si>
    <r>
      <rPr>
        <u/>
        <sz val="12"/>
        <color indexed="8"/>
        <rFont val="Calibri"/>
        <family val="2"/>
      </rPr>
      <t>OR582686</t>
    </r>
  </si>
  <si>
    <r>
      <rPr>
        <i/>
        <sz val="12"/>
        <color indexed="8"/>
        <rFont val="Calibri"/>
        <family val="2"/>
      </rPr>
      <t>Eurypharynx pelecanoides</t>
    </r>
  </si>
  <si>
    <t>SIO:FISHES:20-24</t>
  </si>
  <si>
    <t>SIO:bb013893-86bc-40a1-8ced-ae367532c0f2</t>
  </si>
  <si>
    <r>
      <rPr>
        <u/>
        <sz val="12"/>
        <color indexed="8"/>
        <rFont val="Calibri"/>
        <family val="2"/>
      </rPr>
      <t>SAMN31811647</t>
    </r>
  </si>
  <si>
    <r>
      <rPr>
        <u/>
        <sz val="12"/>
        <color indexed="8"/>
        <rFont val="Calibri"/>
        <family val="2"/>
      </rPr>
      <t>SRR22396691</t>
    </r>
  </si>
  <si>
    <r>
      <rPr>
        <u/>
        <sz val="12"/>
        <color indexed="8"/>
        <rFont val="Calibri"/>
        <family val="2"/>
      </rPr>
      <t>OP057102</t>
    </r>
  </si>
  <si>
    <r>
      <rPr>
        <i/>
        <sz val="12"/>
        <color indexed="8"/>
        <rFont val="Calibri"/>
        <family val="2"/>
      </rPr>
      <t>Coccorella atlantica</t>
    </r>
  </si>
  <si>
    <t>USNM:FISH:407713</t>
  </si>
  <si>
    <r>
      <rPr>
        <u/>
        <sz val="12"/>
        <color indexed="8"/>
        <rFont val="Calibri"/>
        <family val="2"/>
      </rPr>
      <t>https://n2t.net/ark:/65665/33afc3bb7-1944-4694-ad87-5a81e28720d2</t>
    </r>
  </si>
  <si>
    <t>USNM:Biorepository:AH2UD40</t>
  </si>
  <si>
    <r>
      <rPr>
        <u/>
        <sz val="12"/>
        <color indexed="8"/>
        <rFont val="Calibri"/>
        <family val="2"/>
      </rPr>
      <t>https://n2t.net/ark:/65665/3ac45b7fe-226c-40ad-bd52-727ddbfcce26</t>
    </r>
  </si>
  <si>
    <r>
      <rPr>
        <u/>
        <sz val="12"/>
        <color indexed="8"/>
        <rFont val="Calibri"/>
        <family val="2"/>
      </rPr>
      <t>SAMN26198253</t>
    </r>
  </si>
  <si>
    <r>
      <rPr>
        <u/>
        <sz val="12"/>
        <color indexed="8"/>
        <rFont val="Calibri"/>
        <family val="2"/>
      </rPr>
      <t>SRR18254494</t>
    </r>
  </si>
  <si>
    <r>
      <rPr>
        <u/>
        <sz val="12"/>
        <color indexed="8"/>
        <rFont val="Calibri"/>
        <family val="2"/>
      </rPr>
      <t>OR499741</t>
    </r>
  </si>
  <si>
    <t>SIO:0c1d4afc-7f4e-4c3d-a00f-4babe0b10c90</t>
  </si>
  <si>
    <r>
      <rPr>
        <u/>
        <sz val="12"/>
        <color indexed="8"/>
        <rFont val="Calibri"/>
        <family val="2"/>
      </rPr>
      <t>SAMN31811558</t>
    </r>
  </si>
  <si>
    <r>
      <rPr>
        <u/>
        <sz val="12"/>
        <color indexed="8"/>
        <rFont val="Calibri"/>
        <family val="2"/>
      </rPr>
      <t>SRR22396917</t>
    </r>
  </si>
  <si>
    <r>
      <rPr>
        <u/>
        <sz val="12"/>
        <color indexed="8"/>
        <rFont val="Calibri"/>
        <family val="2"/>
      </rPr>
      <t>OR482440</t>
    </r>
  </si>
  <si>
    <r>
      <rPr>
        <i/>
        <sz val="12"/>
        <color indexed="8"/>
        <rFont val="Calibri"/>
        <family val="2"/>
      </rPr>
      <t>Evermannella ahlstromi</t>
    </r>
  </si>
  <si>
    <t>SIO:FISHES:10-166</t>
  </si>
  <si>
    <t>SIO:c8b61dfd-2411-44da-9c05-38eb1da806a1</t>
  </si>
  <si>
    <r>
      <rPr>
        <u/>
        <sz val="12"/>
        <color indexed="8"/>
        <rFont val="Calibri"/>
        <family val="2"/>
      </rPr>
      <t>SAMN31811658</t>
    </r>
  </si>
  <si>
    <r>
      <rPr>
        <u/>
        <sz val="12"/>
        <color indexed="8"/>
        <rFont val="Calibri"/>
        <family val="2"/>
      </rPr>
      <t>SRR22396788</t>
    </r>
  </si>
  <si>
    <r>
      <rPr>
        <u/>
        <sz val="12"/>
        <color indexed="8"/>
        <rFont val="Calibri"/>
        <family val="2"/>
      </rPr>
      <t>OR499753</t>
    </r>
  </si>
  <si>
    <r>
      <rPr>
        <sz val="12"/>
        <color indexed="8"/>
        <rFont val="Calibri"/>
        <family val="2"/>
      </rPr>
      <t>Exocoetidae</t>
    </r>
  </si>
  <si>
    <r>
      <rPr>
        <i/>
        <sz val="12"/>
        <color indexed="8"/>
        <rFont val="Calibri"/>
        <family val="2"/>
      </rPr>
      <t>Cheilopogon spilonotopterus</t>
    </r>
  </si>
  <si>
    <t>USNM:FISH:403395</t>
  </si>
  <si>
    <r>
      <rPr>
        <u/>
        <sz val="12"/>
        <color indexed="8"/>
        <rFont val="Calibri"/>
        <family val="2"/>
      </rPr>
      <t>https://n2t.net/ark:/65665/378daf177-dd0a-468e-b5b6-8d214df25011</t>
    </r>
  </si>
  <si>
    <t>USNM:Biorepository:AG9RF75</t>
  </si>
  <si>
    <r>
      <rPr>
        <u/>
        <sz val="12"/>
        <color indexed="8"/>
        <rFont val="Calibri"/>
        <family val="2"/>
      </rPr>
      <t>https://n2t.net/ark:/65665/3b635f37d-159b-4ece-96ce-b5b932b19638</t>
    </r>
  </si>
  <si>
    <t>USNM:Biorepository:AH0SQ07</t>
  </si>
  <si>
    <r>
      <rPr>
        <u/>
        <sz val="12"/>
        <color indexed="8"/>
        <rFont val="Calibri"/>
        <family val="2"/>
      </rPr>
      <t>https://n2t.net/ark:/65665/371498740-021c-4add-8d1f-c58e10f4abd0</t>
    </r>
  </si>
  <si>
    <r>
      <rPr>
        <u/>
        <sz val="12"/>
        <color indexed="8"/>
        <rFont val="Calibri"/>
        <family val="2"/>
      </rPr>
      <t>SAMN26198214</t>
    </r>
  </si>
  <si>
    <r>
      <rPr>
        <u/>
        <sz val="12"/>
        <color indexed="8"/>
        <rFont val="Calibri"/>
        <family val="2"/>
      </rPr>
      <t>SRR18254441</t>
    </r>
  </si>
  <si>
    <r>
      <rPr>
        <u/>
        <sz val="12"/>
        <color indexed="8"/>
        <rFont val="Calibri"/>
        <family val="2"/>
      </rPr>
      <t>OP035296</t>
    </r>
  </si>
  <si>
    <r>
      <rPr>
        <i/>
        <sz val="12"/>
        <color indexed="8"/>
        <rFont val="Calibri"/>
        <family val="2"/>
      </rPr>
      <t>Cypselurus angusticeps</t>
    </r>
  </si>
  <si>
    <t>USNM:FISH:407408</t>
  </si>
  <si>
    <r>
      <rPr>
        <u/>
        <sz val="12"/>
        <color indexed="8"/>
        <rFont val="Calibri"/>
        <family val="2"/>
      </rPr>
      <t>https://n2t.net/ark:/65665/3e2cd17e3-452d-47db-bc63-a3139ee34638</t>
    </r>
  </si>
  <si>
    <t>USNM:Biorepository:AG9RH28</t>
  </si>
  <si>
    <r>
      <rPr>
        <u/>
        <sz val="12"/>
        <color indexed="8"/>
        <rFont val="Calibri"/>
        <family val="2"/>
      </rPr>
      <t>https://n2t.net/ark:/65665/3d8086466-c451-4fbf-89a8-f6872aa6a92c</t>
    </r>
  </si>
  <si>
    <t>USNM:Biorepository:AH0ST35</t>
  </si>
  <si>
    <r>
      <rPr>
        <u/>
        <sz val="12"/>
        <color indexed="8"/>
        <rFont val="Calibri"/>
        <family val="2"/>
      </rPr>
      <t>https://n2t.net/ark:/65665/3b6a3de48-fea7-43c1-aa1e-8ebd19be68a6</t>
    </r>
  </si>
  <si>
    <r>
      <rPr>
        <u/>
        <sz val="12"/>
        <color indexed="8"/>
        <rFont val="Calibri"/>
        <family val="2"/>
      </rPr>
      <t>SAMN26198224</t>
    </r>
  </si>
  <si>
    <r>
      <rPr>
        <u/>
        <sz val="12"/>
        <color indexed="8"/>
        <rFont val="Calibri"/>
        <family val="2"/>
      </rPr>
      <t>SRR19434440</t>
    </r>
  </si>
  <si>
    <r>
      <rPr>
        <u/>
        <sz val="12"/>
        <color indexed="8"/>
        <rFont val="Calibri"/>
        <family val="2"/>
      </rPr>
      <t>OP035319</t>
    </r>
  </si>
  <si>
    <r>
      <rPr>
        <i/>
        <sz val="12"/>
        <color indexed="8"/>
        <rFont val="Calibri"/>
        <family val="2"/>
      </rPr>
      <t>Cypselurus poecilopterus</t>
    </r>
  </si>
  <si>
    <t>USNM:FISH:408884</t>
  </si>
  <si>
    <r>
      <rPr>
        <u/>
        <sz val="12"/>
        <color indexed="8"/>
        <rFont val="Calibri"/>
        <family val="2"/>
      </rPr>
      <t>https://n2t.net/ark:/65665/327df84d7-f104-4edd-af33-6deba91b1654</t>
    </r>
  </si>
  <si>
    <t>USNM:Biorepository:AG9RI87</t>
  </si>
  <si>
    <r>
      <rPr>
        <u/>
        <sz val="12"/>
        <color indexed="8"/>
        <rFont val="Calibri"/>
        <family val="2"/>
      </rPr>
      <t>https://n2t.net/ark:/65665/365c94b09-d39c-44c0-8dda-5ccff6f4ab7e</t>
    </r>
  </si>
  <si>
    <t>USNM:Biorepository:AH0SR71</t>
  </si>
  <si>
    <r>
      <rPr>
        <u/>
        <sz val="12"/>
        <color indexed="8"/>
        <rFont val="Calibri"/>
        <family val="2"/>
      </rPr>
      <t>https://n2t.net/ark:/65665/328258834-9a84-40b2-9284-dfffa0ba6b06</t>
    </r>
  </si>
  <si>
    <r>
      <rPr>
        <u/>
        <sz val="12"/>
        <color indexed="8"/>
        <rFont val="Calibri"/>
        <family val="2"/>
      </rPr>
      <t>SAMN26198221</t>
    </r>
  </si>
  <si>
    <r>
      <rPr>
        <u/>
        <sz val="12"/>
        <color indexed="8"/>
        <rFont val="Calibri"/>
        <family val="2"/>
      </rPr>
      <t>SRR19434357</t>
    </r>
  </si>
  <si>
    <r>
      <rPr>
        <u/>
        <sz val="12"/>
        <color indexed="8"/>
        <rFont val="Calibri"/>
        <family val="2"/>
      </rPr>
      <t>OP035088</t>
    </r>
  </si>
  <si>
    <r>
      <rPr>
        <i/>
        <sz val="12"/>
        <color indexed="8"/>
        <rFont val="Calibri"/>
        <family val="2"/>
      </rPr>
      <t>Exocoetus monocirrhus</t>
    </r>
  </si>
  <si>
    <t>SIO:FISHES:07-103</t>
  </si>
  <si>
    <t>SIO:2f32c522-ee02-4c7a-a70f-538563354d70</t>
  </si>
  <si>
    <r>
      <rPr>
        <u/>
        <sz val="12"/>
        <color indexed="8"/>
        <rFont val="Calibri"/>
        <family val="2"/>
      </rPr>
      <t>SAMN31811579</t>
    </r>
  </si>
  <si>
    <r>
      <rPr>
        <u/>
        <sz val="12"/>
        <color indexed="8"/>
        <rFont val="Calibri"/>
        <family val="2"/>
      </rPr>
      <t>SRR22396649</t>
    </r>
  </si>
  <si>
    <r>
      <rPr>
        <u/>
        <sz val="12"/>
        <color indexed="8"/>
        <rFont val="Calibri"/>
        <family val="2"/>
      </rPr>
      <t>OP057046</t>
    </r>
  </si>
  <si>
    <r>
      <rPr>
        <i/>
        <sz val="12"/>
        <color indexed="8"/>
        <rFont val="Calibri"/>
        <family val="2"/>
      </rPr>
      <t>Exocoetus volitans</t>
    </r>
  </si>
  <si>
    <t>SIO:FISHES:07-110</t>
  </si>
  <si>
    <t>SIO:9afa13c6-8014-4400-94e3-90b8d08b7be6</t>
  </si>
  <si>
    <r>
      <rPr>
        <u/>
        <sz val="12"/>
        <color indexed="8"/>
        <rFont val="Calibri"/>
        <family val="2"/>
      </rPr>
      <t>SAMN31811626</t>
    </r>
  </si>
  <si>
    <r>
      <rPr>
        <u/>
        <sz val="12"/>
        <color indexed="8"/>
        <rFont val="Calibri"/>
        <family val="2"/>
      </rPr>
      <t>SRR22396901</t>
    </r>
  </si>
  <si>
    <r>
      <rPr>
        <u/>
        <sz val="12"/>
        <color indexed="8"/>
        <rFont val="Calibri"/>
        <family val="2"/>
      </rPr>
      <t>OP057063</t>
    </r>
  </si>
  <si>
    <r>
      <rPr>
        <i/>
        <sz val="12"/>
        <color indexed="8"/>
        <rFont val="Calibri"/>
        <family val="2"/>
      </rPr>
      <t>Hirundichthys affinis</t>
    </r>
  </si>
  <si>
    <t>USNM:FISH:414387</t>
  </si>
  <si>
    <r>
      <rPr>
        <u/>
        <sz val="12"/>
        <color indexed="8"/>
        <rFont val="Calibri"/>
        <family val="2"/>
      </rPr>
      <t>https://n2t.net/ark:/65665/3d94602e8-e50b-4e24-b8da-c2c95c7f4ead</t>
    </r>
  </si>
  <si>
    <t>USNM:Biorepository:AC2WT93</t>
  </si>
  <si>
    <r>
      <rPr>
        <u/>
        <sz val="12"/>
        <color indexed="8"/>
        <rFont val="Calibri"/>
        <family val="2"/>
      </rPr>
      <t>https://n2t.net/ark:/65665/33effcd06-167f-4f85-bef3-8664538ab5f1</t>
    </r>
  </si>
  <si>
    <t>USNM:Biorepository:AC3XZ03</t>
  </si>
  <si>
    <r>
      <rPr>
        <u/>
        <sz val="12"/>
        <color indexed="8"/>
        <rFont val="Calibri"/>
        <family val="2"/>
      </rPr>
      <t>https://n2t.net/ark:/65665/3e591b83d-1b0c-45c3-aa4f-81e30d93c7be</t>
    </r>
  </si>
  <si>
    <r>
      <rPr>
        <u/>
        <sz val="12"/>
        <color indexed="8"/>
        <rFont val="Calibri"/>
        <family val="2"/>
      </rPr>
      <t>SAMN29555114</t>
    </r>
  </si>
  <si>
    <r>
      <rPr>
        <u/>
        <sz val="12"/>
        <color indexed="8"/>
        <rFont val="Calibri"/>
        <family val="2"/>
      </rPr>
      <t>SRR21844096</t>
    </r>
  </si>
  <si>
    <r>
      <rPr>
        <u/>
        <sz val="12"/>
        <color indexed="8"/>
        <rFont val="Calibri"/>
        <family val="2"/>
      </rPr>
      <t>OP056865</t>
    </r>
  </si>
  <si>
    <r>
      <rPr>
        <i/>
        <sz val="12"/>
        <color indexed="8"/>
        <rFont val="Calibri"/>
        <family val="2"/>
      </rPr>
      <t>Hirundichthys speculiger</t>
    </r>
  </si>
  <si>
    <t>USNM:FISH:403340</t>
  </si>
  <si>
    <r>
      <rPr>
        <u/>
        <sz val="12"/>
        <color indexed="8"/>
        <rFont val="Calibri"/>
        <family val="2"/>
      </rPr>
      <t>https://n2t.net/ark:/65665/3efb69ea1-1707-4267-b08a-422ef8a93bd8</t>
    </r>
  </si>
  <si>
    <t>USNM:Biorepository:AG9RF20</t>
  </si>
  <si>
    <r>
      <rPr>
        <u/>
        <sz val="12"/>
        <color indexed="8"/>
        <rFont val="Calibri"/>
        <family val="2"/>
      </rPr>
      <t>https://n2t.net/ark:/65665/377098536-7242-4c0f-ba7a-0b3dd4a0578f</t>
    </r>
  </si>
  <si>
    <t>USNM:Biorepository:AH0SP52</t>
  </si>
  <si>
    <r>
      <rPr>
        <u/>
        <sz val="12"/>
        <color indexed="8"/>
        <rFont val="Calibri"/>
        <family val="2"/>
      </rPr>
      <t>https://n2t.net/ark:/65665/36ffec0b2-1708-4252-b801-a1d2d5ec4a61</t>
    </r>
  </si>
  <si>
    <r>
      <rPr>
        <u/>
        <sz val="12"/>
        <color indexed="8"/>
        <rFont val="Calibri"/>
        <family val="2"/>
      </rPr>
      <t>SAMN26198210</t>
    </r>
  </si>
  <si>
    <r>
      <rPr>
        <u/>
        <sz val="12"/>
        <color indexed="8"/>
        <rFont val="Calibri"/>
        <family val="2"/>
      </rPr>
      <t>SRR19434448</t>
    </r>
  </si>
  <si>
    <r>
      <rPr>
        <u/>
        <sz val="12"/>
        <color indexed="8"/>
        <rFont val="Calibri"/>
        <family val="2"/>
      </rPr>
      <t>OP035085</t>
    </r>
  </si>
  <si>
    <r>
      <rPr>
        <i/>
        <sz val="12"/>
        <color indexed="8"/>
        <rFont val="Calibri"/>
        <family val="2"/>
      </rPr>
      <t>Parexocoetus brachypterus</t>
    </r>
  </si>
  <si>
    <t>SIO:FISHES:02-173</t>
  </si>
  <si>
    <t>SIO:4d6d16f7-22bf-4575-a49e-65c2848d7b5c</t>
  </si>
  <si>
    <r>
      <rPr>
        <u/>
        <sz val="12"/>
        <color indexed="8"/>
        <rFont val="Calibri"/>
        <family val="2"/>
      </rPr>
      <t>SAMN31811594</t>
    </r>
  </si>
  <si>
    <r>
      <rPr>
        <u/>
        <sz val="12"/>
        <color indexed="8"/>
        <rFont val="Calibri"/>
        <family val="2"/>
      </rPr>
      <t>SRR22396613</t>
    </r>
  </si>
  <si>
    <r>
      <rPr>
        <u/>
        <sz val="12"/>
        <color indexed="8"/>
        <rFont val="Calibri"/>
        <family val="2"/>
      </rPr>
      <t>OR482446</t>
    </r>
  </si>
  <si>
    <r>
      <rPr>
        <i/>
        <sz val="12"/>
        <color indexed="8"/>
        <rFont val="Calibri"/>
        <family val="2"/>
      </rPr>
      <t>Fistularia petimba</t>
    </r>
  </si>
  <si>
    <t>USNM:FISH:466116</t>
  </si>
  <si>
    <r>
      <rPr>
        <u/>
        <sz val="12"/>
        <color indexed="8"/>
        <rFont val="Calibri"/>
        <family val="2"/>
      </rPr>
      <t>https://n2t.net/ark:/65665/3e192bd2b-c656-498e-9401-00a024f49fee</t>
    </r>
  </si>
  <si>
    <t>USNM:Biorepository:AF0YN45</t>
  </si>
  <si>
    <r>
      <rPr>
        <u/>
        <sz val="12"/>
        <color indexed="8"/>
        <rFont val="Calibri"/>
        <family val="2"/>
      </rPr>
      <t>https://n2t.net/ark:/65665/383fc38a7-46b8-45a0-a19a-5db554cbd9f2</t>
    </r>
  </si>
  <si>
    <r>
      <rPr>
        <u/>
        <sz val="12"/>
        <color indexed="8"/>
        <rFont val="Calibri"/>
        <family val="2"/>
      </rPr>
      <t>SAMN36762093</t>
    </r>
  </si>
  <si>
    <r>
      <rPr>
        <u/>
        <sz val="12"/>
        <color indexed="8"/>
        <rFont val="Calibri"/>
        <family val="2"/>
      </rPr>
      <t>SRR25465010</t>
    </r>
  </si>
  <si>
    <r>
      <rPr>
        <u/>
        <sz val="12"/>
        <color indexed="8"/>
        <rFont val="Calibri"/>
        <family val="2"/>
      </rPr>
      <t>PV276248</t>
    </r>
  </si>
  <si>
    <r>
      <rPr>
        <i/>
        <sz val="12"/>
        <color indexed="8"/>
        <rFont val="Calibri"/>
        <family val="2"/>
      </rPr>
      <t>Fistularia tabacaria</t>
    </r>
  </si>
  <si>
    <t>USNM:FISH:454743</t>
  </si>
  <si>
    <r>
      <rPr>
        <u/>
        <sz val="12"/>
        <color indexed="8"/>
        <rFont val="Calibri"/>
        <family val="2"/>
      </rPr>
      <t>https://n2t.net/ark:/65665/3fa029b32-30d3-4f2d-9a35-51e814d13dfa</t>
    </r>
  </si>
  <si>
    <t>USNM:Biorepository:AO9TT79</t>
  </si>
  <si>
    <r>
      <rPr>
        <u/>
        <sz val="12"/>
        <color indexed="8"/>
        <rFont val="Calibri"/>
        <family val="2"/>
      </rPr>
      <t>https://n2t.net/ark:/65665/33770efc2-a007-41cb-8983-c631661ae754</t>
    </r>
  </si>
  <si>
    <t>USNM:Biorepository:AQ8ML72</t>
  </si>
  <si>
    <r>
      <rPr>
        <u/>
        <sz val="12"/>
        <color indexed="8"/>
        <rFont val="Calibri"/>
        <family val="2"/>
      </rPr>
      <t>https://n2t.net/ark:/65665/333ebca34-b8fd-4bd3-9ce8-86ae5b318a3c</t>
    </r>
  </si>
  <si>
    <r>
      <rPr>
        <u/>
        <sz val="12"/>
        <color indexed="8"/>
        <rFont val="Calibri"/>
        <family val="2"/>
      </rPr>
      <t>SAMN31811831</t>
    </r>
  </si>
  <si>
    <r>
      <rPr>
        <u/>
        <sz val="12"/>
        <color indexed="8"/>
        <rFont val="Calibri"/>
        <family val="2"/>
      </rPr>
      <t>SRR22396639</t>
    </r>
  </si>
  <si>
    <r>
      <rPr>
        <u/>
        <sz val="12"/>
        <color indexed="8"/>
        <rFont val="Calibri"/>
        <family val="2"/>
      </rPr>
      <t>OR546181</t>
    </r>
  </si>
  <si>
    <r>
      <rPr>
        <i/>
        <sz val="12"/>
        <color indexed="8"/>
        <rFont val="Calibri"/>
        <family val="2"/>
      </rPr>
      <t>Fundulus confluentus</t>
    </r>
  </si>
  <si>
    <t>USNM:FISH:416706</t>
  </si>
  <si>
    <r>
      <rPr>
        <u/>
        <sz val="12"/>
        <color indexed="8"/>
        <rFont val="Calibri"/>
        <family val="2"/>
      </rPr>
      <t>https://n2t.net/ark:/65665/37f78875f-0819-4589-b2c4-63cb1450b78d</t>
    </r>
  </si>
  <si>
    <t>USNM:Biorepository:AC2WP90</t>
  </si>
  <si>
    <r>
      <rPr>
        <u/>
        <sz val="12"/>
        <color indexed="8"/>
        <rFont val="Calibri"/>
        <family val="2"/>
      </rPr>
      <t>https://n2t.net/ark:/65665/38473ed7f-cd73-473c-8fd7-7acde534c099</t>
    </r>
  </si>
  <si>
    <t>USNM:Biorepository:AC4YK33</t>
  </si>
  <si>
    <r>
      <rPr>
        <u/>
        <sz val="12"/>
        <color indexed="8"/>
        <rFont val="Calibri"/>
        <family val="2"/>
      </rPr>
      <t>https://n2t.net/ark:/65665/36b940074-a86e-4eb0-9979-d58aa94edd4a</t>
    </r>
  </si>
  <si>
    <r>
      <rPr>
        <u/>
        <sz val="12"/>
        <color indexed="8"/>
        <rFont val="Calibri"/>
        <family val="2"/>
      </rPr>
      <t>SAMN26198087</t>
    </r>
  </si>
  <si>
    <r>
      <rPr>
        <u/>
        <sz val="12"/>
        <color indexed="8"/>
        <rFont val="Calibri"/>
        <family val="2"/>
      </rPr>
      <t>SRR18254443</t>
    </r>
  </si>
  <si>
    <r>
      <rPr>
        <u/>
        <sz val="12"/>
        <color indexed="8"/>
        <rFont val="Calibri"/>
        <family val="2"/>
      </rPr>
      <t>OP035105</t>
    </r>
  </si>
  <si>
    <r>
      <rPr>
        <i/>
        <sz val="12"/>
        <color indexed="8"/>
        <rFont val="Calibri"/>
        <family val="2"/>
      </rPr>
      <t>Fundulus luciae</t>
    </r>
  </si>
  <si>
    <t>USNM:FISH:431029</t>
  </si>
  <si>
    <r>
      <rPr>
        <u/>
        <sz val="12"/>
        <color indexed="8"/>
        <rFont val="Calibri"/>
        <family val="2"/>
      </rPr>
      <t>https://n2t.net/ark:/65665/3ce2d3a10-981d-4ada-8a35-8e8149669763</t>
    </r>
  </si>
  <si>
    <t>USNM:Biorepository:AE3RE94</t>
  </si>
  <si>
    <r>
      <rPr>
        <u/>
        <sz val="12"/>
        <color indexed="8"/>
        <rFont val="Calibri"/>
        <family val="2"/>
      </rPr>
      <t>https://n2t.net/ark:/65665/339d6e0f6-d7ef-4777-a5ee-3707fbea01f0</t>
    </r>
  </si>
  <si>
    <t>USNM:Biorepository:AN6GP16</t>
  </si>
  <si>
    <r>
      <rPr>
        <u/>
        <sz val="12"/>
        <color indexed="8"/>
        <rFont val="Calibri"/>
        <family val="2"/>
      </rPr>
      <t>https://n2t.net/ark:/65665/364a797d2-5168-4777-8239-44e7d0fe7f45</t>
    </r>
  </si>
  <si>
    <r>
      <rPr>
        <u/>
        <sz val="12"/>
        <color indexed="8"/>
        <rFont val="Calibri"/>
        <family val="2"/>
      </rPr>
      <t>SAMN31811798</t>
    </r>
  </si>
  <si>
    <r>
      <rPr>
        <u/>
        <sz val="12"/>
        <color indexed="8"/>
        <rFont val="Calibri"/>
        <family val="2"/>
      </rPr>
      <t>SRR22396846</t>
    </r>
  </si>
  <si>
    <r>
      <rPr>
        <u/>
        <sz val="12"/>
        <color indexed="8"/>
        <rFont val="Calibri"/>
        <family val="2"/>
      </rPr>
      <t>OR546168</t>
    </r>
  </si>
  <si>
    <r>
      <rPr>
        <i/>
        <sz val="12"/>
        <color indexed="8"/>
        <rFont val="Calibri"/>
        <family val="2"/>
      </rPr>
      <t>Fundulus majalis</t>
    </r>
  </si>
  <si>
    <t>USNM:FISH:419933</t>
  </si>
  <si>
    <r>
      <rPr>
        <u/>
        <sz val="12"/>
        <color indexed="8"/>
        <rFont val="Calibri"/>
        <family val="2"/>
      </rPr>
      <t>https://n2t.net/ark:/65665/3c67551ae-6f3d-4727-8248-2ef76b13764e</t>
    </r>
  </si>
  <si>
    <t>USNM:Biorepository:AB3NP77</t>
  </si>
  <si>
    <r>
      <rPr>
        <u/>
        <sz val="12"/>
        <color indexed="8"/>
        <rFont val="Calibri"/>
        <family val="2"/>
      </rPr>
      <t>https://n2t.net/ark:/65665/3c8a54bd7-b877-419d-ad87-f98552cd7f39</t>
    </r>
  </si>
  <si>
    <t>USNM:Biorepository:AB4OC84</t>
  </si>
  <si>
    <r>
      <rPr>
        <u/>
        <sz val="12"/>
        <color indexed="8"/>
        <rFont val="Calibri"/>
        <family val="2"/>
      </rPr>
      <t>https://n2t.net/ark:/65665/362761451-6137-4cc2-b598-ed65ff0a7769</t>
    </r>
  </si>
  <si>
    <r>
      <rPr>
        <u/>
        <sz val="12"/>
        <color indexed="8"/>
        <rFont val="Calibri"/>
        <family val="2"/>
      </rPr>
      <t>SAMN29555051</t>
    </r>
  </si>
  <si>
    <r>
      <rPr>
        <u/>
        <sz val="12"/>
        <color indexed="8"/>
        <rFont val="Calibri"/>
        <family val="2"/>
      </rPr>
      <t>SRR21844202</t>
    </r>
  </si>
  <si>
    <r>
      <rPr>
        <u/>
        <sz val="12"/>
        <color indexed="8"/>
        <rFont val="Calibri"/>
        <family val="2"/>
      </rPr>
      <t>OR582709</t>
    </r>
  </si>
  <si>
    <r>
      <rPr>
        <i/>
        <sz val="12"/>
        <color indexed="8"/>
        <rFont val="Calibri"/>
        <family val="2"/>
      </rPr>
      <t>Fundulus pulvereus</t>
    </r>
  </si>
  <si>
    <t>USNM:FISH:422177</t>
  </si>
  <si>
    <r>
      <rPr>
        <u/>
        <sz val="12"/>
        <color indexed="8"/>
        <rFont val="Calibri"/>
        <family val="2"/>
      </rPr>
      <t>https://n2t.net/ark:/65665/33368cded-c86e-4386-8df6-2fe3d6b5b9e8</t>
    </r>
  </si>
  <si>
    <t>USNM:Biorepository:AB3NS16</t>
  </si>
  <si>
    <r>
      <rPr>
        <u/>
        <sz val="12"/>
        <color indexed="8"/>
        <rFont val="Calibri"/>
        <family val="2"/>
      </rPr>
      <t>https://n2t.net/ark:/65665/34348b46c-3a30-4fa1-8943-aec6ae877fe6</t>
    </r>
  </si>
  <si>
    <t>USNM:Biorepository:AB4OF25</t>
  </si>
  <si>
    <r>
      <rPr>
        <u/>
        <sz val="12"/>
        <color indexed="8"/>
        <rFont val="Calibri"/>
        <family val="2"/>
      </rPr>
      <t>https://n2t.net/ark:/65665/3b377f6a1-a92b-4c04-b236-21ffe1ae89c9</t>
    </r>
  </si>
  <si>
    <r>
      <rPr>
        <u/>
        <sz val="12"/>
        <color indexed="8"/>
        <rFont val="Calibri"/>
        <family val="2"/>
      </rPr>
      <t>SAMN29555066</t>
    </r>
  </si>
  <si>
    <r>
      <rPr>
        <u/>
        <sz val="12"/>
        <color indexed="8"/>
        <rFont val="Calibri"/>
        <family val="2"/>
      </rPr>
      <t>SRR21843975</t>
    </r>
  </si>
  <si>
    <r>
      <rPr>
        <u/>
        <sz val="12"/>
        <color indexed="8"/>
        <rFont val="Calibri"/>
        <family val="2"/>
      </rPr>
      <t>OR546223</t>
    </r>
  </si>
  <si>
    <r>
      <rPr>
        <i/>
        <sz val="12"/>
        <color indexed="8"/>
        <rFont val="Calibri"/>
        <family val="2"/>
      </rPr>
      <t>Lucania parva</t>
    </r>
  </si>
  <si>
    <t>USNM:FISH:423907</t>
  </si>
  <si>
    <r>
      <rPr>
        <u/>
        <sz val="12"/>
        <color indexed="8"/>
        <rFont val="Calibri"/>
        <family val="2"/>
      </rPr>
      <t>https://n2t.net/ark:/65665/319ebb46e-65a1-4233-94a0-f5c738ff8ef6</t>
    </r>
  </si>
  <si>
    <t>USNM:Biorepository:AE3RA06</t>
  </si>
  <si>
    <r>
      <rPr>
        <u/>
        <sz val="12"/>
        <color indexed="8"/>
        <rFont val="Calibri"/>
        <family val="2"/>
      </rPr>
      <t>https://n2t.net/ark:/65665/3f587dd6c-4c43-4140-a24d-ef03d124b44c</t>
    </r>
  </si>
  <si>
    <t>USNM:Biorepository:AN6GS43</t>
  </si>
  <si>
    <r>
      <rPr>
        <u/>
        <sz val="12"/>
        <color indexed="8"/>
        <rFont val="Calibri"/>
        <family val="2"/>
      </rPr>
      <t>https://n2t.net/ark:/65665/3b65aebdd-bf19-4887-a0df-f66bbe54e761</t>
    </r>
  </si>
  <si>
    <r>
      <rPr>
        <u/>
        <sz val="12"/>
        <color indexed="8"/>
        <rFont val="Calibri"/>
        <family val="2"/>
      </rPr>
      <t>SAMN29555328</t>
    </r>
  </si>
  <si>
    <r>
      <rPr>
        <u/>
        <sz val="12"/>
        <color indexed="8"/>
        <rFont val="Calibri"/>
        <family val="2"/>
      </rPr>
      <t>OP056801</t>
    </r>
  </si>
  <si>
    <r>
      <rPr>
        <i/>
        <sz val="12"/>
        <color indexed="8"/>
        <rFont val="Calibri"/>
        <family val="2"/>
      </rPr>
      <t>Melanogrammus aeglefinus</t>
    </r>
  </si>
  <si>
    <t>USNM:FISH:477460</t>
  </si>
  <si>
    <t>USNM:Biorepository:AP9DW42</t>
  </si>
  <si>
    <t>5/19/2025</t>
  </si>
  <si>
    <t>USNM:FISH:477461</t>
  </si>
  <si>
    <t>USNM:Biorepository:AP9DW43</t>
  </si>
  <si>
    <t>USNM:FISH:477462</t>
  </si>
  <si>
    <t>USNM:Biorepository:AP9DW44</t>
  </si>
  <si>
    <r>
      <rPr>
        <i/>
        <sz val="12"/>
        <color indexed="8"/>
        <rFont val="Calibri"/>
        <family val="2"/>
      </rPr>
      <t>Enchelyopus cimbrius</t>
    </r>
  </si>
  <si>
    <t>USNM:FISH:433131</t>
  </si>
  <si>
    <r>
      <rPr>
        <u/>
        <sz val="12"/>
        <color indexed="8"/>
        <rFont val="Calibri"/>
        <family val="2"/>
      </rPr>
      <t>https://n2t.net/ark:/65665/3afe7808a-9781-4991-82a1-33b64eb26948</t>
    </r>
  </si>
  <si>
    <t>USNM:Biorepository:AB4OQ09</t>
  </si>
  <si>
    <r>
      <rPr>
        <u/>
        <sz val="12"/>
        <color indexed="8"/>
        <rFont val="Calibri"/>
        <family val="2"/>
      </rPr>
      <t>https://n2t.net/ark:/65665/30ce179b3-e4e0-413b-a90c-36de9daed86f</t>
    </r>
  </si>
  <si>
    <t>USNM:Biorepository:AM2SK15</t>
  </si>
  <si>
    <r>
      <rPr>
        <u/>
        <sz val="12"/>
        <color indexed="8"/>
        <rFont val="Calibri"/>
        <family val="2"/>
      </rPr>
      <t>https://n2t.net/ark:/65665/3d81918c5-a3f3-4bc1-a4d0-fd203fe2a09b</t>
    </r>
  </si>
  <si>
    <r>
      <rPr>
        <u/>
        <sz val="12"/>
        <color indexed="8"/>
        <rFont val="Calibri"/>
        <family val="2"/>
      </rPr>
      <t>SAMN29555300</t>
    </r>
  </si>
  <si>
    <r>
      <rPr>
        <u/>
        <sz val="12"/>
        <color indexed="8"/>
        <rFont val="Calibri"/>
        <family val="2"/>
      </rPr>
      <t>SRR21844132</t>
    </r>
  </si>
  <si>
    <r>
      <rPr>
        <u/>
        <sz val="12"/>
        <color indexed="8"/>
        <rFont val="Calibri"/>
        <family val="2"/>
      </rPr>
      <t>OP056913</t>
    </r>
  </si>
  <si>
    <t>USNM:FISH:466028</t>
  </si>
  <si>
    <r>
      <rPr>
        <u/>
        <sz val="12"/>
        <color indexed="8"/>
        <rFont val="Calibri"/>
        <family val="2"/>
      </rPr>
      <t>https://n2t.net/ark:/65665/3ce233a6c-059b-4980-aee6-d4092a569682</t>
    </r>
  </si>
  <si>
    <t>USNM:Biorepository:AO9TU93</t>
  </si>
  <si>
    <r>
      <rPr>
        <u/>
        <sz val="12"/>
        <color indexed="8"/>
        <rFont val="Calibri"/>
        <family val="2"/>
      </rPr>
      <t>https://n2t.net/ark:/65665/3a24ed720-a615-41e3-9a80-53609b1ef90e</t>
    </r>
  </si>
  <si>
    <t>USNM:Biorepository:AQ8MA72</t>
  </si>
  <si>
    <r>
      <rPr>
        <u/>
        <sz val="12"/>
        <color indexed="8"/>
        <rFont val="Calibri"/>
        <family val="2"/>
      </rPr>
      <t>https://n2t.net/ark:/65665/3b56ad983-7257-432e-a9dd-dbcd510ae794</t>
    </r>
  </si>
  <si>
    <r>
      <rPr>
        <u/>
        <sz val="12"/>
        <color indexed="8"/>
        <rFont val="Calibri"/>
        <family val="2"/>
      </rPr>
      <t>SAMN36762186</t>
    </r>
  </si>
  <si>
    <r>
      <rPr>
        <u/>
        <sz val="12"/>
        <color indexed="8"/>
        <rFont val="Calibri"/>
        <family val="2"/>
      </rPr>
      <t>SRR25465290</t>
    </r>
  </si>
  <si>
    <r>
      <rPr>
        <u/>
        <sz val="12"/>
        <color indexed="8"/>
        <rFont val="Calibri"/>
        <family val="2"/>
      </rPr>
      <t>PV454015</t>
    </r>
  </si>
  <si>
    <r>
      <rPr>
        <i/>
        <sz val="12"/>
        <color indexed="8"/>
        <rFont val="Calibri"/>
        <family val="2"/>
      </rPr>
      <t>Diplospinus multistriatus</t>
    </r>
  </si>
  <si>
    <t>USNM:FISH:466498</t>
  </si>
  <si>
    <r>
      <rPr>
        <u/>
        <sz val="12"/>
        <color indexed="8"/>
        <rFont val="Calibri"/>
        <family val="2"/>
      </rPr>
      <t>https://n2t.net/ark:/65665/399999b82-2f55-4eb8-b814-90fcebe0725e</t>
    </r>
  </si>
  <si>
    <t>USNM:Biorepository:AL2IX22</t>
  </si>
  <si>
    <r>
      <rPr>
        <u/>
        <sz val="12"/>
        <color indexed="8"/>
        <rFont val="Calibri"/>
        <family val="2"/>
      </rPr>
      <t>https://n2t.net/ark:/65665/3bcc26ba6-1e78-40f2-875c-16ee39cdaeb6</t>
    </r>
  </si>
  <si>
    <t>USNM:Biorepository:AQ7LZ57</t>
  </si>
  <si>
    <r>
      <rPr>
        <u/>
        <sz val="12"/>
        <color indexed="8"/>
        <rFont val="Calibri"/>
        <family val="2"/>
      </rPr>
      <t>https://n2t.net/ark:/65665/33ebc5682-60f3-464b-a1a1-4fb1d2fcf4bc</t>
    </r>
  </si>
  <si>
    <r>
      <rPr>
        <u/>
        <sz val="12"/>
        <color indexed="8"/>
        <rFont val="Calibri"/>
        <family val="2"/>
      </rPr>
      <t>SAMN36762324</t>
    </r>
  </si>
  <si>
    <r>
      <rPr>
        <u/>
        <sz val="12"/>
        <color indexed="8"/>
        <rFont val="Calibri"/>
        <family val="2"/>
      </rPr>
      <t>SRR25465040</t>
    </r>
  </si>
  <si>
    <r>
      <rPr>
        <u/>
        <sz val="12"/>
        <color indexed="8"/>
        <rFont val="Calibri"/>
        <family val="2"/>
      </rPr>
      <t>PV370336</t>
    </r>
  </si>
  <si>
    <t>SIO:FISHES:10-164</t>
  </si>
  <si>
    <t>SIO:f712d27a-c9a7-4c7b-a6cd-716fd6cd325b</t>
  </si>
  <si>
    <r>
      <rPr>
        <u/>
        <sz val="12"/>
        <color indexed="8"/>
        <rFont val="Calibri"/>
        <family val="2"/>
      </rPr>
      <t>SAMN31811684</t>
    </r>
  </si>
  <si>
    <r>
      <rPr>
        <u/>
        <sz val="12"/>
        <color indexed="8"/>
        <rFont val="Calibri"/>
        <family val="2"/>
      </rPr>
      <t>SRR22396879</t>
    </r>
  </si>
  <si>
    <r>
      <rPr>
        <u/>
        <sz val="12"/>
        <color indexed="8"/>
        <rFont val="Calibri"/>
        <family val="2"/>
      </rPr>
      <t>OR482453</t>
    </r>
  </si>
  <si>
    <r>
      <rPr>
        <i/>
        <sz val="12"/>
        <color indexed="8"/>
        <rFont val="Calibri"/>
        <family val="2"/>
      </rPr>
      <t>Gempylus serpens</t>
    </r>
  </si>
  <si>
    <t>USNM:FISH:403317</t>
  </si>
  <si>
    <r>
      <rPr>
        <u/>
        <sz val="12"/>
        <color indexed="8"/>
        <rFont val="Calibri"/>
        <family val="2"/>
      </rPr>
      <t>https://n2t.net/ark:/65665/33c8855f1-35f3-4ba9-82e2-f56e45fa35da</t>
    </r>
  </si>
  <si>
    <t>USNM:Biorepository:AG9RE97</t>
  </si>
  <si>
    <r>
      <rPr>
        <u/>
        <sz val="12"/>
        <color indexed="8"/>
        <rFont val="Calibri"/>
        <family val="2"/>
      </rPr>
      <t>https://n2t.net/ark:/65665/3d45358c1-31d4-48e9-b326-b1a4f69b1ab6</t>
    </r>
  </si>
  <si>
    <t>USNM:Biorepository:AH0SP29</t>
  </si>
  <si>
    <r>
      <rPr>
        <u/>
        <sz val="12"/>
        <color indexed="8"/>
        <rFont val="Calibri"/>
        <family val="2"/>
      </rPr>
      <t>https://n2t.net/ark:/65665/3c7094026-e4a9-45fd-a7ec-894cffcd93d4</t>
    </r>
  </si>
  <si>
    <r>
      <rPr>
        <u/>
        <sz val="12"/>
        <color indexed="8"/>
        <rFont val="Calibri"/>
        <family val="2"/>
      </rPr>
      <t>SAMN26198206</t>
    </r>
  </si>
  <si>
    <r>
      <rPr>
        <u/>
        <sz val="12"/>
        <color indexed="8"/>
        <rFont val="Calibri"/>
        <family val="2"/>
      </rPr>
      <t>SRR19434443</t>
    </r>
  </si>
  <si>
    <r>
      <rPr>
        <u/>
        <sz val="12"/>
        <color indexed="8"/>
        <rFont val="Calibri"/>
        <family val="2"/>
      </rPr>
      <t>OP035147</t>
    </r>
  </si>
  <si>
    <r>
      <rPr>
        <i/>
        <sz val="12"/>
        <color indexed="8"/>
        <rFont val="Calibri"/>
        <family val="2"/>
      </rPr>
      <t>Lepidocybium flavobrunneum</t>
    </r>
  </si>
  <si>
    <t>USNM:FISH:407069</t>
  </si>
  <si>
    <r>
      <rPr>
        <u/>
        <sz val="12"/>
        <color indexed="8"/>
        <rFont val="Calibri"/>
        <family val="2"/>
      </rPr>
      <t>https://n2t.net/ark:/65665/3bbb9c89e-5eec-43ed-892a-49c8c2861d0f</t>
    </r>
  </si>
  <si>
    <t>USNM:Biorepository:AA0AC50</t>
  </si>
  <si>
    <r>
      <rPr>
        <u/>
        <sz val="12"/>
        <color indexed="8"/>
        <rFont val="Calibri"/>
        <family val="2"/>
      </rPr>
      <t>https://n2t.net/ark:/65665/35d65d6fd-9815-40cd-979f-29f5b97ebe67</t>
    </r>
  </si>
  <si>
    <t>USNM:Biorepository:AH1TX09</t>
  </si>
  <si>
    <r>
      <rPr>
        <u/>
        <sz val="12"/>
        <color indexed="8"/>
        <rFont val="Calibri"/>
        <family val="2"/>
      </rPr>
      <t>https://n2t.net/ark:/65665/3da6d49a4-0111-437d-87bb-9d183b7c6f2b</t>
    </r>
  </si>
  <si>
    <r>
      <rPr>
        <u/>
        <sz val="12"/>
        <color indexed="8"/>
        <rFont val="Calibri"/>
        <family val="2"/>
      </rPr>
      <t>SAMN26198231</t>
    </r>
  </si>
  <si>
    <r>
      <rPr>
        <u/>
        <sz val="12"/>
        <color indexed="8"/>
        <rFont val="Calibri"/>
        <family val="2"/>
      </rPr>
      <t>SRR19434502</t>
    </r>
  </si>
  <si>
    <r>
      <rPr>
        <u/>
        <sz val="12"/>
        <color indexed="8"/>
        <rFont val="Calibri"/>
        <family val="2"/>
      </rPr>
      <t>OP035316</t>
    </r>
  </si>
  <si>
    <r>
      <rPr>
        <i/>
        <sz val="12"/>
        <color indexed="8"/>
        <rFont val="Calibri"/>
        <family val="2"/>
      </rPr>
      <t>Nealotus tripes</t>
    </r>
  </si>
  <si>
    <t>USNM:FISH:405004</t>
  </si>
  <si>
    <r>
      <rPr>
        <u/>
        <sz val="12"/>
        <color indexed="8"/>
        <rFont val="Calibri"/>
        <family val="2"/>
      </rPr>
      <t>https://n2t.net/ark:/65665/30a1021a4-fea9-4e42-b69c-cc857bd4b52d</t>
    </r>
  </si>
  <si>
    <t>USNM:Biorepository:AD9NC25</t>
  </si>
  <si>
    <r>
      <rPr>
        <u/>
        <sz val="12"/>
        <color indexed="8"/>
        <rFont val="Calibri"/>
        <family val="2"/>
      </rPr>
      <t>https://n2t.net/ark:/65665/3b22832c2-1ff5-41e4-9c23-14ee9c11fa47</t>
    </r>
  </si>
  <si>
    <t>USNM:Biorepository:AD9NC26</t>
  </si>
  <si>
    <r>
      <rPr>
        <u/>
        <sz val="12"/>
        <color indexed="8"/>
        <rFont val="Calibri"/>
        <family val="2"/>
      </rPr>
      <t>https://n2t.net/ark:/65665/36a1e1711-1e85-46ca-8530-33c3afdc7642</t>
    </r>
  </si>
  <si>
    <r>
      <rPr>
        <u/>
        <sz val="12"/>
        <color indexed="8"/>
        <rFont val="Calibri"/>
        <family val="2"/>
      </rPr>
      <t>SAMN26198095</t>
    </r>
  </si>
  <si>
    <r>
      <rPr>
        <u/>
        <sz val="12"/>
        <color indexed="8"/>
        <rFont val="Calibri"/>
        <family val="2"/>
      </rPr>
      <t>SRR19434343</t>
    </r>
  </si>
  <si>
    <r>
      <rPr>
        <u/>
        <sz val="12"/>
        <color indexed="8"/>
        <rFont val="Calibri"/>
        <family val="2"/>
      </rPr>
      <t>OP035091</t>
    </r>
  </si>
  <si>
    <t>USNM:FISH:454737</t>
  </si>
  <si>
    <r>
      <rPr>
        <u/>
        <sz val="12"/>
        <color indexed="8"/>
        <rFont val="Calibri"/>
        <family val="2"/>
      </rPr>
      <t>https://n2t.net/ark:/65665/374e4e2c7-fb9f-47cc-80e2-fbefb3e07661</t>
    </r>
  </si>
  <si>
    <t>USNM:Biorepository:AO9TT73</t>
  </si>
  <si>
    <r>
      <rPr>
        <u/>
        <sz val="12"/>
        <color indexed="8"/>
        <rFont val="Calibri"/>
        <family val="2"/>
      </rPr>
      <t>https://n2t.net/ark:/65665/311179f5f-cb2f-4f73-8b89-1eb97eecc720</t>
    </r>
  </si>
  <si>
    <t>USNM:Biorepository:AQ8ML66</t>
  </si>
  <si>
    <r>
      <rPr>
        <u/>
        <sz val="12"/>
        <color indexed="8"/>
        <rFont val="Calibri"/>
        <family val="2"/>
      </rPr>
      <t>https://n2t.net/ark:/65665/38e4c890d-4af2-45dd-9140-fbce16914646</t>
    </r>
  </si>
  <si>
    <r>
      <rPr>
        <u/>
        <sz val="12"/>
        <color indexed="8"/>
        <rFont val="Calibri"/>
        <family val="2"/>
      </rPr>
      <t>SAMN31811825</t>
    </r>
  </si>
  <si>
    <r>
      <rPr>
        <u/>
        <sz val="12"/>
        <color indexed="8"/>
        <rFont val="Calibri"/>
        <family val="2"/>
      </rPr>
      <t>SRR22396645</t>
    </r>
  </si>
  <si>
    <r>
      <rPr>
        <u/>
        <sz val="12"/>
        <color indexed="8"/>
        <rFont val="Calibri"/>
        <family val="2"/>
      </rPr>
      <t>OR546177</t>
    </r>
  </si>
  <si>
    <r>
      <rPr>
        <i/>
        <sz val="12"/>
        <color indexed="8"/>
        <rFont val="Calibri"/>
        <family val="2"/>
      </rPr>
      <t>Neoepinnula americana</t>
    </r>
  </si>
  <si>
    <t>USNM:FISH:466089</t>
  </si>
  <si>
    <r>
      <rPr>
        <u/>
        <sz val="12"/>
        <color indexed="8"/>
        <rFont val="Calibri"/>
        <family val="2"/>
      </rPr>
      <t>https://n2t.net/ark:/65665/35b73f9de-17dd-47d0-808e-de33454b8f21</t>
    </r>
  </si>
  <si>
    <t>USNM:Biorepository:AF0YN18</t>
  </si>
  <si>
    <r>
      <rPr>
        <u/>
        <sz val="12"/>
        <color indexed="8"/>
        <rFont val="Calibri"/>
        <family val="2"/>
      </rPr>
      <t>https://n2t.net/ark:/65665/364af1a7d-ca5b-4c98-94d7-241f82eab182</t>
    </r>
  </si>
  <si>
    <t>USNM:Biorepository:AQ8MB33</t>
  </si>
  <si>
    <r>
      <rPr>
        <u/>
        <sz val="12"/>
        <color indexed="8"/>
        <rFont val="Calibri"/>
        <family val="2"/>
      </rPr>
      <t>https://n2t.net/ark:/65665/3df99feeb-22fd-4c4f-92f7-88cb044e05a5</t>
    </r>
  </si>
  <si>
    <r>
      <rPr>
        <u/>
        <sz val="12"/>
        <color indexed="8"/>
        <rFont val="Calibri"/>
        <family val="2"/>
      </rPr>
      <t>SAMN36762068</t>
    </r>
  </si>
  <si>
    <r>
      <rPr>
        <u/>
        <sz val="12"/>
        <color indexed="8"/>
        <rFont val="Calibri"/>
        <family val="2"/>
      </rPr>
      <t>SRR25465037</t>
    </r>
  </si>
  <si>
    <r>
      <rPr>
        <u/>
        <sz val="12"/>
        <color indexed="8"/>
        <rFont val="Calibri"/>
        <family val="2"/>
      </rPr>
      <t>PV357916</t>
    </r>
  </si>
  <si>
    <t>USNM:FISH:466034</t>
  </si>
  <si>
    <r>
      <rPr>
        <u/>
        <sz val="12"/>
        <color indexed="8"/>
        <rFont val="Calibri"/>
        <family val="2"/>
      </rPr>
      <t>https://n2t.net/ark:/65665/3a65c25ce-dbe9-4d46-a6da-fdf5f9edbb9b</t>
    </r>
  </si>
  <si>
    <t>USNM:Biorepository:AO9TU99</t>
  </si>
  <si>
    <r>
      <rPr>
        <u/>
        <sz val="12"/>
        <color indexed="8"/>
        <rFont val="Calibri"/>
        <family val="2"/>
      </rPr>
      <t>https://n2t.net/ark:/65665/3691bde8a-a4dc-4cd5-9cfc-9d57e66222f7</t>
    </r>
  </si>
  <si>
    <t>USNM:Biorepository:AQ8MA78</t>
  </si>
  <si>
    <r>
      <rPr>
        <u/>
        <sz val="12"/>
        <color indexed="8"/>
        <rFont val="Calibri"/>
        <family val="2"/>
      </rPr>
      <t>https://n2t.net/ark:/65665/3d23614de-d8a8-4d04-b110-cf762ec2a191</t>
    </r>
  </si>
  <si>
    <r>
      <rPr>
        <u/>
        <sz val="12"/>
        <color indexed="8"/>
        <rFont val="Calibri"/>
        <family val="2"/>
      </rPr>
      <t>SAMN36762192</t>
    </r>
  </si>
  <si>
    <r>
      <rPr>
        <u/>
        <sz val="12"/>
        <color indexed="8"/>
        <rFont val="Calibri"/>
        <family val="2"/>
      </rPr>
      <t>SRR25465283</t>
    </r>
  </si>
  <si>
    <r>
      <rPr>
        <u/>
        <sz val="12"/>
        <color indexed="8"/>
        <rFont val="Calibri"/>
        <family val="2"/>
      </rPr>
      <t>PV357908</t>
    </r>
  </si>
  <si>
    <t>USNM:FISH:400744</t>
  </si>
  <si>
    <r>
      <rPr>
        <u/>
        <sz val="12"/>
        <color indexed="8"/>
        <rFont val="Calibri"/>
        <family val="2"/>
      </rPr>
      <t>https://n2t.net/ark:/65665/3c9060a77-3542-4904-b8fc-08f3a5a666bf</t>
    </r>
  </si>
  <si>
    <t>USNM:Biorepository:AA0AH29</t>
  </si>
  <si>
    <r>
      <rPr>
        <u/>
        <sz val="12"/>
        <color indexed="8"/>
        <rFont val="Calibri"/>
        <family val="2"/>
      </rPr>
      <t>https://n2t.net/ark:/65665/35de0f616-5080-4e3f-8848-331bbad7b262</t>
    </r>
  </si>
  <si>
    <t>USNM:Biorepository:AH1TX46</t>
  </si>
  <si>
    <r>
      <rPr>
        <u/>
        <sz val="12"/>
        <color indexed="8"/>
        <rFont val="Calibri"/>
        <family val="2"/>
      </rPr>
      <t>https://n2t.net/ark:/65665/336117a2d-c3b0-4714-9e0b-6e74a6b9b0a8</t>
    </r>
  </si>
  <si>
    <r>
      <rPr>
        <u/>
        <sz val="12"/>
        <color indexed="8"/>
        <rFont val="Calibri"/>
        <family val="2"/>
      </rPr>
      <t>SAMN29555222</t>
    </r>
  </si>
  <si>
    <r>
      <rPr>
        <u/>
        <sz val="12"/>
        <color indexed="8"/>
        <rFont val="Calibri"/>
        <family val="2"/>
      </rPr>
      <t>SRR21843961</t>
    </r>
  </si>
  <si>
    <r>
      <rPr>
        <u/>
        <sz val="12"/>
        <color indexed="8"/>
        <rFont val="Calibri"/>
        <family val="2"/>
      </rPr>
      <t>OP057023</t>
    </r>
  </si>
  <si>
    <r>
      <rPr>
        <i/>
        <sz val="12"/>
        <color indexed="8"/>
        <rFont val="Calibri"/>
        <family val="2"/>
      </rPr>
      <t>Promethichthys prometheus</t>
    </r>
  </si>
  <si>
    <t>USNM:FISH:466075</t>
  </si>
  <si>
    <r>
      <rPr>
        <u/>
        <sz val="12"/>
        <color indexed="8"/>
        <rFont val="Calibri"/>
        <family val="2"/>
      </rPr>
      <t>https://n2t.net/ark:/65665/31bd3818d-b0ce-4343-bcae-114498dfa69d</t>
    </r>
  </si>
  <si>
    <t>USNM:Biorepository:AO9TV40</t>
  </si>
  <si>
    <r>
      <rPr>
        <u/>
        <sz val="12"/>
        <color indexed="8"/>
        <rFont val="Calibri"/>
        <family val="2"/>
      </rPr>
      <t>https://n2t.net/ark:/65665/30c3a9d05-0a98-4bb2-aeb3-0796d25fe1ed</t>
    </r>
  </si>
  <si>
    <t>USNM:Biorepository:AQ8MB19</t>
  </si>
  <si>
    <r>
      <rPr>
        <u/>
        <sz val="12"/>
        <color indexed="8"/>
        <rFont val="Calibri"/>
        <family val="2"/>
      </rPr>
      <t>https://n2t.net/ark:/65665/30eac9e19-bd42-4d2f-b9c2-6a58c71e0a75</t>
    </r>
  </si>
  <si>
    <r>
      <rPr>
        <u/>
        <sz val="12"/>
        <color indexed="8"/>
        <rFont val="Calibri"/>
        <family val="2"/>
      </rPr>
      <t>SAMN36762233</t>
    </r>
  </si>
  <si>
    <r>
      <rPr>
        <u/>
        <sz val="12"/>
        <color indexed="8"/>
        <rFont val="Calibri"/>
        <family val="2"/>
      </rPr>
      <t>SRR25465366</t>
    </r>
  </si>
  <si>
    <r>
      <rPr>
        <u/>
        <sz val="12"/>
        <color indexed="8"/>
        <rFont val="Calibri"/>
        <family val="2"/>
      </rPr>
      <t>PV434821</t>
    </r>
  </si>
  <si>
    <t>USNM:FISH:454729</t>
  </si>
  <si>
    <r>
      <rPr>
        <u/>
        <sz val="12"/>
        <color indexed="8"/>
        <rFont val="Calibri"/>
        <family val="2"/>
      </rPr>
      <t>https://n2t.net/ark:/65665/3644e9ac6-1a1e-4f0a-a937-df0c89bee161</t>
    </r>
  </si>
  <si>
    <t>USNM:Biorepository:AO9TT65</t>
  </si>
  <si>
    <r>
      <rPr>
        <u/>
        <sz val="12"/>
        <color indexed="8"/>
        <rFont val="Calibri"/>
        <family val="2"/>
      </rPr>
      <t>https://n2t.net/ark:/65665/3a4c71656-160c-4a53-9def-08657dbf80fb</t>
    </r>
  </si>
  <si>
    <t>USNM:Biorepository:AQ8ML58</t>
  </si>
  <si>
    <r>
      <rPr>
        <u/>
        <sz val="12"/>
        <color indexed="8"/>
        <rFont val="Calibri"/>
        <family val="2"/>
      </rPr>
      <t>https://n2t.net/ark:/65665/39a5aa849-9541-4733-9646-b756a2d1d2bf</t>
    </r>
  </si>
  <si>
    <r>
      <rPr>
        <u/>
        <sz val="12"/>
        <color indexed="8"/>
        <rFont val="Calibri"/>
        <family val="2"/>
      </rPr>
      <t>SAMN31811817</t>
    </r>
  </si>
  <si>
    <r>
      <rPr>
        <u/>
        <sz val="12"/>
        <color indexed="8"/>
        <rFont val="Calibri"/>
        <family val="2"/>
      </rPr>
      <t>SRR22396654</t>
    </r>
  </si>
  <si>
    <r>
      <rPr>
        <u/>
        <sz val="12"/>
        <color indexed="8"/>
        <rFont val="Calibri"/>
        <family val="2"/>
      </rPr>
      <t>OR546175</t>
    </r>
  </si>
  <si>
    <r>
      <rPr>
        <i/>
        <sz val="12"/>
        <color indexed="8"/>
        <rFont val="Calibri"/>
        <family val="2"/>
      </rPr>
      <t>Ruvettus pretiosus</t>
    </r>
  </si>
  <si>
    <t>SIO:FISHES:19-72</t>
  </si>
  <si>
    <t>SIO:dc3153b0-3cc0-4df6-a4c1-232087f35fab</t>
  </si>
  <si>
    <r>
      <rPr>
        <u/>
        <sz val="12"/>
        <color indexed="8"/>
        <rFont val="Calibri"/>
        <family val="2"/>
      </rPr>
      <t>SAMN31811670</t>
    </r>
  </si>
  <si>
    <r>
      <rPr>
        <u/>
        <sz val="12"/>
        <color indexed="8"/>
        <rFont val="Calibri"/>
        <family val="2"/>
      </rPr>
      <t>SRR22396775</t>
    </r>
  </si>
  <si>
    <r>
      <rPr>
        <u/>
        <sz val="12"/>
        <color indexed="8"/>
        <rFont val="Calibri"/>
        <family val="2"/>
      </rPr>
      <t>OP057060</t>
    </r>
  </si>
  <si>
    <r>
      <rPr>
        <i/>
        <sz val="12"/>
        <color indexed="8"/>
        <rFont val="Calibri"/>
        <family val="2"/>
      </rPr>
      <t>Diapterus auratus</t>
    </r>
  </si>
  <si>
    <t>USNM:FISH:415638</t>
  </si>
  <si>
    <r>
      <rPr>
        <u/>
        <sz val="12"/>
        <color indexed="8"/>
        <rFont val="Calibri"/>
        <family val="2"/>
      </rPr>
      <t>https://n2t.net/ark:/65665/39b846d5e-045e-4160-b9dd-7e7ec0ffabae</t>
    </r>
  </si>
  <si>
    <t>USNM:Biorepository:AC2WO81</t>
  </si>
  <si>
    <r>
      <rPr>
        <u/>
        <sz val="12"/>
        <color indexed="8"/>
        <rFont val="Calibri"/>
        <family val="2"/>
      </rPr>
      <t>https://n2t.net/ark:/65665/34eed9e47-cc3d-4b54-9f21-5044b05eebd8</t>
    </r>
  </si>
  <si>
    <t>USNM:Biorepository:AC4YF68</t>
  </si>
  <si>
    <r>
      <rPr>
        <u/>
        <sz val="12"/>
        <color indexed="8"/>
        <rFont val="Calibri"/>
        <family val="2"/>
      </rPr>
      <t>https://n2t.net/ark:/65665/398abcdf5-20c2-4f84-b4b8-46c93c53154f</t>
    </r>
  </si>
  <si>
    <r>
      <rPr>
        <u/>
        <sz val="12"/>
        <color indexed="8"/>
        <rFont val="Calibri"/>
        <family val="2"/>
      </rPr>
      <t>SAMN29555144</t>
    </r>
  </si>
  <si>
    <r>
      <rPr>
        <u/>
        <sz val="12"/>
        <color indexed="8"/>
        <rFont val="Calibri"/>
        <family val="2"/>
      </rPr>
      <t>SRR21844209</t>
    </r>
  </si>
  <si>
    <r>
      <rPr>
        <u/>
        <sz val="12"/>
        <color indexed="8"/>
        <rFont val="Calibri"/>
        <family val="2"/>
      </rPr>
      <t>OP056809</t>
    </r>
  </si>
  <si>
    <r>
      <rPr>
        <i/>
        <sz val="12"/>
        <color indexed="8"/>
        <rFont val="Calibri"/>
        <family val="2"/>
      </rPr>
      <t>Eucinostomus gula</t>
    </r>
  </si>
  <si>
    <t>USNM:FISH:415574</t>
  </si>
  <si>
    <r>
      <rPr>
        <u/>
        <sz val="12"/>
        <color indexed="8"/>
        <rFont val="Calibri"/>
        <family val="2"/>
      </rPr>
      <t>https://n2t.net/ark:/65665/34c1cdd8e-bf25-4801-97ee-8d2a2d036261</t>
    </r>
  </si>
  <si>
    <t>USNM:Biorepository:AC5ZD23</t>
  </si>
  <si>
    <r>
      <rPr>
        <u/>
        <sz val="12"/>
        <color indexed="8"/>
        <rFont val="Calibri"/>
        <family val="2"/>
      </rPr>
      <t>https://n2t.net/ark:/65665/396429960-5a06-482d-b604-902e12c8d4e1</t>
    </r>
  </si>
  <si>
    <t>USNM:Biorepository:AC4YF15</t>
  </si>
  <si>
    <r>
      <rPr>
        <u/>
        <sz val="12"/>
        <color indexed="8"/>
        <rFont val="Calibri"/>
        <family val="2"/>
      </rPr>
      <t>https://n2t.net/ark:/65665/3d50e2665-1720-454d-b342-625590bb4c82</t>
    </r>
  </si>
  <si>
    <r>
      <rPr>
        <u/>
        <sz val="12"/>
        <color indexed="8"/>
        <rFont val="Calibri"/>
        <family val="2"/>
      </rPr>
      <t>SAMN29555134</t>
    </r>
  </si>
  <si>
    <r>
      <rPr>
        <u/>
        <sz val="12"/>
        <color indexed="8"/>
        <rFont val="Calibri"/>
        <family val="2"/>
      </rPr>
      <t>SRR21844074</t>
    </r>
  </si>
  <si>
    <r>
      <rPr>
        <u/>
        <sz val="12"/>
        <color indexed="8"/>
        <rFont val="Calibri"/>
        <family val="2"/>
      </rPr>
      <t>OP056811</t>
    </r>
  </si>
  <si>
    <t>USNM:FISH:416720</t>
  </si>
  <si>
    <r>
      <rPr>
        <u/>
        <sz val="12"/>
        <color indexed="8"/>
        <rFont val="Calibri"/>
        <family val="2"/>
      </rPr>
      <t>https://n2t.net/ark:/65665/3acafa79f-7232-4672-864d-c53c19fcf2e2</t>
    </r>
  </si>
  <si>
    <t>USNM:Biorepository:AC2WP07</t>
  </si>
  <si>
    <r>
      <rPr>
        <u/>
        <sz val="12"/>
        <color indexed="8"/>
        <rFont val="Calibri"/>
        <family val="2"/>
      </rPr>
      <t>https://n2t.net/ark:/65665/3abcd5e60-d17e-425c-859b-a0c93f7f1126</t>
    </r>
  </si>
  <si>
    <t>USNM:Biorepository:AC4YK41</t>
  </si>
  <si>
    <r>
      <rPr>
        <u/>
        <sz val="12"/>
        <color indexed="8"/>
        <rFont val="Calibri"/>
        <family val="2"/>
      </rPr>
      <t>https://n2t.net/ark:/65665/343a45dc3-31dd-43ab-8ddf-0afcd6007473</t>
    </r>
  </si>
  <si>
    <r>
      <rPr>
        <u/>
        <sz val="12"/>
        <color indexed="8"/>
        <rFont val="Calibri"/>
        <family val="2"/>
      </rPr>
      <t>SAMN29555179</t>
    </r>
  </si>
  <si>
    <r>
      <rPr>
        <u/>
        <sz val="12"/>
        <color indexed="8"/>
        <rFont val="Calibri"/>
        <family val="2"/>
      </rPr>
      <t>SRR21844169</t>
    </r>
  </si>
  <si>
    <r>
      <rPr>
        <u/>
        <sz val="12"/>
        <color indexed="8"/>
        <rFont val="Calibri"/>
        <family val="2"/>
      </rPr>
      <t>OR581016</t>
    </r>
  </si>
  <si>
    <r>
      <rPr>
        <i/>
        <sz val="12"/>
        <color indexed="8"/>
        <rFont val="Calibri"/>
        <family val="2"/>
      </rPr>
      <t>Eucinostomus jonesii</t>
    </r>
  </si>
  <si>
    <t>USNM:FISH:416780</t>
  </si>
  <si>
    <r>
      <rPr>
        <u/>
        <sz val="12"/>
        <color indexed="8"/>
        <rFont val="Calibri"/>
        <family val="2"/>
      </rPr>
      <t>https://n2t.net/ark:/65665/3bc0b9541-1d1c-4010-9d5f-65835c276082</t>
    </r>
  </si>
  <si>
    <t>USNM:Biorepository:AC2WN08</t>
  </si>
  <si>
    <r>
      <rPr>
        <u/>
        <sz val="12"/>
        <color indexed="8"/>
        <rFont val="Calibri"/>
        <family val="2"/>
      </rPr>
      <t>https://n2t.net/ark:/65665/397e81237-7473-482d-a69c-15f0d9f5f2aa</t>
    </r>
  </si>
  <si>
    <t>USNM:Biorepository:AC4YK79</t>
  </si>
  <si>
    <r>
      <rPr>
        <u/>
        <sz val="12"/>
        <color indexed="8"/>
        <rFont val="Calibri"/>
        <family val="2"/>
      </rPr>
      <t>https://n2t.net/ark:/65665/39b76c014-a0db-47c2-914b-8cd42dae985f</t>
    </r>
  </si>
  <si>
    <r>
      <rPr>
        <u/>
        <sz val="12"/>
        <color indexed="8"/>
        <rFont val="Calibri"/>
        <family val="2"/>
      </rPr>
      <t>SAMN29555186</t>
    </r>
  </si>
  <si>
    <r>
      <rPr>
        <u/>
        <sz val="12"/>
        <color indexed="8"/>
        <rFont val="Calibri"/>
        <family val="2"/>
      </rPr>
      <t>SRR21844065</t>
    </r>
  </si>
  <si>
    <r>
      <rPr>
        <u/>
        <sz val="12"/>
        <color indexed="8"/>
        <rFont val="Calibri"/>
        <family val="2"/>
      </rPr>
      <t>OP056828</t>
    </r>
  </si>
  <si>
    <r>
      <rPr>
        <i/>
        <sz val="12"/>
        <color indexed="8"/>
        <rFont val="Calibri"/>
        <family val="2"/>
      </rPr>
      <t>Eucinostomus lefroyi</t>
    </r>
  </si>
  <si>
    <t>USNM:FISH:406365</t>
  </si>
  <si>
    <r>
      <rPr>
        <u/>
        <sz val="12"/>
        <color indexed="8"/>
        <rFont val="Calibri"/>
        <family val="2"/>
      </rPr>
      <t>https://n2t.net/ark:/65665/32b03ceb7-f4a1-4f85-8116-522eaf34f957</t>
    </r>
  </si>
  <si>
    <t>USNM:Biorepository:AL7NM76</t>
  </si>
  <si>
    <r>
      <rPr>
        <u/>
        <sz val="12"/>
        <color indexed="8"/>
        <rFont val="Calibri"/>
        <family val="2"/>
      </rPr>
      <t>https://n2t.net/ark:/65665/3196b7646-958e-4eb6-af82-9abf4fad2e9c</t>
    </r>
  </si>
  <si>
    <t>USNM:Biorepository:AL7NJ63</t>
  </si>
  <si>
    <r>
      <rPr>
        <u/>
        <sz val="12"/>
        <color indexed="8"/>
        <rFont val="Calibri"/>
        <family val="2"/>
      </rPr>
      <t>https://n2t.net/ark:/65665/363db0936-e8c6-42be-9069-56bbd36c6313</t>
    </r>
  </si>
  <si>
    <r>
      <rPr>
        <u/>
        <sz val="12"/>
        <color indexed="8"/>
        <rFont val="Calibri"/>
        <family val="2"/>
      </rPr>
      <t>SAMN29555254</t>
    </r>
  </si>
  <si>
    <r>
      <rPr>
        <u/>
        <sz val="12"/>
        <color indexed="8"/>
        <rFont val="Calibri"/>
        <family val="2"/>
      </rPr>
      <t>SRR21844149</t>
    </r>
  </si>
  <si>
    <r>
      <rPr>
        <u/>
        <sz val="12"/>
        <color indexed="8"/>
        <rFont val="Calibri"/>
        <family val="2"/>
      </rPr>
      <t>OP056903</t>
    </r>
  </si>
  <si>
    <r>
      <rPr>
        <i/>
        <sz val="12"/>
        <color indexed="8"/>
        <rFont val="Calibri"/>
        <family val="2"/>
      </rPr>
      <t>Eucinostomus melanopterus</t>
    </r>
  </si>
  <si>
    <t>USNM:FISH:416824</t>
  </si>
  <si>
    <r>
      <rPr>
        <u/>
        <sz val="12"/>
        <color indexed="8"/>
        <rFont val="Calibri"/>
        <family val="2"/>
      </rPr>
      <t>https://n2t.net/ark:/65665/3151eb259-cbd8-4c6a-9238-72e305202a22</t>
    </r>
  </si>
  <si>
    <t>USNM:Biorepository:AC2WN10</t>
  </si>
  <si>
    <r>
      <rPr>
        <u/>
        <sz val="12"/>
        <color indexed="8"/>
        <rFont val="Calibri"/>
        <family val="2"/>
      </rPr>
      <t>https://n2t.net/ark:/65665/32d32e12d-e0ee-4664-8a4b-819da8b022e6</t>
    </r>
  </si>
  <si>
    <t>USNM:Biorepository:AC4YL23</t>
  </si>
  <si>
    <r>
      <rPr>
        <u/>
        <sz val="12"/>
        <color indexed="8"/>
        <rFont val="Calibri"/>
        <family val="2"/>
      </rPr>
      <t>https://n2t.net/ark:/65665/30ab55f58-44c2-4401-b32c-81ef9c84ab17</t>
    </r>
  </si>
  <si>
    <r>
      <rPr>
        <u/>
        <sz val="12"/>
        <color indexed="8"/>
        <rFont val="Calibri"/>
        <family val="2"/>
      </rPr>
      <t>SAMN29555194</t>
    </r>
  </si>
  <si>
    <r>
      <rPr>
        <u/>
        <sz val="12"/>
        <color indexed="8"/>
        <rFont val="Calibri"/>
        <family val="2"/>
      </rPr>
      <t>SRR21844056</t>
    </r>
  </si>
  <si>
    <r>
      <rPr>
        <u/>
        <sz val="12"/>
        <color indexed="8"/>
        <rFont val="Calibri"/>
        <family val="2"/>
      </rPr>
      <t>OP056831</t>
    </r>
  </si>
  <si>
    <r>
      <rPr>
        <i/>
        <sz val="12"/>
        <color indexed="8"/>
        <rFont val="Calibri"/>
        <family val="2"/>
      </rPr>
      <t>Gerres cinereus</t>
    </r>
  </si>
  <si>
    <t>USNM:FISH:415610</t>
  </si>
  <si>
    <r>
      <rPr>
        <u/>
        <sz val="12"/>
        <color indexed="8"/>
        <rFont val="Calibri"/>
        <family val="2"/>
      </rPr>
      <t>https://n2t.net/ark:/65665/38c101a2c-d0f6-40d4-932e-9aa21f4e84db</t>
    </r>
  </si>
  <si>
    <t>USNM:Biorepository:AC5ZC72</t>
  </si>
  <si>
    <r>
      <rPr>
        <u/>
        <sz val="12"/>
        <color indexed="8"/>
        <rFont val="Calibri"/>
        <family val="2"/>
      </rPr>
      <t>https://n2t.net/ark:/65665/32d6aeada-4922-4e28-ab80-542497ee2952</t>
    </r>
  </si>
  <si>
    <t>USNM:Biorepository:AC4YF48</t>
  </si>
  <si>
    <r>
      <rPr>
        <u/>
        <sz val="12"/>
        <color indexed="8"/>
        <rFont val="Calibri"/>
        <family val="2"/>
      </rPr>
      <t>https://n2t.net/ark:/65665/387389426-8b8a-4d5e-99c5-d2bb6afa2415</t>
    </r>
  </si>
  <si>
    <r>
      <rPr>
        <u/>
        <sz val="12"/>
        <color indexed="8"/>
        <rFont val="Calibri"/>
        <family val="2"/>
      </rPr>
      <t>SAMN29555139</t>
    </r>
  </si>
  <si>
    <r>
      <rPr>
        <u/>
        <sz val="12"/>
        <color indexed="8"/>
        <rFont val="Calibri"/>
        <family val="2"/>
      </rPr>
      <t>SRR21844215</t>
    </r>
  </si>
  <si>
    <r>
      <rPr>
        <u/>
        <sz val="12"/>
        <color indexed="8"/>
        <rFont val="Calibri"/>
        <family val="2"/>
      </rPr>
      <t>OP056810</t>
    </r>
  </si>
  <si>
    <r>
      <rPr>
        <i/>
        <sz val="12"/>
        <color indexed="8"/>
        <rFont val="Calibri"/>
        <family val="2"/>
      </rPr>
      <t>Gibberichthys pumilus</t>
    </r>
  </si>
  <si>
    <t>USNM:FISH:407501</t>
  </si>
  <si>
    <r>
      <rPr>
        <u/>
        <sz val="12"/>
        <color indexed="8"/>
        <rFont val="Calibri"/>
        <family val="2"/>
      </rPr>
      <t>https://n2t.net/ark:/65665/367db63b0-11fe-4c26-a301-03570565efcf</t>
    </r>
  </si>
  <si>
    <t>USNM:Biorepository:AH2UB34</t>
  </si>
  <si>
    <r>
      <rPr>
        <u/>
        <sz val="12"/>
        <color indexed="8"/>
        <rFont val="Calibri"/>
        <family val="2"/>
      </rPr>
      <t>https://n2t.net/ark:/65665/3cb14bc80-6f57-4c95-a317-5a505b3898df</t>
    </r>
  </si>
  <si>
    <r>
      <rPr>
        <u/>
        <sz val="12"/>
        <color indexed="8"/>
        <rFont val="Calibri"/>
        <family val="2"/>
      </rPr>
      <t>SAMN29555232</t>
    </r>
  </si>
  <si>
    <r>
      <rPr>
        <u/>
        <sz val="12"/>
        <color indexed="8"/>
        <rFont val="Calibri"/>
        <family val="2"/>
      </rPr>
      <t>SRR21843950</t>
    </r>
  </si>
  <si>
    <r>
      <rPr>
        <u/>
        <sz val="12"/>
        <color indexed="8"/>
        <rFont val="Calibri"/>
        <family val="2"/>
      </rPr>
      <t>OP056974</t>
    </r>
  </si>
  <si>
    <r>
      <rPr>
        <i/>
        <sz val="12"/>
        <color indexed="8"/>
        <rFont val="Calibri"/>
        <family val="2"/>
      </rPr>
      <t>Gigantura indica</t>
    </r>
  </si>
  <si>
    <t>SIO:FISHES:10-167</t>
  </si>
  <si>
    <t>SIO:3573afe5-883d-48b6-a701-3ab3e87ca30e</t>
  </si>
  <si>
    <r>
      <rPr>
        <u/>
        <sz val="12"/>
        <color indexed="8"/>
        <rFont val="Calibri"/>
        <family val="2"/>
      </rPr>
      <t>SAMN31811581</t>
    </r>
  </si>
  <si>
    <r>
      <rPr>
        <u/>
        <sz val="12"/>
        <color indexed="8"/>
        <rFont val="Calibri"/>
        <family val="2"/>
      </rPr>
      <t>SRR22396627</t>
    </r>
  </si>
  <si>
    <r>
      <rPr>
        <u/>
        <sz val="12"/>
        <color indexed="8"/>
        <rFont val="Calibri"/>
        <family val="2"/>
      </rPr>
      <t>OR546133</t>
    </r>
  </si>
  <si>
    <r>
      <rPr>
        <i/>
        <sz val="12"/>
        <color indexed="8"/>
        <rFont val="Calibri"/>
        <family val="2"/>
      </rPr>
      <t>Acyrtus artius*</t>
    </r>
  </si>
  <si>
    <t>USNM:FISH:420346</t>
  </si>
  <si>
    <r>
      <rPr>
        <u/>
        <sz val="12"/>
        <color indexed="8"/>
        <rFont val="Calibri"/>
        <family val="2"/>
      </rPr>
      <t>https://n2t.net/ark:/65665/34431298c-e127-40bf-8709-ffc59e48df8b</t>
    </r>
  </si>
  <si>
    <t>USNM:Biorepository:AH0SG47</t>
  </si>
  <si>
    <r>
      <rPr>
        <u/>
        <sz val="12"/>
        <color indexed="8"/>
        <rFont val="Calibri"/>
        <family val="2"/>
      </rPr>
      <t>https://n2t.net/ark:/65665/31e3cd220-0781-4b82-8166-f4a8060fdf8a</t>
    </r>
  </si>
  <si>
    <t>USNM:Biorepository:AC4YN97</t>
  </si>
  <si>
    <r>
      <rPr>
        <u/>
        <sz val="12"/>
        <color indexed="8"/>
        <rFont val="Calibri"/>
        <family val="2"/>
      </rPr>
      <t>https://n2t.net/ark:/65665/3d50594d9-ff00-4bec-9b7a-e70f99af858f</t>
    </r>
  </si>
  <si>
    <r>
      <rPr>
        <u/>
        <sz val="12"/>
        <color indexed="8"/>
        <rFont val="Calibri"/>
        <family val="2"/>
      </rPr>
      <t>SAMN36762052</t>
    </r>
  </si>
  <si>
    <r>
      <rPr>
        <u/>
        <sz val="12"/>
        <color indexed="8"/>
        <rFont val="Calibri"/>
        <family val="2"/>
      </rPr>
      <t>SRR25465215</t>
    </r>
  </si>
  <si>
    <r>
      <rPr>
        <u/>
        <sz val="12"/>
        <color indexed="8"/>
        <rFont val="Calibri"/>
        <family val="2"/>
      </rPr>
      <t>PV460856</t>
    </r>
  </si>
  <si>
    <r>
      <rPr>
        <i/>
        <sz val="12"/>
        <color indexed="8"/>
        <rFont val="Calibri"/>
        <family val="2"/>
      </rPr>
      <t>Gobiesox strumosus</t>
    </r>
  </si>
  <si>
    <t>USNM:FISH:431297</t>
  </si>
  <si>
    <r>
      <rPr>
        <u/>
        <sz val="12"/>
        <color indexed="8"/>
        <rFont val="Calibri"/>
        <family val="2"/>
      </rPr>
      <t>https://n2t.net/ark:/65665/3cf0c3418-30e2-47c6-a11d-a3151818b206</t>
    </r>
  </si>
  <si>
    <t>USNM:Biorepository:AC2WN12</t>
  </si>
  <si>
    <r>
      <rPr>
        <u/>
        <sz val="12"/>
        <color indexed="8"/>
        <rFont val="Calibri"/>
        <family val="2"/>
      </rPr>
      <t>https://n2t.net/ark:/65665/3997cfd80-1b7a-40b7-8786-64f2c298ea53</t>
    </r>
  </si>
  <si>
    <t>USNM:Biorepository:AC5ZI64</t>
  </si>
  <si>
    <r>
      <rPr>
        <u/>
        <sz val="12"/>
        <color indexed="8"/>
        <rFont val="Calibri"/>
        <family val="2"/>
      </rPr>
      <t>https://n2t.net/ark:/65665/3621dc4cd-6a1b-4494-9f0b-d2d206da2b1c</t>
    </r>
  </si>
  <si>
    <r>
      <rPr>
        <u/>
        <sz val="12"/>
        <color indexed="8"/>
        <rFont val="Calibri"/>
        <family val="2"/>
      </rPr>
      <t>SAMN26198094</t>
    </r>
  </si>
  <si>
    <r>
      <rPr>
        <u/>
        <sz val="12"/>
        <color indexed="8"/>
        <rFont val="Calibri"/>
        <family val="2"/>
      </rPr>
      <t>SRR18254295</t>
    </r>
  </si>
  <si>
    <r>
      <rPr>
        <u/>
        <sz val="12"/>
        <color indexed="8"/>
        <rFont val="Calibri"/>
        <family val="2"/>
      </rPr>
      <t>OP035221</t>
    </r>
  </si>
  <si>
    <r>
      <rPr>
        <i/>
        <sz val="12"/>
        <color indexed="8"/>
        <rFont val="Calibri"/>
        <family val="2"/>
      </rPr>
      <t>Tomicodon cryptus*</t>
    </r>
  </si>
  <si>
    <t>USNM:FISH:406228</t>
  </si>
  <si>
    <r>
      <rPr>
        <u/>
        <sz val="12"/>
        <color indexed="8"/>
        <rFont val="Calibri"/>
        <family val="2"/>
      </rPr>
      <t>https://n2t.net/ark:/65665/34fff0d9d-3807-40bb-bded-1082a434644a</t>
    </r>
  </si>
  <si>
    <t>USNM:Biorepository:AL7NO39</t>
  </si>
  <si>
    <r>
      <rPr>
        <u/>
        <sz val="12"/>
        <color indexed="8"/>
        <rFont val="Calibri"/>
        <family val="2"/>
      </rPr>
      <t>https://n2t.net/ark:/65665/3078e088e-b9a9-40ea-87c2-de0ac6fc7177</t>
    </r>
  </si>
  <si>
    <t>USNM:Biorepository:AL7NI32</t>
  </si>
  <si>
    <r>
      <rPr>
        <u/>
        <sz val="12"/>
        <color indexed="8"/>
        <rFont val="Calibri"/>
        <family val="2"/>
      </rPr>
      <t>https://n2t.net/ark:/65665/38179d748-5d36-44f4-9891-cd85120cba1e</t>
    </r>
  </si>
  <si>
    <r>
      <rPr>
        <u/>
        <sz val="12"/>
        <color indexed="8"/>
        <rFont val="Calibri"/>
        <family val="2"/>
      </rPr>
      <t>SAMN29555251</t>
    </r>
  </si>
  <si>
    <r>
      <rPr>
        <u/>
        <sz val="12"/>
        <color indexed="8"/>
        <rFont val="Calibri"/>
        <family val="2"/>
      </rPr>
      <t>SRR21844152</t>
    </r>
  </si>
  <si>
    <r>
      <rPr>
        <u/>
        <sz val="12"/>
        <color indexed="8"/>
        <rFont val="Calibri"/>
        <family val="2"/>
      </rPr>
      <t>OR546215</t>
    </r>
  </si>
  <si>
    <r>
      <rPr>
        <i/>
        <sz val="12"/>
        <color indexed="8"/>
        <rFont val="Calibri"/>
        <family val="2"/>
      </rPr>
      <t>Tomicodon reitzae*</t>
    </r>
  </si>
  <si>
    <t>USNM:FISH:421704</t>
  </si>
  <si>
    <r>
      <rPr>
        <u/>
        <sz val="12"/>
        <color indexed="8"/>
        <rFont val="Calibri"/>
        <family val="2"/>
      </rPr>
      <t>https://n2t.net/ark:/65665/371b83a71-b8cc-4680-a429-a4acb23c7a15</t>
    </r>
  </si>
  <si>
    <t>USNM:Biorepository:AC2WT83</t>
  </si>
  <si>
    <r>
      <rPr>
        <u/>
        <sz val="12"/>
        <color indexed="8"/>
        <rFont val="Calibri"/>
        <family val="2"/>
      </rPr>
      <t>https://n2t.net/ark:/65665/388aa99c7-8f28-4e7d-9ac2-9bfb577d8941</t>
    </r>
  </si>
  <si>
    <t>USNM:Biorepository:AC5ZE30</t>
  </si>
  <si>
    <r>
      <rPr>
        <u/>
        <sz val="12"/>
        <color indexed="8"/>
        <rFont val="Calibri"/>
        <family val="2"/>
      </rPr>
      <t>https://n2t.net/ark:/65665/3a7b15e8f-fedd-49a6-9fbc-7a8c142797e9</t>
    </r>
  </si>
  <si>
    <r>
      <rPr>
        <u/>
        <sz val="12"/>
        <color indexed="8"/>
        <rFont val="Calibri"/>
        <family val="2"/>
      </rPr>
      <t>SAMN29555209</t>
    </r>
  </si>
  <si>
    <r>
      <rPr>
        <u/>
        <sz val="12"/>
        <color indexed="8"/>
        <rFont val="Calibri"/>
        <family val="2"/>
      </rPr>
      <t>SRR21844040</t>
    </r>
  </si>
  <si>
    <r>
      <rPr>
        <u/>
        <sz val="12"/>
        <color indexed="8"/>
        <rFont val="Calibri"/>
        <family val="2"/>
      </rPr>
      <t>OP056862</t>
    </r>
  </si>
  <si>
    <r>
      <rPr>
        <sz val="12"/>
        <color indexed="8"/>
        <rFont val="Calibri"/>
        <family val="2"/>
      </rPr>
      <t>Gobiidae</t>
    </r>
  </si>
  <si>
    <r>
      <rPr>
        <i/>
        <sz val="12"/>
        <color indexed="8"/>
        <rFont val="Calibri"/>
        <family val="2"/>
      </rPr>
      <t>Asterropteryx semipunctata</t>
    </r>
  </si>
  <si>
    <t>USNM:FISH:442231</t>
  </si>
  <si>
    <r>
      <rPr>
        <u/>
        <sz val="12"/>
        <color indexed="8"/>
        <rFont val="Calibri"/>
        <family val="2"/>
      </rPr>
      <t>https://n2t.net/ark:/65665/384cacd08-b525-4d34-ae2f-bb640b5ec2b3</t>
    </r>
  </si>
  <si>
    <t>USNM:Biorepository:AH9BL19</t>
  </si>
  <si>
    <r>
      <rPr>
        <u/>
        <sz val="12"/>
        <color indexed="8"/>
        <rFont val="Calibri"/>
        <family val="2"/>
      </rPr>
      <t>https://n2t.net/ark:/65665/3d0b74fd0-a15f-4e91-85fa-96161d6081d6</t>
    </r>
  </si>
  <si>
    <t>USNM:Biorepository:AK2YC70</t>
  </si>
  <si>
    <r>
      <rPr>
        <u/>
        <sz val="12"/>
        <color indexed="8"/>
        <rFont val="Calibri"/>
        <family val="2"/>
      </rPr>
      <t>https://n2t.net/ark:/65665/3385471c2-d9d7-4ebd-80bc-3391c3149cec</t>
    </r>
  </si>
  <si>
    <r>
      <rPr>
        <u/>
        <sz val="12"/>
        <color indexed="8"/>
        <rFont val="Calibri"/>
        <family val="2"/>
      </rPr>
      <t>SAMN26198308</t>
    </r>
  </si>
  <si>
    <r>
      <rPr>
        <u/>
        <sz val="12"/>
        <color indexed="8"/>
        <rFont val="Calibri"/>
        <family val="2"/>
      </rPr>
      <t>SRR19434535</t>
    </r>
  </si>
  <si>
    <r>
      <rPr>
        <u/>
        <sz val="12"/>
        <color indexed="8"/>
        <rFont val="Calibri"/>
        <family val="2"/>
      </rPr>
      <t>OP035064</t>
    </r>
  </si>
  <si>
    <r>
      <rPr>
        <i/>
        <sz val="12"/>
        <color indexed="8"/>
        <rFont val="Calibri"/>
        <family val="2"/>
      </rPr>
      <t>Barbulifer antennatus</t>
    </r>
  </si>
  <si>
    <t>USNM:FISH:406235</t>
  </si>
  <si>
    <r>
      <rPr>
        <u/>
        <sz val="12"/>
        <color indexed="8"/>
        <rFont val="Calibri"/>
        <family val="2"/>
      </rPr>
      <t>https://n2t.net/ark:/65665/3b68e0ef6-45a2-4515-841a-187dc84c7bf1</t>
    </r>
  </si>
  <si>
    <t>USNM:Biorepository:AL7NO28</t>
  </si>
  <si>
    <r>
      <rPr>
        <u/>
        <sz val="12"/>
        <color indexed="8"/>
        <rFont val="Calibri"/>
        <family val="2"/>
      </rPr>
      <t>https://n2t.net/ark:/65665/37c490f33-2bb3-4cbf-becd-c67df6d62648</t>
    </r>
  </si>
  <si>
    <t>USNM:Biorepository:AL7NI39</t>
  </si>
  <si>
    <r>
      <rPr>
        <u/>
        <sz val="12"/>
        <color indexed="8"/>
        <rFont val="Calibri"/>
        <family val="2"/>
      </rPr>
      <t>https://n2t.net/ark:/65665/3f448ca5a-d136-4c4a-8abe-a2938ccc9b5c</t>
    </r>
  </si>
  <si>
    <r>
      <rPr>
        <u/>
        <sz val="12"/>
        <color indexed="8"/>
        <rFont val="Calibri"/>
        <family val="2"/>
      </rPr>
      <t>SAMN36762157</t>
    </r>
  </si>
  <si>
    <r>
      <rPr>
        <u/>
        <sz val="12"/>
        <color indexed="8"/>
        <rFont val="Calibri"/>
        <family val="2"/>
      </rPr>
      <t>SRR25465129</t>
    </r>
  </si>
  <si>
    <r>
      <rPr>
        <u/>
        <sz val="12"/>
        <color indexed="8"/>
        <rFont val="Calibri"/>
        <family val="2"/>
      </rPr>
      <t>PV370327</t>
    </r>
  </si>
  <si>
    <r>
      <rPr>
        <i/>
        <sz val="12"/>
        <color indexed="8"/>
        <rFont val="Calibri"/>
        <family val="2"/>
      </rPr>
      <t>Barbulifer ceuthoecus</t>
    </r>
  </si>
  <si>
    <t>USNM:FISH:416023</t>
  </si>
  <si>
    <r>
      <rPr>
        <u/>
        <sz val="12"/>
        <color indexed="8"/>
        <rFont val="Calibri"/>
        <family val="2"/>
      </rPr>
      <t>https://n2t.net/ark:/65665/32a0de24f-8b94-45c7-af9d-368b25553353</t>
    </r>
  </si>
  <si>
    <t>USNM:Biorepository:AC2WG81</t>
  </si>
  <si>
    <r>
      <rPr>
        <u/>
        <sz val="12"/>
        <color indexed="8"/>
        <rFont val="Calibri"/>
        <family val="2"/>
      </rPr>
      <t>https://n2t.net/ark:/65665/3dfb5a42f-59ef-4f37-b850-58e679817436</t>
    </r>
  </si>
  <si>
    <t>USNM:Biorepository:AC4YG83</t>
  </si>
  <si>
    <r>
      <rPr>
        <u/>
        <sz val="12"/>
        <color indexed="8"/>
        <rFont val="Calibri"/>
        <family val="2"/>
      </rPr>
      <t>https://n2t.net/ark:/65665/31702b499-bf7e-459e-9392-696199c3712e</t>
    </r>
  </si>
  <si>
    <r>
      <rPr>
        <u/>
        <sz val="12"/>
        <color indexed="8"/>
        <rFont val="Calibri"/>
        <family val="2"/>
      </rPr>
      <t>SAMN36762047</t>
    </r>
  </si>
  <si>
    <r>
      <rPr>
        <u/>
        <sz val="12"/>
        <color indexed="8"/>
        <rFont val="Calibri"/>
        <family val="2"/>
      </rPr>
      <t>SRR25465220</t>
    </r>
  </si>
  <si>
    <r>
      <rPr>
        <u/>
        <sz val="12"/>
        <color indexed="8"/>
        <rFont val="Calibri"/>
        <family val="2"/>
      </rPr>
      <t>PV460836</t>
    </r>
  </si>
  <si>
    <r>
      <rPr>
        <i/>
        <sz val="12"/>
        <color indexed="8"/>
        <rFont val="Calibri"/>
        <family val="2"/>
      </rPr>
      <t>Bathygobius coalitus</t>
    </r>
  </si>
  <si>
    <t>USNM:FISH:442350</t>
  </si>
  <si>
    <r>
      <rPr>
        <u/>
        <sz val="12"/>
        <color indexed="8"/>
        <rFont val="Calibri"/>
        <family val="2"/>
      </rPr>
      <t>https://n2t.net/ark:/65665/38ba3b7e9-5f57-44d2-a534-2dbc2289bf0a</t>
    </r>
  </si>
  <si>
    <t>USNM:Biorepository:AH9BN48</t>
  </si>
  <si>
    <r>
      <rPr>
        <u/>
        <sz val="12"/>
        <color indexed="8"/>
        <rFont val="Calibri"/>
        <family val="2"/>
      </rPr>
      <t>https://n2t.net/ark:/65665/39e42e5db-274c-4b58-8dc6-0aa7b95c3d23</t>
    </r>
  </si>
  <si>
    <t>USNM:Biorepository:AK2YB91</t>
  </si>
  <si>
    <r>
      <rPr>
        <u/>
        <sz val="12"/>
        <color indexed="8"/>
        <rFont val="Calibri"/>
        <family val="2"/>
      </rPr>
      <t>https://n2t.net/ark:/65665/3dad417a4-b162-4167-888e-b459f62653b7</t>
    </r>
  </si>
  <si>
    <r>
      <rPr>
        <u/>
        <sz val="12"/>
        <color indexed="8"/>
        <rFont val="Calibri"/>
        <family val="2"/>
      </rPr>
      <t>SAMN26198265</t>
    </r>
  </si>
  <si>
    <r>
      <rPr>
        <u/>
        <sz val="12"/>
        <color indexed="8"/>
        <rFont val="Calibri"/>
        <family val="2"/>
      </rPr>
      <t>SRR19434492</t>
    </r>
  </si>
  <si>
    <r>
      <rPr>
        <u/>
        <sz val="12"/>
        <color indexed="8"/>
        <rFont val="Calibri"/>
        <family val="2"/>
      </rPr>
      <t>OP035207</t>
    </r>
  </si>
  <si>
    <r>
      <rPr>
        <i/>
        <sz val="12"/>
        <color indexed="8"/>
        <rFont val="Calibri"/>
        <family val="2"/>
      </rPr>
      <t>Bathygobius cocosensis</t>
    </r>
  </si>
  <si>
    <t>USNM:FISH:442305</t>
  </si>
  <si>
    <r>
      <rPr>
        <u/>
        <sz val="12"/>
        <color indexed="8"/>
        <rFont val="Calibri"/>
        <family val="2"/>
      </rPr>
      <t>https://n2t.net/ark:/65665/3e5422038-caac-4689-b169-20eac0d66d36</t>
    </r>
  </si>
  <si>
    <t>USNM:Biorepository:AK2YB73</t>
  </si>
  <si>
    <r>
      <rPr>
        <u/>
        <sz val="12"/>
        <color indexed="8"/>
        <rFont val="Calibri"/>
        <family val="2"/>
      </rPr>
      <t>https://n2t.net/ark:/65665/3b0150ac9-7621-4f82-82c1-b2811f9a19ad</t>
    </r>
  </si>
  <si>
    <r>
      <rPr>
        <u/>
        <sz val="12"/>
        <color indexed="8"/>
        <rFont val="Calibri"/>
        <family val="2"/>
      </rPr>
      <t>SAMN26198258</t>
    </r>
  </si>
  <si>
    <r>
      <rPr>
        <u/>
        <sz val="12"/>
        <color indexed="8"/>
        <rFont val="Calibri"/>
        <family val="2"/>
      </rPr>
      <t>SRR19434423</t>
    </r>
  </si>
  <si>
    <r>
      <rPr>
        <u/>
        <sz val="12"/>
        <color indexed="8"/>
        <rFont val="Calibri"/>
        <family val="2"/>
      </rPr>
      <t>OP035318</t>
    </r>
  </si>
  <si>
    <r>
      <rPr>
        <i/>
        <sz val="12"/>
        <color indexed="8"/>
        <rFont val="Calibri"/>
        <family val="2"/>
      </rPr>
      <t>Bathygobius cotticeps</t>
    </r>
  </si>
  <si>
    <t>USNM:FISH:422929</t>
  </si>
  <si>
    <r>
      <rPr>
        <u/>
        <sz val="12"/>
        <color indexed="8"/>
        <rFont val="Calibri"/>
        <family val="2"/>
      </rPr>
      <t>https://n2t.net/ark:/65665/30b0a310a-bbf3-408b-b8fd-414151604b00</t>
    </r>
  </si>
  <si>
    <r>
      <rPr>
        <u/>
        <sz val="12"/>
        <color indexed="8"/>
        <rFont val="Calibri"/>
        <family val="2"/>
      </rPr>
      <t>https://n2t.net/ark:/65665/3a4a9bdd6-cc62-4f68-801f-76470343d2f5</t>
    </r>
  </si>
  <si>
    <t>USNM:Biorepository:AD9NN50</t>
  </si>
  <si>
    <r>
      <rPr>
        <u/>
        <sz val="12"/>
        <color indexed="8"/>
        <rFont val="Calibri"/>
        <family val="2"/>
      </rPr>
      <t>https://n2t.net/ark:/65665/379a798a2-3a21-4499-8efa-60e183004696</t>
    </r>
  </si>
  <si>
    <r>
      <rPr>
        <u/>
        <sz val="12"/>
        <color indexed="8"/>
        <rFont val="Calibri"/>
        <family val="2"/>
      </rPr>
      <t>SAMN26198117</t>
    </r>
  </si>
  <si>
    <r>
      <rPr>
        <u/>
        <sz val="12"/>
        <color indexed="8"/>
        <rFont val="Calibri"/>
        <family val="2"/>
      </rPr>
      <t>SRR19434484</t>
    </r>
  </si>
  <si>
    <r>
      <rPr>
        <u/>
        <sz val="12"/>
        <color indexed="8"/>
        <rFont val="Calibri"/>
        <family val="2"/>
      </rPr>
      <t>OP035169</t>
    </r>
  </si>
  <si>
    <r>
      <rPr>
        <i/>
        <sz val="12"/>
        <color indexed="8"/>
        <rFont val="Calibri"/>
        <family val="2"/>
      </rPr>
      <t>Bathygobius curacao</t>
    </r>
  </si>
  <si>
    <t>USNM:FISH:416119</t>
  </si>
  <si>
    <r>
      <rPr>
        <u/>
        <sz val="12"/>
        <color indexed="8"/>
        <rFont val="Calibri"/>
        <family val="2"/>
      </rPr>
      <t>https://n2t.net/ark:/65665/3853cfb88-208d-4796-b207-d78bddf19bd1</t>
    </r>
  </si>
  <si>
    <t>USNM:Biorepository:AC8CA38</t>
  </si>
  <si>
    <r>
      <rPr>
        <u/>
        <sz val="12"/>
        <color indexed="8"/>
        <rFont val="Calibri"/>
        <family val="2"/>
      </rPr>
      <t>https://n2t.net/ark:/65665/30687fb37-fdc8-4885-9575-b15a184abd52</t>
    </r>
  </si>
  <si>
    <t>USNM:Biorepository:AC4YH62</t>
  </si>
  <si>
    <r>
      <rPr>
        <u/>
        <sz val="12"/>
        <color indexed="8"/>
        <rFont val="Calibri"/>
        <family val="2"/>
      </rPr>
      <t>https://n2t.net/ark:/65665/30717829f-60aa-4c08-8fa3-dc09d205059e</t>
    </r>
  </si>
  <si>
    <r>
      <rPr>
        <u/>
        <sz val="12"/>
        <color indexed="8"/>
        <rFont val="Calibri"/>
        <family val="2"/>
      </rPr>
      <t>SAMN29555148</t>
    </r>
  </si>
  <si>
    <r>
      <rPr>
        <u/>
        <sz val="12"/>
        <color indexed="8"/>
        <rFont val="Calibri"/>
        <family val="2"/>
      </rPr>
      <t>SRR21844205</t>
    </r>
  </si>
  <si>
    <r>
      <rPr>
        <u/>
        <sz val="12"/>
        <color indexed="8"/>
        <rFont val="Calibri"/>
        <family val="2"/>
      </rPr>
      <t>OP056848</t>
    </r>
  </si>
  <si>
    <r>
      <rPr>
        <i/>
        <sz val="12"/>
        <color indexed="8"/>
        <rFont val="Calibri"/>
        <family val="2"/>
      </rPr>
      <t>Bathygobius geminatus</t>
    </r>
  </si>
  <si>
    <t>USNM:FISH:398101</t>
  </si>
  <si>
    <r>
      <rPr>
        <u/>
        <sz val="12"/>
        <color indexed="8"/>
        <rFont val="Calibri"/>
        <family val="2"/>
      </rPr>
      <t>https://n2t.net/ark:/65665/3d3233cd6-625d-4954-9218-5d805cb56093</t>
    </r>
  </si>
  <si>
    <t>USNM:Biorepository:AC2WS93</t>
  </si>
  <si>
    <r>
      <rPr>
        <u/>
        <sz val="12"/>
        <color indexed="8"/>
        <rFont val="Calibri"/>
        <family val="2"/>
      </rPr>
      <t>https://n2t.net/ark:/65665/35fe6eef1-1474-4eea-9cd1-3f2de123d201</t>
    </r>
  </si>
  <si>
    <t>USNM:Biorepository:AC3XQ23</t>
  </si>
  <si>
    <r>
      <rPr>
        <u/>
        <sz val="12"/>
        <color indexed="8"/>
        <rFont val="Calibri"/>
        <family val="2"/>
      </rPr>
      <t>https://n2t.net/ark:/65665/31d2b9bc5-4b96-44b2-bc2c-db5b440e90dc</t>
    </r>
  </si>
  <si>
    <r>
      <rPr>
        <u/>
        <sz val="12"/>
        <color indexed="8"/>
        <rFont val="Calibri"/>
        <family val="2"/>
      </rPr>
      <t>SAMN29555075</t>
    </r>
  </si>
  <si>
    <r>
      <rPr>
        <u/>
        <sz val="12"/>
        <color indexed="8"/>
        <rFont val="Calibri"/>
        <family val="2"/>
      </rPr>
      <t>SRR21844131</t>
    </r>
  </si>
  <si>
    <r>
      <rPr>
        <u/>
        <sz val="12"/>
        <color indexed="8"/>
        <rFont val="Calibri"/>
        <family val="2"/>
      </rPr>
      <t>OP056813</t>
    </r>
  </si>
  <si>
    <r>
      <rPr>
        <i/>
        <sz val="12"/>
        <color indexed="8"/>
        <rFont val="Calibri"/>
        <family val="2"/>
      </rPr>
      <t>Bathygobius mystacium</t>
    </r>
  </si>
  <si>
    <t>USNM:FISH:442055</t>
  </si>
  <si>
    <r>
      <rPr>
        <u/>
        <sz val="12"/>
        <color indexed="8"/>
        <rFont val="Calibri"/>
        <family val="2"/>
      </rPr>
      <t>https://n2t.net/ark:/65665/3ab2b3252-1e93-4498-8eed-be4f844cf7c5</t>
    </r>
  </si>
  <si>
    <t>USNM:Biorepository:AE8WS75</t>
  </si>
  <si>
    <r>
      <rPr>
        <u/>
        <sz val="12"/>
        <color indexed="8"/>
        <rFont val="Calibri"/>
        <family val="2"/>
      </rPr>
      <t>https://n2t.net/ark:/65665/3eb162317-7171-4a90-810d-b124c9f8c6ff</t>
    </r>
  </si>
  <si>
    <t>USNM:Biorepository:AJ9VK34</t>
  </si>
  <si>
    <r>
      <rPr>
        <u/>
        <sz val="12"/>
        <color indexed="8"/>
        <rFont val="Calibri"/>
        <family val="2"/>
      </rPr>
      <t>https://n2t.net/ark:/65665/31de2f954-5203-4092-8d2b-126cde3d88bc</t>
    </r>
  </si>
  <si>
    <r>
      <rPr>
        <u/>
        <sz val="12"/>
        <color indexed="8"/>
        <rFont val="Calibri"/>
        <family val="2"/>
      </rPr>
      <t>SAMN29555241</t>
    </r>
  </si>
  <si>
    <r>
      <rPr>
        <u/>
        <sz val="12"/>
        <color indexed="8"/>
        <rFont val="Calibri"/>
        <family val="2"/>
      </rPr>
      <t>SRR21844164</t>
    </r>
  </si>
  <si>
    <r>
      <rPr>
        <u/>
        <sz val="12"/>
        <color indexed="8"/>
        <rFont val="Calibri"/>
        <family val="2"/>
      </rPr>
      <t>OP056863</t>
    </r>
  </si>
  <si>
    <r>
      <rPr>
        <i/>
        <sz val="12"/>
        <color indexed="8"/>
        <rFont val="Calibri"/>
        <family val="2"/>
      </rPr>
      <t>Bathygobius soporator</t>
    </r>
  </si>
  <si>
    <t>USNM:FISH:397593</t>
  </si>
  <si>
    <r>
      <rPr>
        <u/>
        <sz val="12"/>
        <color indexed="8"/>
        <rFont val="Calibri"/>
        <family val="2"/>
      </rPr>
      <t>https://n2t.net/ark:/65665/344ec68ad-423f-4034-9ed2-21aadca89489</t>
    </r>
  </si>
  <si>
    <t>USNM:Biorepository:AC2WM47</t>
  </si>
  <si>
    <r>
      <rPr>
        <u/>
        <sz val="12"/>
        <color indexed="8"/>
        <rFont val="Calibri"/>
        <family val="2"/>
      </rPr>
      <t>https://n2t.net/ark:/65665/334535694-2e3a-41fa-863b-1d594769955a</t>
    </r>
  </si>
  <si>
    <t>USNM:Biorepository:AC3XP69</t>
  </si>
  <si>
    <r>
      <rPr>
        <u/>
        <sz val="12"/>
        <color indexed="8"/>
        <rFont val="Calibri"/>
        <family val="2"/>
      </rPr>
      <t>https://n2t.net/ark:/65665/3d2a76f77-9185-45c3-a7ee-38fbe42d154b</t>
    </r>
  </si>
  <si>
    <r>
      <rPr>
        <u/>
        <sz val="12"/>
        <color indexed="8"/>
        <rFont val="Calibri"/>
        <family val="2"/>
      </rPr>
      <t>SAMN29555074</t>
    </r>
  </si>
  <si>
    <r>
      <rPr>
        <u/>
        <sz val="12"/>
        <color indexed="8"/>
        <rFont val="Calibri"/>
        <family val="2"/>
      </rPr>
      <t>SRR21844014</t>
    </r>
  </si>
  <si>
    <r>
      <rPr>
        <u/>
        <sz val="12"/>
        <color indexed="8"/>
        <rFont val="Calibri"/>
        <family val="2"/>
      </rPr>
      <t>OP056826</t>
    </r>
  </si>
  <si>
    <r>
      <rPr>
        <i/>
        <sz val="12"/>
        <color indexed="8"/>
        <rFont val="Calibri"/>
        <family val="2"/>
      </rPr>
      <t>Bollmannia eigenmannorum</t>
    </r>
  </si>
  <si>
    <t>USNM:FISH:442038</t>
  </si>
  <si>
    <r>
      <rPr>
        <u/>
        <sz val="12"/>
        <color indexed="8"/>
        <rFont val="Calibri"/>
        <family val="2"/>
      </rPr>
      <t>https://n2t.net/ark:/65665/3eff66f4c-340c-45a1-bf9d-5c0088d5f350</t>
    </r>
  </si>
  <si>
    <t>USNM:Biorepository:AE8WS68</t>
  </si>
  <si>
    <r>
      <rPr>
        <u/>
        <sz val="12"/>
        <color indexed="8"/>
        <rFont val="Calibri"/>
        <family val="2"/>
      </rPr>
      <t>https://n2t.net/ark:/65665/3c4401bbc-5a1f-4f69-973c-8d42ae523cd7</t>
    </r>
  </si>
  <si>
    <t>USNM:Biorepository:AJ9VK27</t>
  </si>
  <si>
    <r>
      <rPr>
        <u/>
        <sz val="12"/>
        <color indexed="8"/>
        <rFont val="Calibri"/>
        <family val="2"/>
      </rPr>
      <t>https://n2t.net/ark:/65665/320afd84c-86b4-46aa-9529-5ee971274568</t>
    </r>
  </si>
  <si>
    <r>
      <rPr>
        <u/>
        <sz val="12"/>
        <color indexed="8"/>
        <rFont val="Calibri"/>
        <family val="2"/>
      </rPr>
      <t>SAMN36762061</t>
    </r>
  </si>
  <si>
    <r>
      <rPr>
        <u/>
        <sz val="12"/>
        <color indexed="8"/>
        <rFont val="Calibri"/>
        <family val="2"/>
      </rPr>
      <t>SRR25465205</t>
    </r>
  </si>
  <si>
    <r>
      <rPr>
        <u/>
        <sz val="12"/>
        <color indexed="8"/>
        <rFont val="Calibri"/>
        <family val="2"/>
      </rPr>
      <t>PV329698</t>
    </r>
  </si>
  <si>
    <r>
      <rPr>
        <i/>
        <sz val="12"/>
        <color indexed="8"/>
        <rFont val="Calibri"/>
        <family val="2"/>
      </rPr>
      <t>Bryaninops yongei</t>
    </r>
  </si>
  <si>
    <t>USNM:FISH:395607</t>
  </si>
  <si>
    <r>
      <rPr>
        <u/>
        <sz val="12"/>
        <color indexed="8"/>
        <rFont val="Calibri"/>
        <family val="2"/>
      </rPr>
      <t>https://n2t.net/ark:/65665/3df6d11af-388a-4f0a-8884-3e785c361d79</t>
    </r>
  </si>
  <si>
    <t>USNM:Biorepository:AF4CF96</t>
  </si>
  <si>
    <r>
      <rPr>
        <u/>
        <sz val="12"/>
        <color indexed="8"/>
        <rFont val="Calibri"/>
        <family val="2"/>
      </rPr>
      <t>https://n2t.net/ark:/65665/3cec40df6-fa25-4370-a50d-7e4161451873</t>
    </r>
  </si>
  <si>
    <r>
      <rPr>
        <u/>
        <sz val="12"/>
        <color indexed="8"/>
        <rFont val="Calibri"/>
        <family val="2"/>
      </rPr>
      <t>SAMN26198129</t>
    </r>
  </si>
  <si>
    <r>
      <rPr>
        <u/>
        <sz val="12"/>
        <color indexed="8"/>
        <rFont val="Calibri"/>
        <family val="2"/>
      </rPr>
      <t>SRR18254333</t>
    </r>
  </si>
  <si>
    <r>
      <rPr>
        <u/>
        <sz val="12"/>
        <color indexed="8"/>
        <rFont val="Calibri"/>
        <family val="2"/>
      </rPr>
      <t>OP035304</t>
    </r>
  </si>
  <si>
    <r>
      <rPr>
        <i/>
        <sz val="12"/>
        <color indexed="8"/>
        <rFont val="Calibri"/>
        <family val="2"/>
      </rPr>
      <t>Cerdale floridana</t>
    </r>
  </si>
  <si>
    <t>USNM:FISH:419394</t>
  </si>
  <si>
    <r>
      <rPr>
        <u/>
        <sz val="12"/>
        <color indexed="8"/>
        <rFont val="Calibri"/>
        <family val="2"/>
      </rPr>
      <t>https://n2t.net/ark:/65665/3d45d8edf-167c-4f67-8524-be5901d97453</t>
    </r>
  </si>
  <si>
    <t>USNM:Biorepository:AH0SE30</t>
  </si>
  <si>
    <r>
      <rPr>
        <u/>
        <sz val="12"/>
        <color indexed="8"/>
        <rFont val="Calibri"/>
        <family val="2"/>
      </rPr>
      <t>https://n2t.net/ark:/65665/3bedcd019-5914-46ec-b139-3a6428378370</t>
    </r>
  </si>
  <si>
    <t>USNM:Biorepository:AC4YM93</t>
  </si>
  <si>
    <r>
      <rPr>
        <u/>
        <sz val="12"/>
        <color indexed="8"/>
        <rFont val="Calibri"/>
        <family val="2"/>
      </rPr>
      <t>https://n2t.net/ark:/65665/36d819671-36bf-4bb1-a229-0aab22341744</t>
    </r>
  </si>
  <si>
    <r>
      <rPr>
        <u/>
        <sz val="12"/>
        <color indexed="8"/>
        <rFont val="Calibri"/>
        <family val="2"/>
      </rPr>
      <t>SAMN36762051</t>
    </r>
  </si>
  <si>
    <r>
      <rPr>
        <u/>
        <sz val="12"/>
        <color indexed="8"/>
        <rFont val="Calibri"/>
        <family val="2"/>
      </rPr>
      <t>SRR25465216</t>
    </r>
  </si>
  <si>
    <r>
      <rPr>
        <u/>
        <sz val="12"/>
        <color indexed="8"/>
        <rFont val="Calibri"/>
        <family val="2"/>
      </rPr>
      <t>PV454007</t>
    </r>
  </si>
  <si>
    <r>
      <rPr>
        <i/>
        <sz val="12"/>
        <color indexed="8"/>
        <rFont val="Calibri"/>
        <family val="2"/>
      </rPr>
      <t>Coryphopterus glaucofraenum</t>
    </r>
  </si>
  <si>
    <t>USNM:FISH:394350</t>
  </si>
  <si>
    <r>
      <rPr>
        <u/>
        <sz val="12"/>
        <color indexed="8"/>
        <rFont val="Calibri"/>
        <family val="2"/>
      </rPr>
      <t>https://n2t.net/ark:/65665/3aa6119c6-a51b-44da-b534-447a9e3479ec</t>
    </r>
  </si>
  <si>
    <t>USNM:Biorepository:AC8CD01</t>
  </si>
  <si>
    <r>
      <rPr>
        <u/>
        <sz val="12"/>
        <color indexed="8"/>
        <rFont val="Calibri"/>
        <family val="2"/>
      </rPr>
      <t>https://n2t.net/ark:/65665/3ff5681ad-c0d7-4503-8def-a2083f1ea8d8</t>
    </r>
  </si>
  <si>
    <t>USNM:Biorepository:AC3XO52</t>
  </si>
  <si>
    <r>
      <rPr>
        <u/>
        <sz val="12"/>
        <color indexed="8"/>
        <rFont val="Calibri"/>
        <family val="2"/>
      </rPr>
      <t>https://n2t.net/ark:/65665/3c5d44197-220b-4c7b-a1ce-09e38f311a2e</t>
    </r>
  </si>
  <si>
    <r>
      <rPr>
        <u/>
        <sz val="12"/>
        <color indexed="8"/>
        <rFont val="Calibri"/>
        <family val="2"/>
      </rPr>
      <t>SAMN29555073</t>
    </r>
  </si>
  <si>
    <r>
      <rPr>
        <u/>
        <sz val="12"/>
        <color indexed="8"/>
        <rFont val="Calibri"/>
        <family val="2"/>
      </rPr>
      <t>SRR21844025</t>
    </r>
  </si>
  <si>
    <r>
      <rPr>
        <u/>
        <sz val="12"/>
        <color indexed="8"/>
        <rFont val="Calibri"/>
        <family val="2"/>
      </rPr>
      <t>OP056808</t>
    </r>
  </si>
  <si>
    <r>
      <rPr>
        <i/>
        <sz val="12"/>
        <color indexed="8"/>
        <rFont val="Calibri"/>
        <family val="2"/>
      </rPr>
      <t>Ctenogobius boleosoma</t>
    </r>
  </si>
  <si>
    <t>USNM:FISH:422131</t>
  </si>
  <si>
    <r>
      <rPr>
        <u/>
        <sz val="12"/>
        <color indexed="8"/>
        <rFont val="Calibri"/>
        <family val="2"/>
      </rPr>
      <t>https://n2t.net/ark:/65665/3510b1e2e-b735-4a29-83d8-6f92d55b93fe</t>
    </r>
  </si>
  <si>
    <t>USNM:Biorepository:AB3NR71</t>
  </si>
  <si>
    <r>
      <rPr>
        <u/>
        <sz val="12"/>
        <color indexed="8"/>
        <rFont val="Calibri"/>
        <family val="2"/>
      </rPr>
      <t>https://n2t.net/ark:/65665/3195724fc-3f16-4288-8d69-0b1ff677c4b8</t>
    </r>
  </si>
  <si>
    <t>USNM:Biorepository:AB4OE79</t>
  </si>
  <si>
    <r>
      <rPr>
        <u/>
        <sz val="12"/>
        <color indexed="8"/>
        <rFont val="Calibri"/>
        <family val="2"/>
      </rPr>
      <t>https://n2t.net/ark:/65665/31dac6330-805b-4c20-8905-875e937248c8</t>
    </r>
  </si>
  <si>
    <r>
      <rPr>
        <u/>
        <sz val="12"/>
        <color indexed="8"/>
        <rFont val="Calibri"/>
        <family val="2"/>
      </rPr>
      <t>SAMN29555064</t>
    </r>
  </si>
  <si>
    <r>
      <rPr>
        <u/>
        <sz val="12"/>
        <color indexed="8"/>
        <rFont val="Calibri"/>
        <family val="2"/>
      </rPr>
      <t>SRR21844061</t>
    </r>
  </si>
  <si>
    <r>
      <rPr>
        <u/>
        <sz val="12"/>
        <color indexed="8"/>
        <rFont val="Calibri"/>
        <family val="2"/>
      </rPr>
      <t>OP057001</t>
    </r>
  </si>
  <si>
    <r>
      <rPr>
        <i/>
        <sz val="12"/>
        <color indexed="8"/>
        <rFont val="Calibri"/>
        <family val="2"/>
      </rPr>
      <t>Ctenogobius saepepallens</t>
    </r>
  </si>
  <si>
    <t>USNM:FISH:406419</t>
  </si>
  <si>
    <r>
      <rPr>
        <u/>
        <sz val="12"/>
        <color indexed="8"/>
        <rFont val="Calibri"/>
        <family val="2"/>
      </rPr>
      <t>https://n2t.net/ark:/65665/3a8e8d46d-4c2b-48a6-b709-0cbe02888e2d</t>
    </r>
  </si>
  <si>
    <t>USNM:Biorepository:AL7NM22</t>
  </si>
  <si>
    <r>
      <rPr>
        <u/>
        <sz val="12"/>
        <color indexed="8"/>
        <rFont val="Calibri"/>
        <family val="2"/>
      </rPr>
      <t>https://n2t.net/ark:/65665/380dda112-54b1-4d56-91e0-934ef8fc2edb</t>
    </r>
  </si>
  <si>
    <t>USNM:Biorepository:AL7NK08</t>
  </si>
  <si>
    <r>
      <rPr>
        <u/>
        <sz val="12"/>
        <color indexed="8"/>
        <rFont val="Calibri"/>
        <family val="2"/>
      </rPr>
      <t>https://n2t.net/ark:/65665/3bf1cd8f9-002b-4acc-96a0-cbbaba9aeb1f</t>
    </r>
  </si>
  <si>
    <r>
      <rPr>
        <u/>
        <sz val="12"/>
        <color indexed="8"/>
        <rFont val="Calibri"/>
        <family val="2"/>
      </rPr>
      <t>SAMN31811797</t>
    </r>
  </si>
  <si>
    <r>
      <rPr>
        <u/>
        <sz val="12"/>
        <color indexed="8"/>
        <rFont val="Calibri"/>
        <family val="2"/>
      </rPr>
      <t>SRR22396847</t>
    </r>
  </si>
  <si>
    <r>
      <rPr>
        <u/>
        <sz val="12"/>
        <color indexed="8"/>
        <rFont val="Calibri"/>
        <family val="2"/>
      </rPr>
      <t>OR546167</t>
    </r>
  </si>
  <si>
    <r>
      <rPr>
        <i/>
        <sz val="12"/>
        <color indexed="8"/>
        <rFont val="Calibri"/>
        <family val="2"/>
      </rPr>
      <t>Discordipinna griessingeri</t>
    </r>
  </si>
  <si>
    <t>USNM:FISH:446369</t>
  </si>
  <si>
    <r>
      <rPr>
        <u/>
        <sz val="12"/>
        <color indexed="8"/>
        <rFont val="Calibri"/>
        <family val="2"/>
      </rPr>
      <t>https://n2t.net/ark:/65665/35d55ddf6-4645-4764-bec6-0b74a56021ad</t>
    </r>
  </si>
  <si>
    <t>USNM:Biorepository:AL1HH70</t>
  </si>
  <si>
    <r>
      <rPr>
        <u/>
        <sz val="12"/>
        <color indexed="8"/>
        <rFont val="Calibri"/>
        <family val="2"/>
      </rPr>
      <t>https://n2t.net/ark:/65665/332d21952-8781-417a-8361-7f7030e30053</t>
    </r>
  </si>
  <si>
    <t>USNM:Biorepository:AL8OZ48</t>
  </si>
  <si>
    <r>
      <rPr>
        <u/>
        <sz val="12"/>
        <color indexed="8"/>
        <rFont val="Calibri"/>
        <family val="2"/>
      </rPr>
      <t>https://n2t.net/ark:/65665/31125635e-0342-4dfe-b511-9ef89b96120b</t>
    </r>
  </si>
  <si>
    <r>
      <rPr>
        <u/>
        <sz val="12"/>
        <color indexed="8"/>
        <rFont val="Calibri"/>
        <family val="2"/>
      </rPr>
      <t>SAMN26198373</t>
    </r>
  </si>
  <si>
    <r>
      <rPr>
        <u/>
        <sz val="12"/>
        <color indexed="8"/>
        <rFont val="Calibri"/>
        <family val="2"/>
      </rPr>
      <t>SRR18254424</t>
    </r>
  </si>
  <si>
    <r>
      <rPr>
        <u/>
        <sz val="12"/>
        <color indexed="8"/>
        <rFont val="Calibri"/>
        <family val="2"/>
      </rPr>
      <t>OP035087</t>
    </r>
  </si>
  <si>
    <r>
      <rPr>
        <i/>
        <sz val="12"/>
        <color indexed="8"/>
        <rFont val="Calibri"/>
        <family val="2"/>
      </rPr>
      <t>Elacatinus evelynae</t>
    </r>
  </si>
  <si>
    <t>USNM:FISH:413507</t>
  </si>
  <si>
    <r>
      <rPr>
        <u/>
        <sz val="12"/>
        <color indexed="8"/>
        <rFont val="Calibri"/>
        <family val="2"/>
      </rPr>
      <t>https://n2t.net/ark:/65665/38727ff61-c9c1-45e0-8319-8062119a1c00</t>
    </r>
  </si>
  <si>
    <t>USNM:Biorepository:AC1VX09</t>
  </si>
  <si>
    <r>
      <rPr>
        <u/>
        <sz val="12"/>
        <color indexed="8"/>
        <rFont val="Calibri"/>
        <family val="2"/>
      </rPr>
      <t>https://n2t.net/ark:/65665/3957cbb1e-2ca2-4116-abb6-d48917e0c1ae</t>
    </r>
  </si>
  <si>
    <t>USNM:Biorepository:AC3XW47</t>
  </si>
  <si>
    <r>
      <rPr>
        <u/>
        <sz val="12"/>
        <color indexed="8"/>
        <rFont val="Calibri"/>
        <family val="2"/>
      </rPr>
      <t>https://n2t.net/ark:/65665/378dd1171-c57a-4dd5-a3ee-823ca95869dd</t>
    </r>
  </si>
  <si>
    <r>
      <rPr>
        <u/>
        <sz val="12"/>
        <color indexed="8"/>
        <rFont val="Calibri"/>
        <family val="2"/>
      </rPr>
      <t>SAMN36762033</t>
    </r>
  </si>
  <si>
    <r>
      <rPr>
        <u/>
        <sz val="12"/>
        <color indexed="8"/>
        <rFont val="Calibri"/>
        <family val="2"/>
      </rPr>
      <t>SRR25465260</t>
    </r>
  </si>
  <si>
    <r>
      <rPr>
        <u/>
        <sz val="12"/>
        <color indexed="8"/>
        <rFont val="Calibri"/>
        <family val="2"/>
      </rPr>
      <t>PV460838</t>
    </r>
  </si>
  <si>
    <r>
      <rPr>
        <i/>
        <sz val="12"/>
        <color indexed="8"/>
        <rFont val="Calibri"/>
        <family val="2"/>
      </rPr>
      <t>Elacatinus genie*</t>
    </r>
  </si>
  <si>
    <t>USNM:FISH:413421</t>
  </si>
  <si>
    <r>
      <rPr>
        <u/>
        <sz val="12"/>
        <color indexed="8"/>
        <rFont val="Calibri"/>
        <family val="2"/>
      </rPr>
      <t>https://n2t.net/ark:/65665/386662524-71cc-4b2f-8bc0-4be2c7a497be</t>
    </r>
  </si>
  <si>
    <t>USNM:Biorepository:AC2WK57</t>
  </si>
  <si>
    <r>
      <rPr>
        <u/>
        <sz val="12"/>
        <color indexed="8"/>
        <rFont val="Calibri"/>
        <family val="2"/>
      </rPr>
      <t>https://n2t.net/ark:/65665/3bc8acd53-2a5f-45cc-8104-0d49cc3aa5e1</t>
    </r>
  </si>
  <si>
    <t>USNM:Biorepository:AC3XV79</t>
  </si>
  <si>
    <r>
      <rPr>
        <u/>
        <sz val="12"/>
        <color indexed="8"/>
        <rFont val="Calibri"/>
        <family val="2"/>
      </rPr>
      <t>https://n2t.net/ark:/65665/38fb334c5-d996-40db-a7cb-c049cb0b9ea7</t>
    </r>
  </si>
  <si>
    <r>
      <rPr>
        <u/>
        <sz val="12"/>
        <color indexed="8"/>
        <rFont val="Calibri"/>
        <family val="2"/>
      </rPr>
      <t>SAMN36762031</t>
    </r>
  </si>
  <si>
    <r>
      <rPr>
        <u/>
        <sz val="12"/>
        <color indexed="8"/>
        <rFont val="Calibri"/>
        <family val="2"/>
      </rPr>
      <t>SRR25465347</t>
    </r>
  </si>
  <si>
    <r>
      <rPr>
        <u/>
        <sz val="12"/>
        <color indexed="8"/>
        <rFont val="Calibri"/>
        <family val="2"/>
      </rPr>
      <t>PV460835</t>
    </r>
  </si>
  <si>
    <r>
      <rPr>
        <i/>
        <sz val="12"/>
        <color indexed="8"/>
        <rFont val="Calibri"/>
        <family val="2"/>
      </rPr>
      <t>Elacatinus horsti</t>
    </r>
  </si>
  <si>
    <r>
      <rPr>
        <sz val="12"/>
        <color indexed="8"/>
        <rFont val="Calibri"/>
        <family val="2"/>
      </rPr>
      <t>Yellowline Goby</t>
    </r>
  </si>
  <si>
    <t>USNM:FISH:413817</t>
  </si>
  <si>
    <r>
      <rPr>
        <u/>
        <sz val="12"/>
        <color indexed="8"/>
        <rFont val="Calibri"/>
        <family val="2"/>
      </rPr>
      <t>https://n2t.net/ark:/65665/39d6b0fb4-c297-44bc-9d79-65ab84dc2ac3</t>
    </r>
  </si>
  <si>
    <t>USNM:Biorepository:AL8OB67</t>
  </si>
  <si>
    <r>
      <rPr>
        <u/>
        <sz val="12"/>
        <color indexed="8"/>
        <rFont val="Calibri"/>
        <family val="2"/>
      </rPr>
      <t>https://n2t.net/ark:/65665/3151c1c97-7c99-44b9-9dc9-a620c2bc8e9f</t>
    </r>
  </si>
  <si>
    <t>USNM:Biorepository:AL8OE70</t>
  </si>
  <si>
    <r>
      <rPr>
        <u/>
        <sz val="12"/>
        <color indexed="8"/>
        <rFont val="Calibri"/>
        <family val="2"/>
      </rPr>
      <t>https://n2t.net/ark:/65665/350e6ab7f-da89-4088-a08c-1cb0ba813a83</t>
    </r>
  </si>
  <si>
    <r>
      <rPr>
        <u/>
        <sz val="12"/>
        <color indexed="8"/>
        <rFont val="Calibri"/>
        <family val="2"/>
      </rPr>
      <t>SAMN36762163</t>
    </r>
  </si>
  <si>
    <r>
      <rPr>
        <u/>
        <sz val="12"/>
        <color indexed="8"/>
        <rFont val="Calibri"/>
        <family val="2"/>
      </rPr>
      <t>SRR25465123</t>
    </r>
  </si>
  <si>
    <r>
      <rPr>
        <u/>
        <sz val="12"/>
        <color indexed="8"/>
        <rFont val="Calibri"/>
        <family val="2"/>
      </rPr>
      <t>PV370325</t>
    </r>
  </si>
  <si>
    <r>
      <rPr>
        <i/>
        <sz val="12"/>
        <color indexed="8"/>
        <rFont val="Calibri"/>
        <family val="2"/>
      </rPr>
      <t>Elacatinus oceanops</t>
    </r>
  </si>
  <si>
    <t>USNM:FISH:415072</t>
  </si>
  <si>
    <r>
      <rPr>
        <u/>
        <sz val="12"/>
        <color indexed="8"/>
        <rFont val="Calibri"/>
        <family val="2"/>
      </rPr>
      <t>https://n2t.net/ark:/65665/33cf63e4e-2c31-4a6c-bba0-8fd5d2dfbc38</t>
    </r>
  </si>
  <si>
    <t>USNM:Biorepository:AC2WH64</t>
  </si>
  <si>
    <r>
      <rPr>
        <u/>
        <sz val="12"/>
        <color indexed="8"/>
        <rFont val="Calibri"/>
        <family val="2"/>
      </rPr>
      <t>https://n2t.net/ark:/65665/3c8a8f6ae-94a3-4617-a6a9-d490f8cf3ad3</t>
    </r>
  </si>
  <si>
    <t>USNM:Biorepository:AC4YC03</t>
  </si>
  <si>
    <r>
      <rPr>
        <u/>
        <sz val="12"/>
        <color indexed="8"/>
        <rFont val="Calibri"/>
        <family val="2"/>
      </rPr>
      <t>https://n2t.net/ark:/65665/3c5ceb9e2-0ec6-475e-958c-5f6638fa9b7c</t>
    </r>
  </si>
  <si>
    <r>
      <rPr>
        <u/>
        <sz val="12"/>
        <color indexed="8"/>
        <rFont val="Calibri"/>
        <family val="2"/>
      </rPr>
      <t>SAMN36762040</t>
    </r>
  </si>
  <si>
    <r>
      <rPr>
        <u/>
        <sz val="12"/>
        <color indexed="8"/>
        <rFont val="Calibri"/>
        <family val="2"/>
      </rPr>
      <t>SRR25465228</t>
    </r>
  </si>
  <si>
    <r>
      <rPr>
        <u/>
        <sz val="12"/>
        <color indexed="8"/>
        <rFont val="Calibri"/>
        <family val="2"/>
      </rPr>
      <t>PV460841</t>
    </r>
  </si>
  <si>
    <r>
      <rPr>
        <i/>
        <sz val="12"/>
        <color indexed="8"/>
        <rFont val="Calibri"/>
        <family val="2"/>
      </rPr>
      <t>Elacatinus prochilos*</t>
    </r>
  </si>
  <si>
    <r>
      <rPr>
        <sz val="12"/>
        <color indexed="8"/>
        <rFont val="Calibri"/>
        <family val="2"/>
      </rPr>
      <t>Broadstripe Goby</t>
    </r>
  </si>
  <si>
    <t>USNM:FISH:413310</t>
  </si>
  <si>
    <r>
      <rPr>
        <u/>
        <sz val="12"/>
        <color indexed="8"/>
        <rFont val="Calibri"/>
        <family val="2"/>
      </rPr>
      <t>https://n2t.net/ark:/65665/3887c89dd-f2c7-464c-8b9a-4ce377cdc1c1</t>
    </r>
  </si>
  <si>
    <t>USNM:Biorepository:AC2WU57</t>
  </si>
  <si>
    <r>
      <rPr>
        <u/>
        <sz val="12"/>
        <color indexed="8"/>
        <rFont val="Calibri"/>
        <family val="2"/>
      </rPr>
      <t>https://n2t.net/ark:/65665/3893fd9a3-4236-4b2e-ad4b-6430dfef4d79</t>
    </r>
  </si>
  <si>
    <t>USNM:Biorepository:AC3XU80</t>
  </si>
  <si>
    <r>
      <rPr>
        <u/>
        <sz val="12"/>
        <color indexed="8"/>
        <rFont val="Calibri"/>
        <family val="2"/>
      </rPr>
      <t>https://n2t.net/ark:/65665/30577f760-508c-45b1-ae24-30279085162d</t>
    </r>
  </si>
  <si>
    <r>
      <rPr>
        <u/>
        <sz val="12"/>
        <color indexed="8"/>
        <rFont val="Calibri"/>
        <family val="2"/>
      </rPr>
      <t>SAMN36762028</t>
    </r>
  </si>
  <si>
    <r>
      <rPr>
        <u/>
        <sz val="12"/>
        <color indexed="8"/>
        <rFont val="Calibri"/>
        <family val="2"/>
      </rPr>
      <t>SRR25465059</t>
    </r>
  </si>
  <si>
    <r>
      <rPr>
        <u/>
        <sz val="12"/>
        <color indexed="8"/>
        <rFont val="Calibri"/>
        <family val="2"/>
      </rPr>
      <t>PV460844</t>
    </r>
  </si>
  <si>
    <r>
      <rPr>
        <i/>
        <sz val="12"/>
        <color indexed="8"/>
        <rFont val="Calibri"/>
        <family val="2"/>
      </rPr>
      <t>Elacatinus randalli*</t>
    </r>
  </si>
  <si>
    <r>
      <rPr>
        <sz val="12"/>
        <color indexed="8"/>
        <rFont val="Calibri"/>
        <family val="2"/>
      </rPr>
      <t>Yellownose Goby</t>
    </r>
  </si>
  <si>
    <t>USNM:FISH:413420</t>
  </si>
  <si>
    <r>
      <rPr>
        <u/>
        <sz val="12"/>
        <color indexed="8"/>
        <rFont val="Calibri"/>
        <family val="2"/>
      </rPr>
      <t>https://n2t.net/ark:/65665/3f36e7d61-9f78-4b1e-aa87-98ac59ff3fe5</t>
    </r>
  </si>
  <si>
    <t>USNM:Biorepository:AC2WK56</t>
  </si>
  <si>
    <r>
      <rPr>
        <u/>
        <sz val="12"/>
        <color indexed="8"/>
        <rFont val="Calibri"/>
        <family val="2"/>
      </rPr>
      <t>https://n2t.net/ark:/65665/355bc4092-aabc-42c3-b52e-baa85bc8b940</t>
    </r>
  </si>
  <si>
    <t>USNM:Biorepository:AC3XV78</t>
  </si>
  <si>
    <r>
      <rPr>
        <u/>
        <sz val="12"/>
        <color indexed="8"/>
        <rFont val="Calibri"/>
        <family val="2"/>
      </rPr>
      <t>https://n2t.net/ark:/65665/3cb1a6697-b3e6-4835-a723-4599b16c66e6</t>
    </r>
  </si>
  <si>
    <r>
      <rPr>
        <u/>
        <sz val="12"/>
        <color indexed="8"/>
        <rFont val="Calibri"/>
        <family val="2"/>
      </rPr>
      <t>SAMN36762018</t>
    </r>
  </si>
  <si>
    <r>
      <rPr>
        <u/>
        <sz val="12"/>
        <color indexed="8"/>
        <rFont val="Calibri"/>
        <family val="2"/>
      </rPr>
      <t>SRR25465266</t>
    </r>
  </si>
  <si>
    <r>
      <rPr>
        <u/>
        <sz val="12"/>
        <color indexed="8"/>
        <rFont val="Calibri"/>
        <family val="2"/>
      </rPr>
      <t>PV370323</t>
    </r>
  </si>
  <si>
    <r>
      <rPr>
        <i/>
        <sz val="12"/>
        <color indexed="8"/>
        <rFont val="Calibri"/>
        <family val="2"/>
      </rPr>
      <t>Elacatinus xanthiprora</t>
    </r>
  </si>
  <si>
    <t>USNM:FISH:416310</t>
  </si>
  <si>
    <r>
      <rPr>
        <u/>
        <sz val="12"/>
        <color indexed="8"/>
        <rFont val="Calibri"/>
        <family val="2"/>
      </rPr>
      <t>https://n2t.net/ark:/65665/3f3ccb28e-29ed-41ee-99f3-e8648490afa6</t>
    </r>
  </si>
  <si>
    <t>USNM:Biorepository:AC4YZ68</t>
  </si>
  <si>
    <r>
      <rPr>
        <u/>
        <sz val="12"/>
        <color indexed="8"/>
        <rFont val="Calibri"/>
        <family val="2"/>
      </rPr>
      <t>https://n2t.net/ark:/65665/33e956813-0ae8-4d2e-866b-48d1652fb956</t>
    </r>
  </si>
  <si>
    <t>USNM:Biorepository:AC4YI45</t>
  </si>
  <si>
    <r>
      <rPr>
        <u/>
        <sz val="12"/>
        <color indexed="8"/>
        <rFont val="Calibri"/>
        <family val="2"/>
      </rPr>
      <t>https://n2t.net/ark:/65665/3513e9b96-38e4-478e-86a7-6b117d165e2d</t>
    </r>
  </si>
  <si>
    <r>
      <rPr>
        <u/>
        <sz val="12"/>
        <color indexed="8"/>
        <rFont val="Calibri"/>
        <family val="2"/>
      </rPr>
      <t>SAMN36762048</t>
    </r>
  </si>
  <si>
    <r>
      <rPr>
        <u/>
        <sz val="12"/>
        <color indexed="8"/>
        <rFont val="Calibri"/>
        <family val="2"/>
      </rPr>
      <t>SRR25465219</t>
    </r>
  </si>
  <si>
    <r>
      <rPr>
        <u/>
        <sz val="12"/>
        <color indexed="8"/>
        <rFont val="Calibri"/>
        <family val="2"/>
      </rPr>
      <t>PV460832</t>
    </r>
  </si>
  <si>
    <r>
      <rPr>
        <i/>
        <sz val="12"/>
        <color indexed="8"/>
        <rFont val="Calibri"/>
        <family val="2"/>
      </rPr>
      <t>Eviota epiphanes</t>
    </r>
  </si>
  <si>
    <t>USNM:FISH:442226</t>
  </si>
  <si>
    <r>
      <rPr>
        <u/>
        <sz val="12"/>
        <color indexed="8"/>
        <rFont val="Calibri"/>
        <family val="2"/>
      </rPr>
      <t>https://n2t.net/ark:/65665/37eb7a99c-9a8f-44d6-982b-b302da7ad49f</t>
    </r>
  </si>
  <si>
    <t>USNM:Biorepository:AC1VP28</t>
  </si>
  <si>
    <r>
      <rPr>
        <u/>
        <sz val="12"/>
        <color indexed="8"/>
        <rFont val="Calibri"/>
        <family val="2"/>
      </rPr>
      <t>https://n2t.net/ark:/65665/3a7405aa0-1a9f-4241-b98a-c0db84f19743</t>
    </r>
  </si>
  <si>
    <t>USNM:Biorepository:AK2YC69</t>
  </si>
  <si>
    <r>
      <rPr>
        <u/>
        <sz val="12"/>
        <color indexed="8"/>
        <rFont val="Calibri"/>
        <family val="2"/>
      </rPr>
      <t>https://n2t.net/ark:/65665/30d5a6142-a776-4db8-9bf2-63ee0939d598</t>
    </r>
  </si>
  <si>
    <r>
      <rPr>
        <u/>
        <sz val="12"/>
        <color indexed="8"/>
        <rFont val="Calibri"/>
        <family val="2"/>
      </rPr>
      <t>SAMN26198307</t>
    </r>
  </si>
  <si>
    <r>
      <rPr>
        <u/>
        <sz val="12"/>
        <color indexed="8"/>
        <rFont val="Calibri"/>
        <family val="2"/>
      </rPr>
      <t>SRR19434515</t>
    </r>
  </si>
  <si>
    <r>
      <rPr>
        <u/>
        <sz val="12"/>
        <color indexed="8"/>
        <rFont val="Calibri"/>
        <family val="2"/>
      </rPr>
      <t>OR575556</t>
    </r>
  </si>
  <si>
    <r>
      <rPr>
        <i/>
        <sz val="12"/>
        <color indexed="8"/>
        <rFont val="Calibri"/>
        <family val="2"/>
      </rPr>
      <t>Fusigobius duospilus</t>
    </r>
  </si>
  <si>
    <t>USNM:FISH:409011</t>
  </si>
  <si>
    <r>
      <rPr>
        <u/>
        <sz val="12"/>
        <color indexed="8"/>
        <rFont val="Calibri"/>
        <family val="2"/>
      </rPr>
      <t>https://n2t.net/ark:/65665/354358e28-6725-4a80-9b8b-5e197a0f9a66</t>
    </r>
  </si>
  <si>
    <t>USNM:Biorepository:AH1TR47</t>
  </si>
  <si>
    <r>
      <rPr>
        <u/>
        <sz val="12"/>
        <color indexed="8"/>
        <rFont val="Calibri"/>
        <family val="2"/>
      </rPr>
      <t>https://n2t.net/ark:/65665/3239ace64-db6b-42c9-b59c-0e64219cdb9d</t>
    </r>
  </si>
  <si>
    <t>USNM:Biorepository:AG7PU21</t>
  </si>
  <si>
    <r>
      <rPr>
        <u/>
        <sz val="12"/>
        <color indexed="8"/>
        <rFont val="Calibri"/>
        <family val="2"/>
      </rPr>
      <t>https://n2t.net/ark:/65665/3737a1ccb-fc4d-404f-be7c-a887ea37c351</t>
    </r>
  </si>
  <si>
    <r>
      <rPr>
        <u/>
        <sz val="12"/>
        <color indexed="8"/>
        <rFont val="Calibri"/>
        <family val="2"/>
      </rPr>
      <t>SAMN26198168</t>
    </r>
  </si>
  <si>
    <r>
      <rPr>
        <u/>
        <sz val="12"/>
        <color indexed="8"/>
        <rFont val="Calibri"/>
        <family val="2"/>
      </rPr>
      <t>SRR18254392</t>
    </r>
  </si>
  <si>
    <r>
      <rPr>
        <u/>
        <sz val="12"/>
        <color indexed="8"/>
        <rFont val="Calibri"/>
        <family val="2"/>
      </rPr>
      <t>OP035120</t>
    </r>
  </si>
  <si>
    <r>
      <rPr>
        <i/>
        <sz val="12"/>
        <color indexed="8"/>
        <rFont val="Calibri"/>
        <family val="2"/>
      </rPr>
      <t>Gnatholepis anjerensis</t>
    </r>
  </si>
  <si>
    <t>USNM:FISH:442233</t>
  </si>
  <si>
    <r>
      <rPr>
        <u/>
        <sz val="12"/>
        <color indexed="8"/>
        <rFont val="Calibri"/>
        <family val="2"/>
      </rPr>
      <t>https://n2t.net/ark:/65665/369a1f04c-5f65-46e1-9427-2e92bc3e5d58</t>
    </r>
  </si>
  <si>
    <t>USNM:Biorepository:AH9BL22</t>
  </si>
  <si>
    <r>
      <rPr>
        <u/>
        <sz val="12"/>
        <color indexed="8"/>
        <rFont val="Calibri"/>
        <family val="2"/>
      </rPr>
      <t>https://n2t.net/ark:/65665/39e86a455-326a-43d5-a94a-b8d16aaf66b5</t>
    </r>
  </si>
  <si>
    <t>USNM:Biorepository:AK2YC71</t>
  </si>
  <si>
    <r>
      <rPr>
        <u/>
        <sz val="12"/>
        <color indexed="8"/>
        <rFont val="Calibri"/>
        <family val="2"/>
      </rPr>
      <t>https://n2t.net/ark:/65665/31221d54b-de5e-47e7-aa80-ac1f5c607ed4</t>
    </r>
  </si>
  <si>
    <r>
      <rPr>
        <u/>
        <sz val="12"/>
        <color indexed="8"/>
        <rFont val="Calibri"/>
        <family val="2"/>
      </rPr>
      <t>SAMN26198309</t>
    </r>
  </si>
  <si>
    <r>
      <rPr>
        <u/>
        <sz val="12"/>
        <color indexed="8"/>
        <rFont val="Calibri"/>
        <family val="2"/>
      </rPr>
      <t>SRR19434547</t>
    </r>
  </si>
  <si>
    <r>
      <rPr>
        <u/>
        <sz val="12"/>
        <color indexed="8"/>
        <rFont val="Calibri"/>
        <family val="2"/>
      </rPr>
      <t>OP035196</t>
    </r>
  </si>
  <si>
    <r>
      <rPr>
        <i/>
        <sz val="12"/>
        <color indexed="8"/>
        <rFont val="Calibri"/>
        <family val="2"/>
      </rPr>
      <t>Gnatholepis cauerensis</t>
    </r>
  </si>
  <si>
    <t>USNM:FISH:446041</t>
  </si>
  <si>
    <r>
      <rPr>
        <u/>
        <sz val="12"/>
        <color indexed="8"/>
        <rFont val="Calibri"/>
        <family val="2"/>
      </rPr>
      <t>https://n2t.net/ark:/65665/3138b0c5b-ad98-4fce-811a-7986ed0305a0</t>
    </r>
  </si>
  <si>
    <t>USNM:Biorepository:AL1HE50</t>
  </si>
  <si>
    <r>
      <rPr>
        <u/>
        <sz val="12"/>
        <color indexed="8"/>
        <rFont val="Calibri"/>
        <family val="2"/>
      </rPr>
      <t>https://n2t.net/ark:/65665/39d6c65b9-2e39-463d-af01-c8fa662e0291</t>
    </r>
  </si>
  <si>
    <t>USNM:Biorepository:AL9PD45</t>
  </si>
  <si>
    <r>
      <rPr>
        <u/>
        <sz val="12"/>
        <color indexed="8"/>
        <rFont val="Calibri"/>
        <family val="2"/>
      </rPr>
      <t>https://n2t.net/ark:/65665/338031129-94f7-49f8-ba7d-f7e8c2281936</t>
    </r>
  </si>
  <si>
    <r>
      <rPr>
        <u/>
        <sz val="12"/>
        <color indexed="8"/>
        <rFont val="Calibri"/>
        <family val="2"/>
      </rPr>
      <t>SAMN26198398</t>
    </r>
  </si>
  <si>
    <r>
      <rPr>
        <u/>
        <sz val="12"/>
        <color indexed="8"/>
        <rFont val="Calibri"/>
        <family val="2"/>
      </rPr>
      <t>SRR19434376</t>
    </r>
  </si>
  <si>
    <r>
      <rPr>
        <u/>
        <sz val="12"/>
        <color indexed="8"/>
        <rFont val="Calibri"/>
        <family val="2"/>
      </rPr>
      <t>OP035245</t>
    </r>
  </si>
  <si>
    <r>
      <rPr>
        <i/>
        <sz val="12"/>
        <color indexed="8"/>
        <rFont val="Calibri"/>
        <family val="2"/>
      </rPr>
      <t>Gnatholepis thompsoni</t>
    </r>
  </si>
  <si>
    <t>USNM:FISH:414547</t>
  </si>
  <si>
    <r>
      <rPr>
        <u/>
        <sz val="12"/>
        <color indexed="8"/>
        <rFont val="Calibri"/>
        <family val="2"/>
      </rPr>
      <t>https://n2t.net/ark:/65665/31030bf49-5041-400b-b0f2-4cb091cbbb1d</t>
    </r>
  </si>
  <si>
    <t>USNM:Biorepository:AC1VW56</t>
  </si>
  <si>
    <r>
      <rPr>
        <u/>
        <sz val="12"/>
        <color indexed="8"/>
        <rFont val="Calibri"/>
        <family val="2"/>
      </rPr>
      <t>https://n2t.net/ark:/65665/3b799228f-ec18-45f1-ad62-a83141b479fb</t>
    </r>
  </si>
  <si>
    <t>USNM:Biorepository:AC4YA53</t>
  </si>
  <si>
    <r>
      <rPr>
        <u/>
        <sz val="12"/>
        <color indexed="8"/>
        <rFont val="Calibri"/>
        <family val="2"/>
      </rPr>
      <t>https://n2t.net/ark:/65665/3fb2d0482-2a70-494b-9fd8-a15b47c9262a</t>
    </r>
  </si>
  <si>
    <r>
      <rPr>
        <u/>
        <sz val="12"/>
        <color indexed="8"/>
        <rFont val="Calibri"/>
        <family val="2"/>
      </rPr>
      <t>SAMN29555122</t>
    </r>
  </si>
  <si>
    <r>
      <rPr>
        <u/>
        <sz val="12"/>
        <color indexed="8"/>
        <rFont val="Calibri"/>
        <family val="2"/>
      </rPr>
      <t>SRR21844087</t>
    </r>
  </si>
  <si>
    <r>
      <rPr>
        <u/>
        <sz val="12"/>
        <color indexed="8"/>
        <rFont val="Calibri"/>
        <family val="2"/>
      </rPr>
      <t>OP056832</t>
    </r>
  </si>
  <si>
    <r>
      <rPr>
        <i/>
        <sz val="12"/>
        <color indexed="8"/>
        <rFont val="Calibri"/>
        <family val="2"/>
      </rPr>
      <t>Gobionellus oceanicus</t>
    </r>
  </si>
  <si>
    <t>USNM:FISH:416777</t>
  </si>
  <si>
    <r>
      <rPr>
        <u/>
        <sz val="12"/>
        <color indexed="8"/>
        <rFont val="Calibri"/>
        <family val="2"/>
      </rPr>
      <t>https://n2t.net/ark:/65665/399422245-9de1-4ab4-944f-f3c5c406bf0f</t>
    </r>
  </si>
  <si>
    <t>USNM:Biorepository:AC2WM98</t>
  </si>
  <si>
    <r>
      <rPr>
        <u/>
        <sz val="12"/>
        <color indexed="8"/>
        <rFont val="Calibri"/>
        <family val="2"/>
      </rPr>
      <t>https://n2t.net/ark:/65665/3c106682e-6683-47ec-abc0-9a1c7e67d239</t>
    </r>
  </si>
  <si>
    <t>USNM:Biorepository:AC4YK76</t>
  </si>
  <si>
    <r>
      <rPr>
        <u/>
        <sz val="12"/>
        <color indexed="8"/>
        <rFont val="Calibri"/>
        <family val="2"/>
      </rPr>
      <t>https://n2t.net/ark:/65665/39eb2b1e5-67a4-4eee-bea1-e0f893b1fcc4</t>
    </r>
  </si>
  <si>
    <r>
      <rPr>
        <u/>
        <sz val="12"/>
        <color indexed="8"/>
        <rFont val="Calibri"/>
        <family val="2"/>
      </rPr>
      <t>SAMN26198090</t>
    </r>
  </si>
  <si>
    <r>
      <rPr>
        <u/>
        <sz val="12"/>
        <color indexed="8"/>
        <rFont val="Calibri"/>
        <family val="2"/>
      </rPr>
      <t>SRR19434348</t>
    </r>
  </si>
  <si>
    <r>
      <rPr>
        <u/>
        <sz val="12"/>
        <color indexed="8"/>
        <rFont val="Calibri"/>
        <family val="2"/>
      </rPr>
      <t>OP035170</t>
    </r>
  </si>
  <si>
    <r>
      <rPr>
        <i/>
        <sz val="12"/>
        <color indexed="8"/>
        <rFont val="Calibri"/>
        <family val="2"/>
      </rPr>
      <t>Gobiosoma bosc</t>
    </r>
  </si>
  <si>
    <t>USNM:FISH:422185</t>
  </si>
  <si>
    <r>
      <rPr>
        <u/>
        <sz val="12"/>
        <color indexed="8"/>
        <rFont val="Calibri"/>
        <family val="2"/>
      </rPr>
      <t>https://n2t.net/ark:/65665/3d2be0905-37aa-446b-a7cf-93d8a2a72d63</t>
    </r>
  </si>
  <si>
    <t>USNM:Biorepository:AB3NS24</t>
  </si>
  <si>
    <r>
      <rPr>
        <u/>
        <sz val="12"/>
        <color indexed="8"/>
        <rFont val="Calibri"/>
        <family val="2"/>
      </rPr>
      <t>https://n2t.net/ark:/65665/3641cb22f-672f-48d5-a33b-5834a04c8444</t>
    </r>
  </si>
  <si>
    <t>USNM:Biorepository:AB4OF33</t>
  </si>
  <si>
    <r>
      <rPr>
        <u/>
        <sz val="12"/>
        <color indexed="8"/>
        <rFont val="Calibri"/>
        <family val="2"/>
      </rPr>
      <t>https://n2t.net/ark:/65665/310dcdc3a-78db-4fe7-ae97-a46564d87f2a</t>
    </r>
  </si>
  <si>
    <r>
      <rPr>
        <u/>
        <sz val="12"/>
        <color indexed="8"/>
        <rFont val="Calibri"/>
        <family val="2"/>
      </rPr>
      <t>SAMN29555067</t>
    </r>
  </si>
  <si>
    <r>
      <rPr>
        <u/>
        <sz val="12"/>
        <color indexed="8"/>
        <rFont val="Calibri"/>
        <family val="2"/>
      </rPr>
      <t>SRR21843964</t>
    </r>
  </si>
  <si>
    <r>
      <rPr>
        <u/>
        <sz val="12"/>
        <color indexed="8"/>
        <rFont val="Calibri"/>
        <family val="2"/>
      </rPr>
      <t>OP057012</t>
    </r>
  </si>
  <si>
    <r>
      <rPr>
        <i/>
        <sz val="12"/>
        <color indexed="8"/>
        <rFont val="Calibri"/>
        <family val="2"/>
      </rPr>
      <t>Gobiosoma ginsburgi</t>
    </r>
  </si>
  <si>
    <t>USNM:FISH:416868</t>
  </si>
  <si>
    <r>
      <rPr>
        <u/>
        <sz val="12"/>
        <color indexed="8"/>
        <rFont val="Calibri"/>
        <family val="2"/>
      </rPr>
      <t>https://n2t.net/ark:/65665/3418d8d8e-d7eb-4017-8036-562f154aab48</t>
    </r>
  </si>
  <si>
    <t>USNM:Biorepository:AC8CB65</t>
  </si>
  <si>
    <r>
      <rPr>
        <u/>
        <sz val="12"/>
        <color indexed="8"/>
        <rFont val="Calibri"/>
        <family val="2"/>
      </rPr>
      <t>https://n2t.net/ark:/65665/39a7b4a66-52eb-4503-bc64-0fc96a5d66d1</t>
    </r>
  </si>
  <si>
    <t>USNM:Biorepository:AC4YL67</t>
  </si>
  <si>
    <r>
      <rPr>
        <u/>
        <sz val="12"/>
        <color indexed="8"/>
        <rFont val="Calibri"/>
        <family val="2"/>
      </rPr>
      <t>https://n2t.net/ark:/65665/33344681b-fba3-4c33-8f3c-93642ad964da</t>
    </r>
  </si>
  <si>
    <r>
      <rPr>
        <u/>
        <sz val="12"/>
        <color indexed="8"/>
        <rFont val="Calibri"/>
        <family val="2"/>
      </rPr>
      <t>SAMN29555202</t>
    </r>
  </si>
  <si>
    <r>
      <rPr>
        <u/>
        <sz val="12"/>
        <color indexed="8"/>
        <rFont val="Calibri"/>
        <family val="2"/>
      </rPr>
      <t>SRR21844047</t>
    </r>
  </si>
  <si>
    <r>
      <rPr>
        <u/>
        <sz val="12"/>
        <color indexed="8"/>
        <rFont val="Calibri"/>
        <family val="2"/>
      </rPr>
      <t>OP056822</t>
    </r>
  </si>
  <si>
    <r>
      <rPr>
        <i/>
        <sz val="12"/>
        <color indexed="8"/>
        <rFont val="Calibri"/>
        <family val="2"/>
      </rPr>
      <t>Gobiosoma robustum</t>
    </r>
  </si>
  <si>
    <t>USNM:FISH:422212</t>
  </si>
  <si>
    <r>
      <rPr>
        <u/>
        <sz val="12"/>
        <color indexed="8"/>
        <rFont val="Calibri"/>
        <family val="2"/>
      </rPr>
      <t>https://n2t.net/ark:/65665/3c418ce24-a43c-4e89-8f31-8f88c6478bef</t>
    </r>
  </si>
  <si>
    <t>USNM:Biorepository:AB3NS51</t>
  </si>
  <si>
    <r>
      <rPr>
        <u/>
        <sz val="12"/>
        <color indexed="8"/>
        <rFont val="Calibri"/>
        <family val="2"/>
      </rPr>
      <t>https://n2t.net/ark:/65665/3ea060362-0d26-47ce-9de1-f3c07e6e46c9</t>
    </r>
  </si>
  <si>
    <t>USNM:Biorepository:AB4OF60</t>
  </si>
  <si>
    <r>
      <rPr>
        <u/>
        <sz val="12"/>
        <color indexed="8"/>
        <rFont val="Calibri"/>
        <family val="2"/>
      </rPr>
      <t>https://n2t.net/ark:/65665/3eebb04c1-ff7d-4496-b926-f61079e66b49</t>
    </r>
  </si>
  <si>
    <r>
      <rPr>
        <u/>
        <sz val="12"/>
        <color indexed="8"/>
        <rFont val="Calibri"/>
        <family val="2"/>
      </rPr>
      <t>SAMN29555069</t>
    </r>
  </si>
  <si>
    <r>
      <rPr>
        <u/>
        <sz val="12"/>
        <color indexed="8"/>
        <rFont val="Calibri"/>
        <family val="2"/>
      </rPr>
      <t>SRR21844166</t>
    </r>
  </si>
  <si>
    <r>
      <rPr>
        <u/>
        <sz val="12"/>
        <color indexed="8"/>
        <rFont val="Calibri"/>
        <family val="2"/>
      </rPr>
      <t>OP057000</t>
    </r>
  </si>
  <si>
    <r>
      <rPr>
        <i/>
        <sz val="12"/>
        <color indexed="8"/>
        <rFont val="Calibri"/>
        <family val="2"/>
      </rPr>
      <t>Lophogobius cyprinoides</t>
    </r>
  </si>
  <si>
    <t>USNM:FISH:415455</t>
  </si>
  <si>
    <r>
      <rPr>
        <u/>
        <sz val="12"/>
        <color indexed="8"/>
        <rFont val="Calibri"/>
        <family val="2"/>
      </rPr>
      <t>https://n2t.net/ark:/65665/35a9afe50-6ed1-4f26-ad13-82cb0aeeb4d6</t>
    </r>
  </si>
  <si>
    <r>
      <rPr>
        <u/>
        <sz val="12"/>
        <color indexed="8"/>
        <rFont val="Calibri"/>
        <family val="2"/>
      </rPr>
      <t>https://n2t.net/ark:/65665/394903ff8-3758-49c3-8dfb-fec8a36f4d7e</t>
    </r>
  </si>
  <si>
    <t>USNM:Biorepository:AL8ON65</t>
  </si>
  <si>
    <r>
      <rPr>
        <u/>
        <sz val="12"/>
        <color indexed="8"/>
        <rFont val="Calibri"/>
        <family val="2"/>
      </rPr>
      <t>https://n2t.net/ark:/65665/383a9fcd2-cbea-4b1a-be14-48ce0d1184e2</t>
    </r>
  </si>
  <si>
    <r>
      <rPr>
        <u/>
        <sz val="12"/>
        <color indexed="8"/>
        <rFont val="Calibri"/>
        <family val="2"/>
      </rPr>
      <t>SAMN29555270</t>
    </r>
  </si>
  <si>
    <r>
      <rPr>
        <u/>
        <sz val="12"/>
        <color indexed="8"/>
        <rFont val="Calibri"/>
        <family val="2"/>
      </rPr>
      <t>SRR21844035</t>
    </r>
  </si>
  <si>
    <r>
      <rPr>
        <u/>
        <sz val="12"/>
        <color indexed="8"/>
        <rFont val="Calibri"/>
        <family val="2"/>
      </rPr>
      <t>OP056984</t>
    </r>
  </si>
  <si>
    <r>
      <rPr>
        <i/>
        <sz val="12"/>
        <color indexed="8"/>
        <rFont val="Calibri"/>
        <family val="2"/>
      </rPr>
      <t>Microgobius carri</t>
    </r>
  </si>
  <si>
    <t>USNM:FISH:413297</t>
  </si>
  <si>
    <r>
      <rPr>
        <u/>
        <sz val="12"/>
        <color indexed="8"/>
        <rFont val="Calibri"/>
        <family val="2"/>
      </rPr>
      <t>https://n2t.net/ark:/65665/315001b8f-7d19-4d55-b685-ace9b09069c6</t>
    </r>
  </si>
  <si>
    <t>USNM:Biorepository:AC2WU40</t>
  </si>
  <si>
    <r>
      <rPr>
        <u/>
        <sz val="12"/>
        <color indexed="8"/>
        <rFont val="Calibri"/>
        <family val="2"/>
      </rPr>
      <t>https://n2t.net/ark:/65665/3831c75da-c871-430d-ae47-c8fccfa94cee</t>
    </r>
  </si>
  <si>
    <t>USNM:Biorepository:AC3XU67</t>
  </si>
  <si>
    <r>
      <rPr>
        <u/>
        <sz val="12"/>
        <color indexed="8"/>
        <rFont val="Calibri"/>
        <family val="2"/>
      </rPr>
      <t>https://n2t.net/ark:/65665/302f1ffe7-cbfd-45d2-b3f2-7a4e449d3e47</t>
    </r>
  </si>
  <si>
    <r>
      <rPr>
        <u/>
        <sz val="12"/>
        <color indexed="8"/>
        <rFont val="Calibri"/>
        <family val="2"/>
      </rPr>
      <t>SAMN29555095</t>
    </r>
  </si>
  <si>
    <r>
      <rPr>
        <u/>
        <sz val="12"/>
        <color indexed="8"/>
        <rFont val="Calibri"/>
        <family val="2"/>
      </rPr>
      <t>SRR21844263</t>
    </r>
  </si>
  <si>
    <r>
      <rPr>
        <u/>
        <sz val="12"/>
        <color indexed="8"/>
        <rFont val="Calibri"/>
        <family val="2"/>
      </rPr>
      <t>OP056867</t>
    </r>
  </si>
  <si>
    <r>
      <rPr>
        <i/>
        <sz val="12"/>
        <color indexed="8"/>
        <rFont val="Calibri"/>
        <family val="2"/>
      </rPr>
      <t>Microgobius thalassinus</t>
    </r>
  </si>
  <si>
    <t>USNM:FISH:422241</t>
  </si>
  <si>
    <r>
      <rPr>
        <u/>
        <sz val="12"/>
        <color indexed="8"/>
        <rFont val="Calibri"/>
        <family val="2"/>
      </rPr>
      <t>https://n2t.net/ark:/65665/36d12cb2d-8f19-4572-8ef0-c12b3c3b1b8d</t>
    </r>
  </si>
  <si>
    <t>USNM:Biorepository:AB3NS80</t>
  </si>
  <si>
    <r>
      <rPr>
        <u/>
        <sz val="12"/>
        <color indexed="8"/>
        <rFont val="Calibri"/>
        <family val="2"/>
      </rPr>
      <t>https://n2t.net/ark:/65665/3a2fc76bb-a397-4ae6-b21e-40a91561b23d</t>
    </r>
  </si>
  <si>
    <t>USNM:Biorepository:AB4OF89</t>
  </si>
  <si>
    <r>
      <rPr>
        <u/>
        <sz val="12"/>
        <color indexed="8"/>
        <rFont val="Calibri"/>
        <family val="2"/>
      </rPr>
      <t>https://n2t.net/ark:/65665/32c33b7cb-fd45-4a95-928c-021e73c39cc3</t>
    </r>
  </si>
  <si>
    <r>
      <rPr>
        <u/>
        <sz val="12"/>
        <color indexed="8"/>
        <rFont val="Calibri"/>
        <family val="2"/>
      </rPr>
      <t>SAMN29555071</t>
    </r>
  </si>
  <si>
    <r>
      <rPr>
        <u/>
        <sz val="12"/>
        <color indexed="8"/>
        <rFont val="Calibri"/>
        <family val="2"/>
      </rPr>
      <t>SRR21844143</t>
    </r>
  </si>
  <si>
    <r>
      <rPr>
        <u/>
        <sz val="12"/>
        <color indexed="8"/>
        <rFont val="Calibri"/>
        <family val="2"/>
      </rPr>
      <t>OP057112</t>
    </r>
  </si>
  <si>
    <r>
      <rPr>
        <i/>
        <sz val="12"/>
        <color indexed="8"/>
        <rFont val="Calibri"/>
        <family val="2"/>
      </rPr>
      <t>Nes longus</t>
    </r>
  </si>
  <si>
    <t>USNM:FISH:415085</t>
  </si>
  <si>
    <r>
      <rPr>
        <u/>
        <sz val="12"/>
        <color indexed="8"/>
        <rFont val="Calibri"/>
        <family val="2"/>
      </rPr>
      <t>https://n2t.net/ark:/65665/36c30bb65-83d4-4d3e-8418-ea7a477336e7</t>
    </r>
  </si>
  <si>
    <t>USNM:Biorepository:AC1VY80</t>
  </si>
  <si>
    <r>
      <rPr>
        <u/>
        <sz val="12"/>
        <color indexed="8"/>
        <rFont val="Calibri"/>
        <family val="2"/>
      </rPr>
      <t>https://n2t.net/ark:/65665/3e3d57abf-1a59-4084-a2f7-b7da30756279</t>
    </r>
  </si>
  <si>
    <t>USNM:Biorepository:AC4YC16</t>
  </si>
  <si>
    <r>
      <rPr>
        <u/>
        <sz val="12"/>
        <color indexed="8"/>
        <rFont val="Calibri"/>
        <family val="2"/>
      </rPr>
      <t>https://n2t.net/ark:/65665/3f67a00c1-9cb2-4149-9359-3342ff868094</t>
    </r>
  </si>
  <si>
    <r>
      <rPr>
        <u/>
        <sz val="12"/>
        <color indexed="8"/>
        <rFont val="Calibri"/>
        <family val="2"/>
      </rPr>
      <t>SAMN29555131</t>
    </r>
  </si>
  <si>
    <r>
      <rPr>
        <u/>
        <sz val="12"/>
        <color indexed="8"/>
        <rFont val="Calibri"/>
        <family val="2"/>
      </rPr>
      <t>SRR21844077</t>
    </r>
  </si>
  <si>
    <r>
      <rPr>
        <u/>
        <sz val="12"/>
        <color indexed="8"/>
        <rFont val="Calibri"/>
        <family val="2"/>
      </rPr>
      <t>OP056846</t>
    </r>
  </si>
  <si>
    <r>
      <rPr>
        <i/>
        <sz val="12"/>
        <color indexed="8"/>
        <rFont val="Calibri"/>
        <family val="2"/>
      </rPr>
      <t>Pleurosicya micheli</t>
    </r>
  </si>
  <si>
    <t>USNM:FISH:435166</t>
  </si>
  <si>
    <r>
      <rPr>
        <u/>
        <sz val="12"/>
        <color indexed="8"/>
        <rFont val="Calibri"/>
        <family val="2"/>
      </rPr>
      <t>https://n2t.net/ark:/65665/350d568b7-fd9d-4308-ae7c-4a9e7752e3fc</t>
    </r>
  </si>
  <si>
    <t>USNM:Biorepository:AB4OI88</t>
  </si>
  <si>
    <r>
      <rPr>
        <u/>
        <sz val="12"/>
        <color indexed="8"/>
        <rFont val="Calibri"/>
        <family val="2"/>
      </rPr>
      <t>https://n2t.net/ark:/65665/314bfeb4c-4613-4aa2-834d-ddc14602abab</t>
    </r>
  </si>
  <si>
    <t>USNM:Biorepository:AG7PU05</t>
  </si>
  <si>
    <r>
      <rPr>
        <u/>
        <sz val="12"/>
        <color indexed="8"/>
        <rFont val="Calibri"/>
        <family val="2"/>
      </rPr>
      <t>https://n2t.net/ark:/65665/3c5b89954-7605-4987-a429-a8e68678a9fc</t>
    </r>
  </si>
  <si>
    <r>
      <rPr>
        <u/>
        <sz val="12"/>
        <color indexed="8"/>
        <rFont val="Calibri"/>
        <family val="2"/>
      </rPr>
      <t>SAMN26198167</t>
    </r>
  </si>
  <si>
    <r>
      <rPr>
        <u/>
        <sz val="12"/>
        <color indexed="8"/>
        <rFont val="Calibri"/>
        <family val="2"/>
      </rPr>
      <t>SRR19434445</t>
    </r>
  </si>
  <si>
    <r>
      <rPr>
        <u/>
        <sz val="12"/>
        <color indexed="8"/>
        <rFont val="Calibri"/>
        <family val="2"/>
      </rPr>
      <t>OR581026</t>
    </r>
  </si>
  <si>
    <r>
      <rPr>
        <i/>
        <sz val="12"/>
        <color indexed="8"/>
        <rFont val="Calibri"/>
        <family val="2"/>
      </rPr>
      <t>Priolepis eugenius</t>
    </r>
  </si>
  <si>
    <t>USNM:FISH:442465</t>
  </si>
  <si>
    <r>
      <rPr>
        <u/>
        <sz val="12"/>
        <color indexed="8"/>
        <rFont val="Calibri"/>
        <family val="2"/>
      </rPr>
      <t>https://n2t.net/ark:/65665/330db4168-fea2-4acc-9883-1fe061ecdb90</t>
    </r>
  </si>
  <si>
    <t>USNM:Biorepository:AI2EO91</t>
  </si>
  <si>
    <r>
      <rPr>
        <u/>
        <sz val="12"/>
        <color indexed="8"/>
        <rFont val="Calibri"/>
        <family val="2"/>
      </rPr>
      <t>https://n2t.net/ark:/65665/372e8a7e8-e5c2-4609-9653-66443942fc0b</t>
    </r>
  </si>
  <si>
    <t>USNM:Biorepository:AK2YC47</t>
  </si>
  <si>
    <r>
      <rPr>
        <u/>
        <sz val="12"/>
        <color indexed="8"/>
        <rFont val="Calibri"/>
        <family val="2"/>
      </rPr>
      <t>https://n2t.net/ark:/65665/398d77e14-a025-49b5-a8af-2076d52b7f24</t>
    </r>
  </si>
  <si>
    <r>
      <rPr>
        <u/>
        <sz val="12"/>
        <color indexed="8"/>
        <rFont val="Calibri"/>
        <family val="2"/>
      </rPr>
      <t>SAMN26198301</t>
    </r>
  </si>
  <si>
    <r>
      <rPr>
        <u/>
        <sz val="12"/>
        <color indexed="8"/>
        <rFont val="Calibri"/>
        <family val="2"/>
      </rPr>
      <t>SRR19434489</t>
    </r>
  </si>
  <si>
    <r>
      <rPr>
        <u/>
        <sz val="12"/>
        <color indexed="8"/>
        <rFont val="Calibri"/>
        <family val="2"/>
      </rPr>
      <t>OP035165</t>
    </r>
  </si>
  <si>
    <r>
      <rPr>
        <i/>
        <sz val="12"/>
        <color indexed="8"/>
        <rFont val="Calibri"/>
        <family val="2"/>
      </rPr>
      <t>Priolepis farcimen</t>
    </r>
  </si>
  <si>
    <t>USNM:FISH:442469</t>
  </si>
  <si>
    <r>
      <rPr>
        <u/>
        <sz val="12"/>
        <color indexed="8"/>
        <rFont val="Calibri"/>
        <family val="2"/>
      </rPr>
      <t>https://n2t.net/ark:/65665/30dbe1ea0-dc4f-4252-9e3b-56836d846944</t>
    </r>
  </si>
  <si>
    <t>USNM:Biorepository:AC1VP30</t>
  </si>
  <si>
    <r>
      <rPr>
        <u/>
        <sz val="12"/>
        <color indexed="8"/>
        <rFont val="Calibri"/>
        <family val="2"/>
      </rPr>
      <t>https://n2t.net/ark:/65665/3c83e7681-32ed-43af-8280-47fca3f74178</t>
    </r>
  </si>
  <si>
    <t>USNM:Biorepository:AL8OX28</t>
  </si>
  <si>
    <r>
      <rPr>
        <u/>
        <sz val="12"/>
        <color indexed="8"/>
        <rFont val="Calibri"/>
        <family val="2"/>
      </rPr>
      <t>https://n2t.net/ark:/65665/32552c76e-1fd6-4d1e-a4bc-900cad562458</t>
    </r>
  </si>
  <si>
    <r>
      <rPr>
        <u/>
        <sz val="12"/>
        <color indexed="8"/>
        <rFont val="Calibri"/>
        <family val="2"/>
      </rPr>
      <t>SAMN26198341</t>
    </r>
  </si>
  <si>
    <r>
      <rPr>
        <u/>
        <sz val="12"/>
        <color indexed="8"/>
        <rFont val="Calibri"/>
        <family val="2"/>
      </rPr>
      <t>SRR18254359</t>
    </r>
  </si>
  <si>
    <r>
      <rPr>
        <u/>
        <sz val="12"/>
        <color indexed="8"/>
        <rFont val="Calibri"/>
        <family val="2"/>
      </rPr>
      <t>OP035219</t>
    </r>
  </si>
  <si>
    <r>
      <rPr>
        <i/>
        <sz val="12"/>
        <color indexed="8"/>
        <rFont val="Calibri"/>
        <family val="2"/>
      </rPr>
      <t>Priolepis semidoliata</t>
    </r>
  </si>
  <si>
    <t>USNM:FISH:400479</t>
  </si>
  <si>
    <r>
      <rPr>
        <u/>
        <sz val="12"/>
        <color indexed="8"/>
        <rFont val="Calibri"/>
        <family val="2"/>
      </rPr>
      <t>https://n2t.net/ark:/65665/3668e1d96-e18c-4c9c-bee0-b888e2329a74</t>
    </r>
  </si>
  <si>
    <r>
      <rPr>
        <u/>
        <sz val="12"/>
        <color indexed="8"/>
        <rFont val="Calibri"/>
        <family val="2"/>
      </rPr>
      <t>https://n2t.net/ark:/65665/34995565d-2adc-4ae8-9cd6-efaf191843cb</t>
    </r>
  </si>
  <si>
    <t>USNM:Biorepository:AG9RR60</t>
  </si>
  <si>
    <r>
      <rPr>
        <u/>
        <sz val="12"/>
        <color indexed="8"/>
        <rFont val="Calibri"/>
        <family val="2"/>
      </rPr>
      <t>https://n2t.net/ark:/65665/306176fda-ebe4-47a5-b20b-67029486c299</t>
    </r>
  </si>
  <si>
    <r>
      <rPr>
        <u/>
        <sz val="12"/>
        <color indexed="8"/>
        <rFont val="Calibri"/>
        <family val="2"/>
      </rPr>
      <t>SAMN26198186</t>
    </r>
  </si>
  <si>
    <r>
      <rPr>
        <u/>
        <sz val="12"/>
        <color indexed="8"/>
        <rFont val="Calibri"/>
        <family val="2"/>
      </rPr>
      <t>SRR18254536</t>
    </r>
  </si>
  <si>
    <r>
      <rPr>
        <u/>
        <sz val="12"/>
        <color indexed="8"/>
        <rFont val="Calibri"/>
        <family val="2"/>
      </rPr>
      <t>OR581024</t>
    </r>
  </si>
  <si>
    <r>
      <rPr>
        <i/>
        <sz val="12"/>
        <color indexed="8"/>
        <rFont val="Calibri"/>
        <family val="2"/>
      </rPr>
      <t>Psilogobius mainlandi</t>
    </r>
  </si>
  <si>
    <t>USNM:FISH:442339</t>
  </si>
  <si>
    <r>
      <rPr>
        <u/>
        <sz val="12"/>
        <color indexed="8"/>
        <rFont val="Calibri"/>
        <family val="2"/>
      </rPr>
      <t>https://n2t.net/ark:/65665/344f49608-1dc5-4064-a1ca-aa3fc0b4c159</t>
    </r>
  </si>
  <si>
    <t>USNM:Biorepository:AH9BN28</t>
  </si>
  <si>
    <r>
      <rPr>
        <u/>
        <sz val="12"/>
        <color indexed="8"/>
        <rFont val="Calibri"/>
        <family val="2"/>
      </rPr>
      <t>https://n2t.net/ark:/65665/3f49ff0f3-b103-4d09-b398-e98283f92aee</t>
    </r>
  </si>
  <si>
    <t>USNM:Biorepository:AK2YB87</t>
  </si>
  <si>
    <r>
      <rPr>
        <u/>
        <sz val="12"/>
        <color indexed="8"/>
        <rFont val="Calibri"/>
        <family val="2"/>
      </rPr>
      <t>https://n2t.net/ark:/65665/32ca6fb84-6255-408e-9025-af9a37968a6f</t>
    </r>
  </si>
  <si>
    <r>
      <rPr>
        <u/>
        <sz val="12"/>
        <color indexed="8"/>
        <rFont val="Calibri"/>
        <family val="2"/>
      </rPr>
      <t>SAMN26198262</t>
    </r>
  </si>
  <si>
    <r>
      <rPr>
        <u/>
        <sz val="12"/>
        <color indexed="8"/>
        <rFont val="Calibri"/>
        <family val="2"/>
      </rPr>
      <t>SRR19434396</t>
    </r>
  </si>
  <si>
    <r>
      <rPr>
        <u/>
        <sz val="12"/>
        <color indexed="8"/>
        <rFont val="Calibri"/>
        <family val="2"/>
      </rPr>
      <t>OP035289</t>
    </r>
  </si>
  <si>
    <r>
      <rPr>
        <i/>
        <sz val="12"/>
        <color indexed="8"/>
        <rFont val="Calibri"/>
        <family val="2"/>
      </rPr>
      <t>Tigrigobius macrodon</t>
    </r>
  </si>
  <si>
    <t>USNM:FISH:416856</t>
  </si>
  <si>
    <r>
      <rPr>
        <u/>
        <sz val="12"/>
        <color indexed="8"/>
        <rFont val="Calibri"/>
        <family val="2"/>
      </rPr>
      <t>https://n2t.net/ark:/65665/317447382-1158-41b5-adf4-7280858fc626</t>
    </r>
  </si>
  <si>
    <t>USNM:Biorepository:AC8CB94</t>
  </si>
  <si>
    <r>
      <rPr>
        <u/>
        <sz val="12"/>
        <color indexed="8"/>
        <rFont val="Calibri"/>
        <family val="2"/>
      </rPr>
      <t>https://n2t.net/ark:/65665/3cb3e8bec-cea9-4dcb-9b15-633c0deab33f</t>
    </r>
  </si>
  <si>
    <t>USNM:Biorepository:AC4YL55</t>
  </si>
  <si>
    <r>
      <rPr>
        <u/>
        <sz val="12"/>
        <color indexed="8"/>
        <rFont val="Calibri"/>
        <family val="2"/>
      </rPr>
      <t>https://n2t.net/ark:/65665/3d4b70b67-90c6-4236-9d6b-63cafb755c6f</t>
    </r>
  </si>
  <si>
    <r>
      <rPr>
        <u/>
        <sz val="12"/>
        <color indexed="8"/>
        <rFont val="Calibri"/>
        <family val="2"/>
      </rPr>
      <t>SAMN29555201</t>
    </r>
  </si>
  <si>
    <r>
      <rPr>
        <u/>
        <sz val="12"/>
        <color indexed="8"/>
        <rFont val="Calibri"/>
        <family val="2"/>
      </rPr>
      <t>SRR21844048</t>
    </r>
  </si>
  <si>
    <r>
      <rPr>
        <u/>
        <sz val="12"/>
        <color indexed="8"/>
        <rFont val="Calibri"/>
        <family val="2"/>
      </rPr>
      <t>OP056830</t>
    </r>
  </si>
  <si>
    <r>
      <rPr>
        <i/>
        <sz val="12"/>
        <color indexed="8"/>
        <rFont val="Calibri"/>
        <family val="2"/>
      </rPr>
      <t>Tigrigobius multifasciatus*</t>
    </r>
  </si>
  <si>
    <t>USNM:FISH:414510</t>
  </si>
  <si>
    <r>
      <rPr>
        <u/>
        <sz val="12"/>
        <color indexed="8"/>
        <rFont val="Calibri"/>
        <family val="2"/>
      </rPr>
      <t>https://n2t.net/ark:/65665/348f8684a-ae8e-4d48-bef7-c73115fad34f</t>
    </r>
  </si>
  <si>
    <t>USNM:Biorepository:AC8CA88</t>
  </si>
  <si>
    <r>
      <rPr>
        <u/>
        <sz val="12"/>
        <color indexed="8"/>
        <rFont val="Calibri"/>
        <family val="2"/>
      </rPr>
      <t>https://n2t.net/ark:/65665/38ea8c939-2532-4c17-b135-b2b658f8dcaf</t>
    </r>
  </si>
  <si>
    <t>USNM:Biorepository:AC4YA18</t>
  </si>
  <si>
    <r>
      <rPr>
        <u/>
        <sz val="12"/>
        <color indexed="8"/>
        <rFont val="Calibri"/>
        <family val="2"/>
      </rPr>
      <t>https://n2t.net/ark:/65665/3c1072eff-5523-481b-951f-5e6b259d9bf7</t>
    </r>
  </si>
  <si>
    <r>
      <rPr>
        <u/>
        <sz val="12"/>
        <color indexed="8"/>
        <rFont val="Calibri"/>
        <family val="2"/>
      </rPr>
      <t>SAMN29555117</t>
    </r>
  </si>
  <si>
    <r>
      <rPr>
        <u/>
        <sz val="12"/>
        <color indexed="8"/>
        <rFont val="Calibri"/>
        <family val="2"/>
      </rPr>
      <t>SRR21844093</t>
    </r>
  </si>
  <si>
    <r>
      <rPr>
        <u/>
        <sz val="12"/>
        <color indexed="8"/>
        <rFont val="Calibri"/>
        <family val="2"/>
      </rPr>
      <t>OR581019</t>
    </r>
  </si>
  <si>
    <r>
      <rPr>
        <i/>
        <sz val="12"/>
        <color indexed="8"/>
        <rFont val="Calibri"/>
        <family val="2"/>
      </rPr>
      <t>Varicus bucca*</t>
    </r>
  </si>
  <si>
    <t>USNM:FISH:414960</t>
  </si>
  <si>
    <r>
      <rPr>
        <u/>
        <sz val="12"/>
        <color indexed="8"/>
        <rFont val="Calibri"/>
        <family val="2"/>
      </rPr>
      <t>https://n2t.net/ark:/65665/37c0d467f-994e-46da-b63f-f8d6a2e02f80</t>
    </r>
  </si>
  <si>
    <t>USNM:Biorepository:AL7NZ37</t>
  </si>
  <si>
    <r>
      <rPr>
        <u/>
        <sz val="12"/>
        <color indexed="8"/>
        <rFont val="Calibri"/>
        <family val="2"/>
      </rPr>
      <t>https://n2t.net/ark:/65665/3cc8f8cb8-4d57-4571-95aa-a51368a077b5</t>
    </r>
  </si>
  <si>
    <t>USNM:Biorepository:AL8OC85</t>
  </si>
  <si>
    <r>
      <rPr>
        <u/>
        <sz val="12"/>
        <color indexed="8"/>
        <rFont val="Calibri"/>
        <family val="2"/>
      </rPr>
      <t>https://n2t.net/ark:/65665/339e35f9d-138b-4ba7-b317-e4c903c05d2e</t>
    </r>
  </si>
  <si>
    <r>
      <rPr>
        <u/>
        <sz val="12"/>
        <color indexed="8"/>
        <rFont val="Calibri"/>
        <family val="2"/>
      </rPr>
      <t>SAMN29555259</t>
    </r>
  </si>
  <si>
    <r>
      <rPr>
        <u/>
        <sz val="12"/>
        <color indexed="8"/>
        <rFont val="Calibri"/>
        <family val="2"/>
      </rPr>
      <t>SRR21844144</t>
    </r>
  </si>
  <si>
    <r>
      <rPr>
        <u/>
        <sz val="12"/>
        <color indexed="8"/>
        <rFont val="Calibri"/>
        <family val="2"/>
      </rPr>
      <t>OP056890</t>
    </r>
  </si>
  <si>
    <r>
      <rPr>
        <i/>
        <sz val="12"/>
        <color indexed="8"/>
        <rFont val="Calibri"/>
        <family val="2"/>
      </rPr>
      <t>Diplophos taenia</t>
    </r>
  </si>
  <si>
    <t>SIO:FISHES:08-41</t>
  </si>
  <si>
    <t>SIO:cab4a5a9-73e1-4207-b560-16caeaec325e</t>
  </si>
  <si>
    <r>
      <rPr>
        <u/>
        <sz val="12"/>
        <color indexed="8"/>
        <rFont val="Calibri"/>
        <family val="2"/>
      </rPr>
      <t>SAMN31811664</t>
    </r>
  </si>
  <si>
    <r>
      <rPr>
        <u/>
        <sz val="12"/>
        <color indexed="8"/>
        <rFont val="Calibri"/>
        <family val="2"/>
      </rPr>
      <t>SRR22396781</t>
    </r>
  </si>
  <si>
    <r>
      <rPr>
        <u/>
        <sz val="12"/>
        <color indexed="8"/>
        <rFont val="Calibri"/>
        <family val="2"/>
      </rPr>
      <t>OR499752</t>
    </r>
  </si>
  <si>
    <r>
      <rPr>
        <i/>
        <sz val="12"/>
        <color indexed="8"/>
        <rFont val="Calibri"/>
        <family val="2"/>
      </rPr>
      <t>Gonostoma atlanticum</t>
    </r>
  </si>
  <si>
    <t>SIO:FISHES:10-173</t>
  </si>
  <si>
    <t>SIO:037b1249-93e3-4904-8ed2-ce2215f30591</t>
  </si>
  <si>
    <r>
      <rPr>
        <u/>
        <sz val="12"/>
        <color indexed="8"/>
        <rFont val="Calibri"/>
        <family val="2"/>
      </rPr>
      <t>SAMN31811552</t>
    </r>
  </si>
  <si>
    <r>
      <rPr>
        <u/>
        <sz val="12"/>
        <color indexed="8"/>
        <rFont val="Calibri"/>
        <family val="2"/>
      </rPr>
      <t>SRR22396889</t>
    </r>
  </si>
  <si>
    <r>
      <rPr>
        <u/>
        <sz val="12"/>
        <color indexed="8"/>
        <rFont val="Calibri"/>
        <family val="2"/>
      </rPr>
      <t>OR582657</t>
    </r>
  </si>
  <si>
    <r>
      <rPr>
        <i/>
        <sz val="12"/>
        <color indexed="8"/>
        <rFont val="Calibri"/>
        <family val="2"/>
      </rPr>
      <t>Sigmops elongatus</t>
    </r>
  </si>
  <si>
    <t>USNM:FISH:466497</t>
  </si>
  <si>
    <r>
      <rPr>
        <u/>
        <sz val="12"/>
        <color indexed="8"/>
        <rFont val="Calibri"/>
        <family val="2"/>
      </rPr>
      <t>https://n2t.net/ark:/65665/354e7d936-6d60-43d5-ade3-8fca3a316ce5</t>
    </r>
  </si>
  <si>
    <t>USNM:Biorepository:AL2IX21</t>
  </si>
  <si>
    <r>
      <rPr>
        <u/>
        <sz val="12"/>
        <color indexed="8"/>
        <rFont val="Calibri"/>
        <family val="2"/>
      </rPr>
      <t>https://n2t.net/ark:/65665/385d1d826-f7b6-4cb3-9535-7bb87a1bce8d</t>
    </r>
  </si>
  <si>
    <t>USNM:Biorepository:AQ7LZ56</t>
  </si>
  <si>
    <r>
      <rPr>
        <u/>
        <sz val="12"/>
        <color indexed="8"/>
        <rFont val="Calibri"/>
        <family val="2"/>
      </rPr>
      <t>https://n2t.net/ark:/65665/3bc6c7968-bf60-4aac-8a79-c5206ecb1d54</t>
    </r>
  </si>
  <si>
    <r>
      <rPr>
        <u/>
        <sz val="12"/>
        <color indexed="8"/>
        <rFont val="Calibri"/>
        <family val="2"/>
      </rPr>
      <t>SAMN36762323</t>
    </r>
  </si>
  <si>
    <r>
      <rPr>
        <u/>
        <sz val="12"/>
        <color indexed="8"/>
        <rFont val="Calibri"/>
        <family val="2"/>
      </rPr>
      <t>SRR25465041</t>
    </r>
  </si>
  <si>
    <r>
      <rPr>
        <u/>
        <sz val="12"/>
        <color indexed="8"/>
        <rFont val="Calibri"/>
        <family val="2"/>
      </rPr>
      <t>PV339718</t>
    </r>
  </si>
  <si>
    <t>3/19/2025</t>
  </si>
  <si>
    <r>
      <rPr>
        <i/>
        <sz val="12"/>
        <color indexed="8"/>
        <rFont val="Calibri"/>
        <family val="2"/>
      </rPr>
      <t>Grammicolepis brachiusculus</t>
    </r>
  </si>
  <si>
    <t>USNM:FISH:407646</t>
  </si>
  <si>
    <r>
      <rPr>
        <u/>
        <sz val="12"/>
        <color indexed="8"/>
        <rFont val="Calibri"/>
        <family val="2"/>
      </rPr>
      <t>https://n2t.net/ark:/65665/3ef326eb3-fdad-4e45-aa04-cbf3ee614b31</t>
    </r>
  </si>
  <si>
    <t>USNM:Biorepository:AH2UC74</t>
  </si>
  <si>
    <r>
      <rPr>
        <u/>
        <sz val="12"/>
        <color indexed="8"/>
        <rFont val="Calibri"/>
        <family val="2"/>
      </rPr>
      <t>https://n2t.net/ark:/65665/33f3b6afe-1d94-4f94-95f8-42974be05148</t>
    </r>
  </si>
  <si>
    <r>
      <rPr>
        <u/>
        <sz val="12"/>
        <color indexed="8"/>
        <rFont val="Calibri"/>
        <family val="2"/>
      </rPr>
      <t>SAMN26198252</t>
    </r>
  </si>
  <si>
    <r>
      <rPr>
        <u/>
        <sz val="12"/>
        <color indexed="8"/>
        <rFont val="Calibri"/>
        <family val="2"/>
      </rPr>
      <t>SRR19434495</t>
    </r>
  </si>
  <si>
    <r>
      <rPr>
        <u/>
        <sz val="12"/>
        <color indexed="8"/>
        <rFont val="Calibri"/>
        <family val="2"/>
      </rPr>
      <t>OP035116</t>
    </r>
  </si>
  <si>
    <r>
      <rPr>
        <i/>
        <sz val="12"/>
        <color indexed="8"/>
        <rFont val="Calibri"/>
        <family val="2"/>
      </rPr>
      <t>Xenolepidichthys dalgleishi</t>
    </r>
  </si>
  <si>
    <t>USNM:FISH:433171</t>
  </si>
  <si>
    <r>
      <rPr>
        <u/>
        <sz val="12"/>
        <color indexed="8"/>
        <rFont val="Calibri"/>
        <family val="2"/>
      </rPr>
      <t>https://n2t.net/ark:/65665/3704c07ce-86f9-4370-8733-4ad1fbf8a072</t>
    </r>
  </si>
  <si>
    <t>USNM:Biorepository:AB4OQ49</t>
  </si>
  <si>
    <r>
      <rPr>
        <u/>
        <sz val="12"/>
        <color indexed="8"/>
        <rFont val="Calibri"/>
        <family val="2"/>
      </rPr>
      <t>https://n2t.net/ark:/65665/35488888e-de68-4620-8397-9716422522ef</t>
    </r>
  </si>
  <si>
    <t>USNM:Biorepository:AM2SL26</t>
  </si>
  <si>
    <r>
      <rPr>
        <u/>
        <sz val="12"/>
        <color indexed="8"/>
        <rFont val="Calibri"/>
        <family val="2"/>
      </rPr>
      <t>https://n2t.net/ark:/65665/3853345da-38d9-47f3-a9fb-ddcd342a66f3</t>
    </r>
  </si>
  <si>
    <r>
      <rPr>
        <u/>
        <sz val="12"/>
        <color indexed="8"/>
        <rFont val="Calibri"/>
        <family val="2"/>
      </rPr>
      <t>SAMN29555315</t>
    </r>
  </si>
  <si>
    <r>
      <rPr>
        <u/>
        <sz val="12"/>
        <color indexed="8"/>
        <rFont val="Calibri"/>
        <family val="2"/>
      </rPr>
      <t>SRR21844115</t>
    </r>
  </si>
  <si>
    <r>
      <rPr>
        <u/>
        <sz val="12"/>
        <color indexed="8"/>
        <rFont val="Calibri"/>
        <family val="2"/>
      </rPr>
      <t>OP056917</t>
    </r>
  </si>
  <si>
    <t>USNM:FISH:466038</t>
  </si>
  <si>
    <r>
      <rPr>
        <u/>
        <sz val="12"/>
        <color indexed="8"/>
        <rFont val="Calibri"/>
        <family val="2"/>
      </rPr>
      <t>https://n2t.net/ark:/65665/373ddb768-7659-49a7-bd32-42e851430d52</t>
    </r>
  </si>
  <si>
    <t>USNM:Biorepository:AO9TV03</t>
  </si>
  <si>
    <r>
      <rPr>
        <u/>
        <sz val="12"/>
        <color indexed="8"/>
        <rFont val="Calibri"/>
        <family val="2"/>
      </rPr>
      <t>https://n2t.net/ark:/65665/326155ce0-6b8b-4e89-8c92-d6ef1bfa6dc2</t>
    </r>
  </si>
  <si>
    <t>USNM:Biorepository:AQ8MA82</t>
  </si>
  <si>
    <r>
      <rPr>
        <u/>
        <sz val="12"/>
        <color indexed="8"/>
        <rFont val="Calibri"/>
        <family val="2"/>
      </rPr>
      <t>https://n2t.net/ark:/65665/3e1a9063d-9ec9-4d9c-9426-dbc088482d4d</t>
    </r>
  </si>
  <si>
    <r>
      <rPr>
        <u/>
        <sz val="12"/>
        <color indexed="8"/>
        <rFont val="Calibri"/>
        <family val="2"/>
      </rPr>
      <t>SAMN36762196</t>
    </r>
  </si>
  <si>
    <r>
      <rPr>
        <u/>
        <sz val="12"/>
        <color indexed="8"/>
        <rFont val="Calibri"/>
        <family val="2"/>
      </rPr>
      <t>SRR25465279</t>
    </r>
  </si>
  <si>
    <r>
      <rPr>
        <u/>
        <sz val="12"/>
        <color indexed="8"/>
        <rFont val="Calibri"/>
        <family val="2"/>
      </rPr>
      <t>PV423378</t>
    </r>
  </si>
  <si>
    <t>USNM:FISH:407099</t>
  </si>
  <si>
    <r>
      <rPr>
        <u/>
        <sz val="12"/>
        <color indexed="8"/>
        <rFont val="Calibri"/>
        <family val="2"/>
      </rPr>
      <t>https://n2t.net/ark:/65665/3950954b3-6e07-4fb0-893d-da99075e657d</t>
    </r>
  </si>
  <si>
    <t>USNM:Biorepository:AA0AH22</t>
  </si>
  <si>
    <r>
      <rPr>
        <u/>
        <sz val="12"/>
        <color indexed="8"/>
        <rFont val="Calibri"/>
        <family val="2"/>
      </rPr>
      <t>https://n2t.net/ark:/65665/3e576f942-a406-462f-818c-ab356de0cfaa</t>
    </r>
  </si>
  <si>
    <t>USNM:Biorepository:AH1TX39</t>
  </si>
  <si>
    <r>
      <rPr>
        <u/>
        <sz val="12"/>
        <color indexed="8"/>
        <rFont val="Calibri"/>
        <family val="2"/>
      </rPr>
      <t>https://n2t.net/ark:/65665/3ab57635d-c8f8-4bf3-9e8a-b010800076ce</t>
    </r>
  </si>
  <si>
    <r>
      <rPr>
        <u/>
        <sz val="12"/>
        <color indexed="8"/>
        <rFont val="Calibri"/>
        <family val="2"/>
      </rPr>
      <t>SAMN31811761</t>
    </r>
  </si>
  <si>
    <r>
      <rPr>
        <u/>
        <sz val="12"/>
        <color indexed="8"/>
        <rFont val="Calibri"/>
        <family val="2"/>
      </rPr>
      <t>SRR22396765</t>
    </r>
  </si>
  <si>
    <r>
      <rPr>
        <u/>
        <sz val="12"/>
        <color indexed="8"/>
        <rFont val="Calibri"/>
        <family val="2"/>
      </rPr>
      <t>OR546155</t>
    </r>
  </si>
  <si>
    <r>
      <rPr>
        <sz val="12"/>
        <color indexed="8"/>
        <rFont val="Calibri"/>
        <family val="2"/>
      </rPr>
      <t>Grammistidae</t>
    </r>
  </si>
  <si>
    <r>
      <rPr>
        <i/>
        <sz val="12"/>
        <color indexed="8"/>
        <rFont val="Calibri"/>
        <family val="2"/>
      </rPr>
      <t>Aporops bilinearis</t>
    </r>
  </si>
  <si>
    <t>USNM:FISH:446223</t>
  </si>
  <si>
    <r>
      <rPr>
        <u/>
        <sz val="12"/>
        <color indexed="8"/>
        <rFont val="Calibri"/>
        <family val="2"/>
      </rPr>
      <t>https://n2t.net/ark:/65665/398637375-15b7-40e2-88b5-851439ecafd2</t>
    </r>
  </si>
  <si>
    <t>USNM:Biorepository:AL1HG30</t>
  </si>
  <si>
    <r>
      <rPr>
        <u/>
        <sz val="12"/>
        <color indexed="8"/>
        <rFont val="Calibri"/>
        <family val="2"/>
      </rPr>
      <t>https://n2t.net/ark:/65665/393375eb5-e7d3-4783-b7a8-97edd851423c</t>
    </r>
  </si>
  <si>
    <t>USNM:Biorepository:AL8OY08</t>
  </si>
  <si>
    <r>
      <rPr>
        <u/>
        <sz val="12"/>
        <color indexed="8"/>
        <rFont val="Calibri"/>
        <family val="2"/>
      </rPr>
      <t>https://n2t.net/ark:/65665/38bd3901e-7b25-45f0-b239-f8580c571c3b</t>
    </r>
  </si>
  <si>
    <r>
      <rPr>
        <u/>
        <sz val="12"/>
        <color indexed="8"/>
        <rFont val="Calibri"/>
        <family val="2"/>
      </rPr>
      <t>SAMN26198360</t>
    </r>
  </si>
  <si>
    <r>
      <rPr>
        <u/>
        <sz val="12"/>
        <color indexed="8"/>
        <rFont val="Calibri"/>
        <family val="2"/>
      </rPr>
      <t>SRR19434366</t>
    </r>
  </si>
  <si>
    <r>
      <rPr>
        <u/>
        <sz val="12"/>
        <color indexed="8"/>
        <rFont val="Calibri"/>
        <family val="2"/>
      </rPr>
      <t>OP035136</t>
    </r>
  </si>
  <si>
    <r>
      <rPr>
        <i/>
        <sz val="12"/>
        <color indexed="8"/>
        <rFont val="Calibri"/>
        <family val="2"/>
      </rPr>
      <t>Rypticus bistrispinus</t>
    </r>
  </si>
  <si>
    <t>USNM:FISH:401298</t>
  </si>
  <si>
    <r>
      <rPr>
        <u/>
        <sz val="12"/>
        <color indexed="8"/>
        <rFont val="Calibri"/>
        <family val="2"/>
      </rPr>
      <t>https://n2t.net/ark:/65665/3900a7171-e07b-4b62-9496-1d3e55b685d0</t>
    </r>
  </si>
  <si>
    <t>USNM:Biorepository:AC2WM43</t>
  </si>
  <si>
    <r>
      <rPr>
        <u/>
        <sz val="12"/>
        <color indexed="8"/>
        <rFont val="Calibri"/>
        <family val="2"/>
      </rPr>
      <t>https://n2t.net/ark:/65665/3ae5cc799-93bc-45fe-89dc-f8f55945d839</t>
    </r>
  </si>
  <si>
    <t>USNM:Biorepository:AC3XR35</t>
  </si>
  <si>
    <r>
      <rPr>
        <u/>
        <sz val="12"/>
        <color indexed="8"/>
        <rFont val="Calibri"/>
        <family val="2"/>
      </rPr>
      <t>https://n2t.net/ark:/65665/34a733ca3-c910-4c8b-b73c-d44702e540c8</t>
    </r>
  </si>
  <si>
    <r>
      <rPr>
        <u/>
        <sz val="12"/>
        <color indexed="8"/>
        <rFont val="Calibri"/>
        <family val="2"/>
      </rPr>
      <t>SAMN29555082</t>
    </r>
  </si>
  <si>
    <r>
      <rPr>
        <u/>
        <sz val="12"/>
        <color indexed="8"/>
        <rFont val="Calibri"/>
        <family val="2"/>
      </rPr>
      <t>SRR21844231</t>
    </r>
  </si>
  <si>
    <r>
      <rPr>
        <u/>
        <sz val="12"/>
        <color indexed="8"/>
        <rFont val="Calibri"/>
        <family val="2"/>
      </rPr>
      <t>OP056951</t>
    </r>
  </si>
  <si>
    <r>
      <rPr>
        <i/>
        <sz val="12"/>
        <color indexed="8"/>
        <rFont val="Calibri"/>
        <family val="2"/>
      </rPr>
      <t>Rypticus saponaceus</t>
    </r>
  </si>
  <si>
    <t>USNM:FISH:401291</t>
  </si>
  <si>
    <r>
      <rPr>
        <u/>
        <sz val="12"/>
        <color indexed="8"/>
        <rFont val="Calibri"/>
        <family val="2"/>
      </rPr>
      <t>https://n2t.net/ark:/65665/3839e14b0-f766-460a-81ce-c0559efc5187</t>
    </r>
  </si>
  <si>
    <r>
      <rPr>
        <u/>
        <sz val="12"/>
        <color indexed="8"/>
        <rFont val="Calibri"/>
        <family val="2"/>
      </rPr>
      <t>https://n2t.net/ark:/65665/333402b57-1548-4a7c-8643-1d20470f3103</t>
    </r>
  </si>
  <si>
    <t>USNM:Biorepository:AL8OO23</t>
  </si>
  <si>
    <r>
      <rPr>
        <u/>
        <sz val="12"/>
        <color indexed="8"/>
        <rFont val="Calibri"/>
        <family val="2"/>
      </rPr>
      <t>https://n2t.net/ark:/65665/338564082-2ee5-4317-bdc1-1d9b0c7d8435</t>
    </r>
  </si>
  <si>
    <r>
      <rPr>
        <u/>
        <sz val="12"/>
        <color indexed="8"/>
        <rFont val="Calibri"/>
        <family val="2"/>
      </rPr>
      <t>SAMN29555277</t>
    </r>
  </si>
  <si>
    <r>
      <rPr>
        <u/>
        <sz val="12"/>
        <color indexed="8"/>
        <rFont val="Calibri"/>
        <family val="2"/>
      </rPr>
      <t>SRR21844028</t>
    </r>
  </si>
  <si>
    <r>
      <rPr>
        <u/>
        <sz val="12"/>
        <color indexed="8"/>
        <rFont val="Calibri"/>
        <family val="2"/>
      </rPr>
      <t>OP056968</t>
    </r>
  </si>
  <si>
    <r>
      <rPr>
        <i/>
        <sz val="12"/>
        <color indexed="8"/>
        <rFont val="Calibri"/>
        <family val="2"/>
      </rPr>
      <t>Rypticus subbifrenatus</t>
    </r>
  </si>
  <si>
    <t>USNM:FISH:401037</t>
  </si>
  <si>
    <r>
      <rPr>
        <u/>
        <sz val="12"/>
        <color indexed="8"/>
        <rFont val="Calibri"/>
        <family val="2"/>
      </rPr>
      <t>https://n2t.net/ark:/65665/30b48584c-4fdf-49a5-be4f-a82e0ba13633</t>
    </r>
  </si>
  <si>
    <t>USNM:Biorepository:AC2WC48</t>
  </si>
  <si>
    <r>
      <rPr>
        <u/>
        <sz val="12"/>
        <color indexed="8"/>
        <rFont val="Calibri"/>
        <family val="2"/>
      </rPr>
      <t>https://n2t.net/ark:/65665/3e2cfc8da-0c1e-44f1-8311-1ff50785784d</t>
    </r>
  </si>
  <si>
    <t>USNM:Biorepository:AC3XQ94</t>
  </si>
  <si>
    <r>
      <rPr>
        <u/>
        <sz val="12"/>
        <color indexed="8"/>
        <rFont val="Calibri"/>
        <family val="2"/>
      </rPr>
      <t>https://n2t.net/ark:/65665/3a49fba12-45ae-4657-b842-29e0f66a3ef9</t>
    </r>
  </si>
  <si>
    <r>
      <rPr>
        <u/>
        <sz val="12"/>
        <color indexed="8"/>
        <rFont val="Calibri"/>
        <family val="2"/>
      </rPr>
      <t>SAMN29555081</t>
    </r>
  </si>
  <si>
    <r>
      <rPr>
        <u/>
        <sz val="12"/>
        <color indexed="8"/>
        <rFont val="Calibri"/>
        <family val="2"/>
      </rPr>
      <t>SRR21844242</t>
    </r>
  </si>
  <si>
    <r>
      <rPr>
        <u/>
        <sz val="12"/>
        <color indexed="8"/>
        <rFont val="Calibri"/>
        <family val="2"/>
      </rPr>
      <t>OP056927</t>
    </r>
  </si>
  <si>
    <r>
      <rPr>
        <i/>
        <sz val="12"/>
        <color indexed="8"/>
        <rFont val="Calibri"/>
        <family val="2"/>
      </rPr>
      <t>Suttonia lineata</t>
    </r>
  </si>
  <si>
    <t>USNM:FISH:434995</t>
  </si>
  <si>
    <r>
      <rPr>
        <u/>
        <sz val="12"/>
        <color indexed="8"/>
        <rFont val="Calibri"/>
        <family val="2"/>
      </rPr>
      <t>https://n2t.net/ark:/65665/3f7966d61-2fee-4b23-835d-36ff46ef7a19</t>
    </r>
  </si>
  <si>
    <t>USNM:Biorepository:AB4OH17</t>
  </si>
  <si>
    <r>
      <rPr>
        <u/>
        <sz val="12"/>
        <color indexed="8"/>
        <rFont val="Calibri"/>
        <family val="2"/>
      </rPr>
      <t>https://n2t.net/ark:/65665/397eec73b-8407-4f69-a8c3-23b98d417261</t>
    </r>
  </si>
  <si>
    <t>USNM:Biorepository:AG7PR79</t>
  </si>
  <si>
    <r>
      <rPr>
        <u/>
        <sz val="12"/>
        <color indexed="8"/>
        <rFont val="Calibri"/>
        <family val="2"/>
      </rPr>
      <t>https://n2t.net/ark:/65665/3c96625a9-82b6-4212-bb2b-d27be9b7a277</t>
    </r>
  </si>
  <si>
    <r>
      <rPr>
        <u/>
        <sz val="12"/>
        <color indexed="8"/>
        <rFont val="Calibri"/>
        <family val="2"/>
      </rPr>
      <t>SAMN26198157</t>
    </r>
  </si>
  <si>
    <r>
      <rPr>
        <u/>
        <sz val="12"/>
        <color indexed="8"/>
        <rFont val="Calibri"/>
        <family val="2"/>
      </rPr>
      <t>SRR18254564</t>
    </r>
  </si>
  <si>
    <r>
      <rPr>
        <u/>
        <sz val="12"/>
        <color indexed="8"/>
        <rFont val="Calibri"/>
        <family val="2"/>
      </rPr>
      <t>OP035248</t>
    </r>
  </si>
  <si>
    <r>
      <rPr>
        <i/>
        <sz val="12"/>
        <color indexed="8"/>
        <rFont val="Calibri"/>
        <family val="2"/>
      </rPr>
      <t>Cruriraja rugosa</t>
    </r>
  </si>
  <si>
    <t>USNM:FISH:407144</t>
  </si>
  <si>
    <r>
      <rPr>
        <u/>
        <sz val="12"/>
        <color indexed="8"/>
        <rFont val="Calibri"/>
        <family val="2"/>
      </rPr>
      <t>https://n2t.net/ark:/65665/3c4d128ef-fca3-4753-b636-c9b5c2dc4676</t>
    </r>
  </si>
  <si>
    <t>USNM:Biorepository:AA0AH64</t>
  </si>
  <si>
    <r>
      <rPr>
        <u/>
        <sz val="12"/>
        <color indexed="8"/>
        <rFont val="Calibri"/>
        <family val="2"/>
      </rPr>
      <t>https://n2t.net/ark:/65665/38b0de642-a65e-4c56-9c61-923937233bea</t>
    </r>
  </si>
  <si>
    <t>USNM:Biorepository:AH1TX83</t>
  </si>
  <si>
    <r>
      <rPr>
        <u/>
        <sz val="12"/>
        <color indexed="8"/>
        <rFont val="Calibri"/>
        <family val="2"/>
      </rPr>
      <t>https://n2t.net/ark:/65665/363fa3100-d9cc-46bf-89af-1ddcbb39eaf3</t>
    </r>
  </si>
  <si>
    <r>
      <rPr>
        <u/>
        <sz val="12"/>
        <color indexed="8"/>
        <rFont val="Calibri"/>
        <family val="2"/>
      </rPr>
      <t>SAMN29555225</t>
    </r>
  </si>
  <si>
    <r>
      <rPr>
        <u/>
        <sz val="12"/>
        <color indexed="8"/>
        <rFont val="Calibri"/>
        <family val="2"/>
      </rPr>
      <t>SRR21843958</t>
    </r>
  </si>
  <si>
    <r>
      <rPr>
        <u/>
        <sz val="12"/>
        <color indexed="8"/>
        <rFont val="Calibri"/>
        <family val="2"/>
      </rPr>
      <t>OP056875</t>
    </r>
  </si>
  <si>
    <r>
      <rPr>
        <i/>
        <sz val="12"/>
        <color indexed="8"/>
        <rFont val="Calibri"/>
        <family val="2"/>
      </rPr>
      <t>Gymnura altavela</t>
    </r>
  </si>
  <si>
    <t>USNM:FISH:408570</t>
  </si>
  <si>
    <r>
      <rPr>
        <u/>
        <sz val="12"/>
        <color indexed="8"/>
        <rFont val="Calibri"/>
        <family val="2"/>
      </rPr>
      <t>https://n2t.net/ark:/65665/354458287-cfdb-4a70-aa41-bacd109a4c1a</t>
    </r>
  </si>
  <si>
    <t>USNM:Biorepository:AE3RA78</t>
  </si>
  <si>
    <r>
      <rPr>
        <u/>
        <sz val="12"/>
        <color indexed="8"/>
        <rFont val="Calibri"/>
        <family val="2"/>
      </rPr>
      <t>https://n2t.net/ark:/65665/3a46aab6c-acc8-473b-8d37-0c82dfafda79</t>
    </r>
  </si>
  <si>
    <t>USNM:Biorepository:AN6GS91</t>
  </si>
  <si>
    <r>
      <rPr>
        <u/>
        <sz val="12"/>
        <color indexed="8"/>
        <rFont val="Calibri"/>
        <family val="2"/>
      </rPr>
      <t>https://n2t.net/ark:/65665/3003b9be4-bc8e-428e-a002-95db61b3951e</t>
    </r>
  </si>
  <si>
    <r>
      <rPr>
        <u/>
        <sz val="12"/>
        <color indexed="8"/>
        <rFont val="Calibri"/>
        <family val="2"/>
      </rPr>
      <t>SAMN29555329</t>
    </r>
  </si>
  <si>
    <r>
      <rPr>
        <u/>
        <sz val="12"/>
        <color indexed="8"/>
        <rFont val="Calibri"/>
        <family val="2"/>
      </rPr>
      <t>OP057092</t>
    </r>
  </si>
  <si>
    <t>USNM:FISH:471126</t>
  </si>
  <si>
    <t>USNM:Biorepository:AF0YO99</t>
  </si>
  <si>
    <t>USNM:FISH:477567</t>
  </si>
  <si>
    <t>USNM:Biorepository:AP9DX53</t>
  </si>
  <si>
    <r>
      <rPr>
        <i/>
        <sz val="12"/>
        <color indexed="8"/>
        <rFont val="Calibri"/>
        <family val="2"/>
      </rPr>
      <t>Anisotremus surinamensis</t>
    </r>
  </si>
  <si>
    <t>USNM:FISH:416439</t>
  </si>
  <si>
    <r>
      <rPr>
        <u/>
        <sz val="12"/>
        <color indexed="8"/>
        <rFont val="Calibri"/>
        <family val="2"/>
      </rPr>
      <t>https://n2t.net/ark:/65665/368edcdc0-c2d1-4bda-8ff4-97de1d5bee74</t>
    </r>
  </si>
  <si>
    <r>
      <rPr>
        <u/>
        <sz val="12"/>
        <color indexed="8"/>
        <rFont val="Calibri"/>
        <family val="2"/>
      </rPr>
      <t>https://n2t.net/ark:/65665/3178b61f4-854e-451f-898c-11814bd7be15</t>
    </r>
  </si>
  <si>
    <t>USNM:Biorepository:AL8OO02</t>
  </si>
  <si>
    <r>
      <rPr>
        <u/>
        <sz val="12"/>
        <color indexed="8"/>
        <rFont val="Calibri"/>
        <family val="2"/>
      </rPr>
      <t>https://n2t.net/ark:/65665/3ed8f8877-fc82-4ad9-a3be-a804015acdd5</t>
    </r>
  </si>
  <si>
    <r>
      <rPr>
        <u/>
        <sz val="12"/>
        <color indexed="8"/>
        <rFont val="Calibri"/>
        <family val="2"/>
      </rPr>
      <t>SAMN29555273</t>
    </r>
  </si>
  <si>
    <r>
      <rPr>
        <u/>
        <sz val="12"/>
        <color indexed="8"/>
        <rFont val="Calibri"/>
        <family val="2"/>
      </rPr>
      <t>SRR21844032</t>
    </r>
  </si>
  <si>
    <r>
      <rPr>
        <u/>
        <sz val="12"/>
        <color indexed="8"/>
        <rFont val="Calibri"/>
        <family val="2"/>
      </rPr>
      <t>OP056909</t>
    </r>
  </si>
  <si>
    <r>
      <rPr>
        <i/>
        <sz val="12"/>
        <color indexed="8"/>
        <rFont val="Calibri"/>
        <family val="2"/>
      </rPr>
      <t>Anisotremus virginicus</t>
    </r>
  </si>
  <si>
    <t>USNM:FISH:416487</t>
  </si>
  <si>
    <r>
      <rPr>
        <u/>
        <sz val="12"/>
        <color indexed="8"/>
        <rFont val="Calibri"/>
        <family val="2"/>
      </rPr>
      <t>https://n2t.net/ark:/65665/3fc36b397-0078-4ad3-b60b-68820f38a4b5</t>
    </r>
  </si>
  <si>
    <t>USNM:Biorepository:AC2WR91</t>
  </si>
  <si>
    <r>
      <rPr>
        <u/>
        <sz val="12"/>
        <color indexed="8"/>
        <rFont val="Calibri"/>
        <family val="2"/>
      </rPr>
      <t>https://n2t.net/ark:/65665/340f405fb-cebb-4d95-83a9-3fe21ac112d4</t>
    </r>
  </si>
  <si>
    <t>USNM:Biorepository:AC4YJ30</t>
  </si>
  <si>
    <r>
      <rPr>
        <u/>
        <sz val="12"/>
        <color indexed="8"/>
        <rFont val="Calibri"/>
        <family val="2"/>
      </rPr>
      <t>https://n2t.net/ark:/65665/39b20fe70-f6f1-4375-9b6e-9f32182e5c89</t>
    </r>
  </si>
  <si>
    <r>
      <rPr>
        <u/>
        <sz val="12"/>
        <color indexed="8"/>
        <rFont val="Calibri"/>
        <family val="2"/>
      </rPr>
      <t>SAMN29555159</t>
    </r>
  </si>
  <si>
    <r>
      <rPr>
        <u/>
        <sz val="12"/>
        <color indexed="8"/>
        <rFont val="Calibri"/>
        <family val="2"/>
      </rPr>
      <t>SRR21844191</t>
    </r>
  </si>
  <si>
    <r>
      <rPr>
        <u/>
        <sz val="12"/>
        <color indexed="8"/>
        <rFont val="Calibri"/>
        <family val="2"/>
      </rPr>
      <t>OP057108</t>
    </r>
  </si>
  <si>
    <r>
      <rPr>
        <i/>
        <sz val="12"/>
        <color indexed="8"/>
        <rFont val="Calibri"/>
        <family val="2"/>
      </rPr>
      <t>Brachygenys chrysargyreum</t>
    </r>
  </si>
  <si>
    <t>USNM:FISH:416441</t>
  </si>
  <si>
    <r>
      <rPr>
        <u/>
        <sz val="12"/>
        <color indexed="8"/>
        <rFont val="Calibri"/>
        <family val="2"/>
      </rPr>
      <t>https://n2t.net/ark:/65665/38229dd00-1612-4e31-b642-3de0f4b7c390</t>
    </r>
  </si>
  <si>
    <r>
      <rPr>
        <u/>
        <sz val="12"/>
        <color indexed="8"/>
        <rFont val="Calibri"/>
        <family val="2"/>
      </rPr>
      <t>https://n2t.net/ark:/65665/36ec0eef6-9422-4493-ba90-283a8aef490a</t>
    </r>
  </si>
  <si>
    <t>USNM:Biorepository:AL8OO04</t>
  </si>
  <si>
    <r>
      <rPr>
        <u/>
        <sz val="12"/>
        <color indexed="8"/>
        <rFont val="Calibri"/>
        <family val="2"/>
      </rPr>
      <t>https://n2t.net/ark:/65665/3648fc3d6-e16a-43e6-afc7-e9666333896a</t>
    </r>
  </si>
  <si>
    <r>
      <rPr>
        <u/>
        <sz val="12"/>
        <color indexed="8"/>
        <rFont val="Calibri"/>
        <family val="2"/>
      </rPr>
      <t>SAMN29555274</t>
    </r>
  </si>
  <si>
    <r>
      <rPr>
        <u/>
        <sz val="12"/>
        <color indexed="8"/>
        <rFont val="Calibri"/>
        <family val="2"/>
      </rPr>
      <t>SRR21844031</t>
    </r>
  </si>
  <si>
    <r>
      <rPr>
        <u/>
        <sz val="12"/>
        <color indexed="8"/>
        <rFont val="Calibri"/>
        <family val="2"/>
      </rPr>
      <t>OP056910</t>
    </r>
  </si>
  <si>
    <r>
      <rPr>
        <i/>
        <sz val="12"/>
        <color indexed="8"/>
        <rFont val="Calibri"/>
        <family val="2"/>
      </rPr>
      <t>Haemulon aurolineatum</t>
    </r>
  </si>
  <si>
    <t>USNM:FISH:415590</t>
  </si>
  <si>
    <r>
      <rPr>
        <u/>
        <sz val="12"/>
        <color indexed="8"/>
        <rFont val="Calibri"/>
        <family val="2"/>
      </rPr>
      <t>https://n2t.net/ark:/65665/358c93061-bd39-49df-9997-6e91e767433a</t>
    </r>
  </si>
  <si>
    <t>USNM:Biorepository:AC2WS47</t>
  </si>
  <si>
    <r>
      <rPr>
        <u/>
        <sz val="12"/>
        <color indexed="8"/>
        <rFont val="Calibri"/>
        <family val="2"/>
      </rPr>
      <t>https://n2t.net/ark:/65665/3178b8d5d-aba3-4da5-b180-4cdde4c00ec8</t>
    </r>
  </si>
  <si>
    <t>USNM:Biorepository:AC4YF29</t>
  </si>
  <si>
    <r>
      <rPr>
        <u/>
        <sz val="12"/>
        <color indexed="8"/>
        <rFont val="Calibri"/>
        <family val="2"/>
      </rPr>
      <t>https://n2t.net/ark:/65665/3c1baf061-a00e-42a6-9dc0-4325a262415e</t>
    </r>
  </si>
  <si>
    <r>
      <rPr>
        <u/>
        <sz val="12"/>
        <color indexed="8"/>
        <rFont val="Calibri"/>
        <family val="2"/>
      </rPr>
      <t>SAMN29555135</t>
    </r>
  </si>
  <si>
    <r>
      <rPr>
        <u/>
        <sz val="12"/>
        <color indexed="8"/>
        <rFont val="Calibri"/>
        <family val="2"/>
      </rPr>
      <t>SRR21844073</t>
    </r>
  </si>
  <si>
    <r>
      <rPr>
        <u/>
        <sz val="12"/>
        <color indexed="8"/>
        <rFont val="Calibri"/>
        <family val="2"/>
      </rPr>
      <t>OP056814</t>
    </r>
  </si>
  <si>
    <r>
      <rPr>
        <i/>
        <sz val="12"/>
        <color indexed="8"/>
        <rFont val="Calibri"/>
        <family val="2"/>
      </rPr>
      <t>Haemulon carbonarium</t>
    </r>
  </si>
  <si>
    <t>USNM:FISH:406703</t>
  </si>
  <si>
    <r>
      <rPr>
        <u/>
        <sz val="12"/>
        <color indexed="8"/>
        <rFont val="Calibri"/>
        <family val="2"/>
      </rPr>
      <t>https://n2t.net/ark:/65665/39b3c5e14-342b-4a3b-804f-73e796c8b58e</t>
    </r>
  </si>
  <si>
    <t>USNM:Biorepository:AC2WH80</t>
  </si>
  <si>
    <r>
      <rPr>
        <u/>
        <sz val="12"/>
        <color indexed="8"/>
        <rFont val="Calibri"/>
        <family val="2"/>
      </rPr>
      <t>https://n2t.net/ark:/65665/34d8f6148-2a07-497d-8971-1b4cea442134</t>
    </r>
  </si>
  <si>
    <t>USNM:Biorepository:AC3XT73</t>
  </si>
  <si>
    <r>
      <rPr>
        <u/>
        <sz val="12"/>
        <color indexed="8"/>
        <rFont val="Calibri"/>
        <family val="2"/>
      </rPr>
      <t>https://n2t.net/ark:/65665/3e2a76cbe-d3c4-4d28-a5eb-b7b120c3282a</t>
    </r>
  </si>
  <si>
    <r>
      <rPr>
        <u/>
        <sz val="12"/>
        <color indexed="8"/>
        <rFont val="Calibri"/>
        <family val="2"/>
      </rPr>
      <t>SAMN29555090</t>
    </r>
  </si>
  <si>
    <r>
      <rPr>
        <u/>
        <sz val="12"/>
        <color indexed="8"/>
        <rFont val="Calibri"/>
        <family val="2"/>
      </rPr>
      <t>SRR21843898</t>
    </r>
  </si>
  <si>
    <r>
      <rPr>
        <u/>
        <sz val="12"/>
        <color indexed="8"/>
        <rFont val="Calibri"/>
        <family val="2"/>
      </rPr>
      <t>OP056956</t>
    </r>
  </si>
  <si>
    <r>
      <rPr>
        <i/>
        <sz val="12"/>
        <color indexed="8"/>
        <rFont val="Calibri"/>
        <family val="2"/>
      </rPr>
      <t>Haemulon flavolineatum</t>
    </r>
  </si>
  <si>
    <t>USNM:FISH:416533</t>
  </si>
  <si>
    <r>
      <rPr>
        <u/>
        <sz val="12"/>
        <color indexed="8"/>
        <rFont val="Calibri"/>
        <family val="2"/>
      </rPr>
      <t>https://n2t.net/ark:/65665/32e82f4bf-8a28-4b66-997c-d324c22f28d2</t>
    </r>
  </si>
  <si>
    <t>USNM:Biorepository:AC2WS55</t>
  </si>
  <si>
    <r>
      <rPr>
        <u/>
        <sz val="12"/>
        <color indexed="8"/>
        <rFont val="Calibri"/>
        <family val="2"/>
      </rPr>
      <t>https://n2t.net/ark:/65665/3796a135d-1256-49c4-946c-d53abbaaf175</t>
    </r>
  </si>
  <si>
    <t>USNM:Biorepository:AC4YJ72</t>
  </si>
  <si>
    <r>
      <rPr>
        <u/>
        <sz val="12"/>
        <color indexed="8"/>
        <rFont val="Calibri"/>
        <family val="2"/>
      </rPr>
      <t>https://n2t.net/ark:/65665/39aae5ae7-8399-4f57-abd0-d0633d0759c1</t>
    </r>
  </si>
  <si>
    <r>
      <rPr>
        <u/>
        <sz val="12"/>
        <color indexed="8"/>
        <rFont val="Calibri"/>
        <family val="2"/>
      </rPr>
      <t>SAMN29555171</t>
    </r>
  </si>
  <si>
    <r>
      <rPr>
        <u/>
        <sz val="12"/>
        <color indexed="8"/>
        <rFont val="Calibri"/>
        <family val="2"/>
      </rPr>
      <t>SRR21844177</t>
    </r>
  </si>
  <si>
    <r>
      <rPr>
        <u/>
        <sz val="12"/>
        <color indexed="8"/>
        <rFont val="Calibri"/>
        <family val="2"/>
      </rPr>
      <t>OP056941</t>
    </r>
  </si>
  <si>
    <r>
      <rPr>
        <i/>
        <sz val="12"/>
        <color indexed="8"/>
        <rFont val="Calibri"/>
        <family val="2"/>
      </rPr>
      <t>Haemulon macrostoma</t>
    </r>
  </si>
  <si>
    <t>USNM:FISH:416195</t>
  </si>
  <si>
    <r>
      <rPr>
        <u/>
        <sz val="12"/>
        <color indexed="8"/>
        <rFont val="Calibri"/>
        <family val="2"/>
      </rPr>
      <t>https://n2t.net/ark:/65665/3266fd0ae-581c-45a6-932f-b97bfc74338f</t>
    </r>
  </si>
  <si>
    <t>USNM:Biorepository:AC2WD89</t>
  </si>
  <si>
    <r>
      <rPr>
        <u/>
        <sz val="12"/>
        <color indexed="8"/>
        <rFont val="Calibri"/>
        <family val="2"/>
      </rPr>
      <t>https://n2t.net/ark:/65665/3df054185-a698-41d0-8ecf-e60add44e14a</t>
    </r>
  </si>
  <si>
    <t>USNM:Biorepository:AC4YH91</t>
  </si>
  <si>
    <r>
      <rPr>
        <u/>
        <sz val="12"/>
        <color indexed="8"/>
        <rFont val="Calibri"/>
        <family val="2"/>
      </rPr>
      <t>https://n2t.net/ark:/65665/3f7356576-0c61-44cb-bc46-855147ee9d31</t>
    </r>
  </si>
  <si>
    <r>
      <rPr>
        <u/>
        <sz val="12"/>
        <color indexed="8"/>
        <rFont val="Calibri"/>
        <family val="2"/>
      </rPr>
      <t>SAMN29555150</t>
    </r>
  </si>
  <si>
    <r>
      <rPr>
        <u/>
        <sz val="12"/>
        <color indexed="8"/>
        <rFont val="Calibri"/>
        <family val="2"/>
      </rPr>
      <t>SRR21844200</t>
    </r>
  </si>
  <si>
    <r>
      <rPr>
        <u/>
        <sz val="12"/>
        <color indexed="8"/>
        <rFont val="Calibri"/>
        <family val="2"/>
      </rPr>
      <t>OP056928</t>
    </r>
  </si>
  <si>
    <r>
      <rPr>
        <i/>
        <sz val="12"/>
        <color indexed="8"/>
        <rFont val="Calibri"/>
        <family val="2"/>
      </rPr>
      <t>Haemulon plumierii</t>
    </r>
  </si>
  <si>
    <t>USNM:FISH:416832</t>
  </si>
  <si>
    <r>
      <rPr>
        <u/>
        <sz val="12"/>
        <color indexed="8"/>
        <rFont val="Calibri"/>
        <family val="2"/>
      </rPr>
      <t>https://n2t.net/ark:/65665/3e97458be-460e-4573-9887-c2a6b04345a3</t>
    </r>
  </si>
  <si>
    <t>USNM:Biorepository:AC2WN21</t>
  </si>
  <si>
    <r>
      <rPr>
        <u/>
        <sz val="12"/>
        <color indexed="8"/>
        <rFont val="Calibri"/>
        <family val="2"/>
      </rPr>
      <t>https://n2t.net/ark:/65665/399caaffe-7d83-47b8-98fa-de2413eedf38</t>
    </r>
  </si>
  <si>
    <t>USNM:Biorepository:AC4YL31</t>
  </si>
  <si>
    <r>
      <rPr>
        <u/>
        <sz val="12"/>
        <color indexed="8"/>
        <rFont val="Calibri"/>
        <family val="2"/>
      </rPr>
      <t>https://n2t.net/ark:/65665/370550656-229e-442a-8434-4e8db2a478cb</t>
    </r>
  </si>
  <si>
    <r>
      <rPr>
        <u/>
        <sz val="12"/>
        <color indexed="8"/>
        <rFont val="Calibri"/>
        <family val="2"/>
      </rPr>
      <t>SAMN29555195</t>
    </r>
  </si>
  <si>
    <r>
      <rPr>
        <u/>
        <sz val="12"/>
        <color indexed="8"/>
        <rFont val="Calibri"/>
        <family val="2"/>
      </rPr>
      <t>SRR21844055</t>
    </r>
  </si>
  <si>
    <r>
      <rPr>
        <u/>
        <sz val="12"/>
        <color indexed="8"/>
        <rFont val="Calibri"/>
        <family val="2"/>
      </rPr>
      <t>OP056946</t>
    </r>
  </si>
  <si>
    <r>
      <rPr>
        <i/>
        <sz val="12"/>
        <color indexed="8"/>
        <rFont val="Calibri"/>
        <family val="2"/>
      </rPr>
      <t>Orthopristis chrysoptera</t>
    </r>
  </si>
  <si>
    <t>USNM:FISH:416838</t>
  </si>
  <si>
    <r>
      <rPr>
        <u/>
        <sz val="12"/>
        <color indexed="8"/>
        <rFont val="Calibri"/>
        <family val="2"/>
      </rPr>
      <t>https://n2t.net/ark:/65665/30b51488a-881e-4205-8eef-87a241c3249a</t>
    </r>
  </si>
  <si>
    <t>USNM:Biorepository:AC8CB60</t>
  </si>
  <si>
    <r>
      <rPr>
        <u/>
        <sz val="12"/>
        <color indexed="8"/>
        <rFont val="Calibri"/>
        <family val="2"/>
      </rPr>
      <t>https://n2t.net/ark:/65665/368f361b7-99b0-4f89-9e58-3ddba72aa2db</t>
    </r>
  </si>
  <si>
    <t>USNM:Biorepository:AC4YL37</t>
  </si>
  <si>
    <r>
      <rPr>
        <u/>
        <sz val="12"/>
        <color indexed="8"/>
        <rFont val="Calibri"/>
        <family val="2"/>
      </rPr>
      <t>https://n2t.net/ark:/65665/3a5a8aaf0-83d8-4898-ba09-2be675078ff1</t>
    </r>
  </si>
  <si>
    <r>
      <rPr>
        <u/>
        <sz val="12"/>
        <color indexed="8"/>
        <rFont val="Calibri"/>
        <family val="2"/>
      </rPr>
      <t>SAMN29555196</t>
    </r>
  </si>
  <si>
    <r>
      <rPr>
        <u/>
        <sz val="12"/>
        <color indexed="8"/>
        <rFont val="Calibri"/>
        <family val="2"/>
      </rPr>
      <t>SRR21844054</t>
    </r>
  </si>
  <si>
    <r>
      <rPr>
        <u/>
        <sz val="12"/>
        <color indexed="8"/>
        <rFont val="Calibri"/>
        <family val="2"/>
      </rPr>
      <t>OP056947</t>
    </r>
  </si>
  <si>
    <t>USNM:FISH:433235</t>
  </si>
  <si>
    <r>
      <rPr>
        <u/>
        <sz val="12"/>
        <color indexed="8"/>
        <rFont val="Calibri"/>
        <family val="2"/>
      </rPr>
      <t>https://n2t.net/ark:/65665/32c856202-0bd1-4c46-ac0b-c20b2b12aa45</t>
    </r>
  </si>
  <si>
    <t>USNM:Biorepository:AB4OR13</t>
  </si>
  <si>
    <r>
      <rPr>
        <u/>
        <sz val="12"/>
        <color indexed="8"/>
        <rFont val="Calibri"/>
        <family val="2"/>
      </rPr>
      <t>https://n2t.net/ark:/65665/381f60093-2b1f-4aa3-926a-584d1fc3160e</t>
    </r>
  </si>
  <si>
    <t>USNM:Biorepository:AM2SL34</t>
  </si>
  <si>
    <r>
      <rPr>
        <u/>
        <sz val="12"/>
        <color indexed="8"/>
        <rFont val="Calibri"/>
        <family val="2"/>
      </rPr>
      <t>https://n2t.net/ark:/65665/3283b3846-e0af-470c-8f87-e4ec825c40aa</t>
    </r>
  </si>
  <si>
    <r>
      <rPr>
        <u/>
        <sz val="12"/>
        <color indexed="8"/>
        <rFont val="Calibri"/>
        <family val="2"/>
      </rPr>
      <t>SAMN26198409</t>
    </r>
  </si>
  <si>
    <r>
      <rPr>
        <u/>
        <sz val="12"/>
        <color indexed="8"/>
        <rFont val="Calibri"/>
        <family val="2"/>
      </rPr>
      <t>SRR18254481</t>
    </r>
  </si>
  <si>
    <r>
      <rPr>
        <u/>
        <sz val="12"/>
        <color indexed="8"/>
        <rFont val="Calibri"/>
        <family val="2"/>
      </rPr>
      <t>OP035157</t>
    </r>
  </si>
  <si>
    <r>
      <rPr>
        <i/>
        <sz val="12"/>
        <color indexed="8"/>
        <rFont val="Calibri"/>
        <family val="2"/>
      </rPr>
      <t>Aldrovandia gracilis</t>
    </r>
  </si>
  <si>
    <t>USNM:FISH:407045</t>
  </si>
  <si>
    <r>
      <rPr>
        <u/>
        <sz val="12"/>
        <color indexed="8"/>
        <rFont val="Calibri"/>
        <family val="2"/>
      </rPr>
      <t>https://n2t.net/ark:/65665/36dac47f5-66a9-4f40-8ef7-4974d3647a46</t>
    </r>
  </si>
  <si>
    <t>USNM:Biorepository:AA0AC47</t>
  </si>
  <si>
    <r>
      <rPr>
        <u/>
        <sz val="12"/>
        <color indexed="8"/>
        <rFont val="Calibri"/>
        <family val="2"/>
      </rPr>
      <t>https://n2t.net/ark:/65665/36703add6-c28f-4a56-bc86-e391610ea571</t>
    </r>
  </si>
  <si>
    <t>USNM:Biorepository:AH1TW85</t>
  </si>
  <si>
    <r>
      <rPr>
        <u/>
        <sz val="12"/>
        <color indexed="8"/>
        <rFont val="Calibri"/>
        <family val="2"/>
      </rPr>
      <t>https://n2t.net/ark:/65665/333efc9fb-7025-40af-b861-9f7fcc04ddaa</t>
    </r>
  </si>
  <si>
    <r>
      <rPr>
        <u/>
        <sz val="12"/>
        <color indexed="8"/>
        <rFont val="Calibri"/>
        <family val="2"/>
      </rPr>
      <t>SAMN29555219</t>
    </r>
  </si>
  <si>
    <r>
      <rPr>
        <u/>
        <sz val="12"/>
        <color indexed="8"/>
        <rFont val="Calibri"/>
        <family val="2"/>
      </rPr>
      <t>SRR21843965</t>
    </r>
  </si>
  <si>
    <r>
      <rPr>
        <u/>
        <sz val="12"/>
        <color indexed="8"/>
        <rFont val="Calibri"/>
        <family val="2"/>
      </rPr>
      <t>OP056879</t>
    </r>
  </si>
  <si>
    <r>
      <rPr>
        <i/>
        <sz val="12"/>
        <color indexed="8"/>
        <rFont val="Calibri"/>
        <family val="2"/>
      </rPr>
      <t>Halosaurus guentheri</t>
    </r>
  </si>
  <si>
    <t>USNM:FISH:407619</t>
  </si>
  <si>
    <r>
      <rPr>
        <u/>
        <sz val="12"/>
        <color indexed="8"/>
        <rFont val="Calibri"/>
        <family val="2"/>
      </rPr>
      <t>https://n2t.net/ark:/65665/383a7d2f0-2aae-4839-a212-52850589357b</t>
    </r>
  </si>
  <si>
    <t>USNM:Biorepository:AH2UC48</t>
  </si>
  <si>
    <r>
      <rPr>
        <u/>
        <sz val="12"/>
        <color indexed="8"/>
        <rFont val="Calibri"/>
        <family val="2"/>
      </rPr>
      <t>https://n2t.net/ark:/65665/3f4e5a30a-0ab5-4584-b067-348bd52f7d1e</t>
    </r>
  </si>
  <si>
    <r>
      <rPr>
        <u/>
        <sz val="12"/>
        <color indexed="8"/>
        <rFont val="Calibri"/>
        <family val="2"/>
      </rPr>
      <t>SAMN36762142</t>
    </r>
  </si>
  <si>
    <r>
      <rPr>
        <u/>
        <sz val="12"/>
        <color indexed="8"/>
        <rFont val="Calibri"/>
        <family val="2"/>
      </rPr>
      <t>SRR25465178</t>
    </r>
  </si>
  <si>
    <r>
      <rPr>
        <u/>
        <sz val="12"/>
        <color indexed="8"/>
        <rFont val="Calibri"/>
        <family val="2"/>
      </rPr>
      <t>PV423374</t>
    </r>
  </si>
  <si>
    <r>
      <rPr>
        <i/>
        <sz val="12"/>
        <color indexed="8"/>
        <rFont val="Calibri"/>
        <family val="2"/>
      </rPr>
      <t>Halosaurus ovenii</t>
    </r>
  </si>
  <si>
    <t>USNM:FISH:407039</t>
  </si>
  <si>
    <r>
      <rPr>
        <u/>
        <sz val="12"/>
        <color indexed="8"/>
        <rFont val="Calibri"/>
        <family val="2"/>
      </rPr>
      <t>https://n2t.net/ark:/65665/39844f308-5b3d-420a-aecd-9a2c96e19329</t>
    </r>
  </si>
  <si>
    <t>USNM:Biorepository:AA0AC70</t>
  </si>
  <si>
    <r>
      <rPr>
        <u/>
        <sz val="12"/>
        <color indexed="8"/>
        <rFont val="Calibri"/>
        <family val="2"/>
      </rPr>
      <t>https://n2t.net/ark:/65665/3b2774d54-781c-456b-b362-863988fc76b4</t>
    </r>
  </si>
  <si>
    <t>USNM:Biorepository:AH1TW79</t>
  </si>
  <si>
    <r>
      <rPr>
        <u/>
        <sz val="12"/>
        <color indexed="8"/>
        <rFont val="Calibri"/>
        <family val="2"/>
      </rPr>
      <t>https://n2t.net/ark:/65665/347504149-033b-4e61-b743-454efc4f9176</t>
    </r>
  </si>
  <si>
    <r>
      <rPr>
        <u/>
        <sz val="12"/>
        <color indexed="8"/>
        <rFont val="Calibri"/>
        <family val="2"/>
      </rPr>
      <t>SAMN36762116</t>
    </r>
  </si>
  <si>
    <r>
      <rPr>
        <u/>
        <sz val="12"/>
        <color indexed="8"/>
        <rFont val="Calibri"/>
        <family val="2"/>
      </rPr>
      <t>SRR25465303</t>
    </r>
  </si>
  <si>
    <r>
      <rPr>
        <u/>
        <sz val="12"/>
        <color indexed="8"/>
        <rFont val="Calibri"/>
        <family val="2"/>
      </rPr>
      <t>PV357902</t>
    </r>
  </si>
  <si>
    <r>
      <rPr>
        <i/>
        <sz val="12"/>
        <color indexed="8"/>
        <rFont val="Calibri"/>
        <family val="2"/>
      </rPr>
      <t>Euleptorhamphus viridis</t>
    </r>
  </si>
  <si>
    <r>
      <rPr>
        <sz val="12"/>
        <color indexed="8"/>
        <rFont val="Calibri"/>
        <family val="2"/>
      </rPr>
      <t>Ribbon Halfbeak</t>
    </r>
  </si>
  <si>
    <t>USNM:FISH:424822</t>
  </si>
  <si>
    <r>
      <rPr>
        <u/>
        <sz val="12"/>
        <color indexed="8"/>
        <rFont val="Calibri"/>
        <family val="2"/>
      </rPr>
      <t>https://n2t.net/ark:/65665/35ced9de6-cf17-4841-9fee-e05ab7a96006</t>
    </r>
  </si>
  <si>
    <t>USNM:Biorepository:AH0SW77</t>
  </si>
  <si>
    <r>
      <rPr>
        <u/>
        <sz val="12"/>
        <color indexed="8"/>
        <rFont val="Calibri"/>
        <family val="2"/>
      </rPr>
      <t>https://n2t.net/ark:/65665/34de5cff4-4744-48d3-9023-0a1b3ff20c37</t>
    </r>
  </si>
  <si>
    <t>USNM:Biorepository:AH0SK97</t>
  </si>
  <si>
    <r>
      <rPr>
        <u/>
        <sz val="12"/>
        <color indexed="8"/>
        <rFont val="Calibri"/>
        <family val="2"/>
      </rPr>
      <t>https://n2t.net/ark:/65665/31c94e19a-9909-456e-922c-2af02703fb8e</t>
    </r>
  </si>
  <si>
    <r>
      <rPr>
        <u/>
        <sz val="12"/>
        <color indexed="8"/>
        <rFont val="Calibri"/>
        <family val="2"/>
      </rPr>
      <t>SAMN26198198</t>
    </r>
  </si>
  <si>
    <r>
      <rPr>
        <u/>
        <sz val="12"/>
        <color indexed="8"/>
        <rFont val="Calibri"/>
        <family val="2"/>
      </rPr>
      <t>SRR19434508</t>
    </r>
  </si>
  <si>
    <r>
      <rPr>
        <u/>
        <sz val="12"/>
        <color indexed="8"/>
        <rFont val="Calibri"/>
        <family val="2"/>
      </rPr>
      <t>OP035129</t>
    </r>
  </si>
  <si>
    <r>
      <rPr>
        <i/>
        <sz val="12"/>
        <color indexed="8"/>
        <rFont val="Calibri"/>
        <family val="2"/>
      </rPr>
      <t>Hemiramphus balao</t>
    </r>
  </si>
  <si>
    <t>USNM:FISH:415049</t>
  </si>
  <si>
    <r>
      <rPr>
        <u/>
        <sz val="12"/>
        <color indexed="8"/>
        <rFont val="Calibri"/>
        <family val="2"/>
      </rPr>
      <t>https://n2t.net/ark:/65665/3589da274-6acc-432b-a50d-36f9f976f581</t>
    </r>
  </si>
  <si>
    <t>USNM:Biorepository:AC8CA56</t>
  </si>
  <si>
    <r>
      <rPr>
        <u/>
        <sz val="12"/>
        <color indexed="8"/>
        <rFont val="Calibri"/>
        <family val="2"/>
      </rPr>
      <t>https://n2t.net/ark:/65665/329a7932b-3563-401f-aea8-68a03628549a</t>
    </r>
  </si>
  <si>
    <t>USNM:Biorepository:AC4YB98</t>
  </si>
  <si>
    <r>
      <rPr>
        <u/>
        <sz val="12"/>
        <color indexed="8"/>
        <rFont val="Calibri"/>
        <family val="2"/>
      </rPr>
      <t>https://n2t.net/ark:/65665/3ecb6ac7a-8922-4974-af51-92a9bda39907</t>
    </r>
  </si>
  <si>
    <r>
      <rPr>
        <u/>
        <sz val="12"/>
        <color indexed="8"/>
        <rFont val="Calibri"/>
        <family val="2"/>
      </rPr>
      <t>SAMN29555130</t>
    </r>
  </si>
  <si>
    <r>
      <rPr>
        <u/>
        <sz val="12"/>
        <color indexed="8"/>
        <rFont val="Calibri"/>
        <family val="2"/>
      </rPr>
      <t>SRR21844078</t>
    </r>
  </si>
  <si>
    <r>
      <rPr>
        <u/>
        <sz val="12"/>
        <color indexed="8"/>
        <rFont val="Calibri"/>
        <family val="2"/>
      </rPr>
      <t>OP056959</t>
    </r>
  </si>
  <si>
    <r>
      <rPr>
        <sz val="12"/>
        <color indexed="8"/>
        <rFont val="Calibri"/>
        <family val="2"/>
      </rPr>
      <t>Hemiramphidae</t>
    </r>
  </si>
  <si>
    <r>
      <rPr>
        <i/>
        <sz val="12"/>
        <color indexed="8"/>
        <rFont val="Calibri"/>
        <family val="2"/>
      </rPr>
      <t>Hemiramphus depauperatus</t>
    </r>
  </si>
  <si>
    <t>USNM:FISH:424184</t>
  </si>
  <si>
    <r>
      <rPr>
        <u/>
        <sz val="12"/>
        <color indexed="8"/>
        <rFont val="Calibri"/>
        <family val="2"/>
      </rPr>
      <t>https://n2t.net/ark:/65665/32ed2553b-8c72-40eb-b235-8b03ef2061d4</t>
    </r>
  </si>
  <si>
    <t>USNM:Biorepository:AD9NN21</t>
  </si>
  <si>
    <r>
      <rPr>
        <u/>
        <sz val="12"/>
        <color indexed="8"/>
        <rFont val="Calibri"/>
        <family val="2"/>
      </rPr>
      <t>https://n2t.net/ark:/65665/345917777-e22d-4143-a756-8405beb37989</t>
    </r>
  </si>
  <si>
    <t>USNM:Biorepository:AD9NN22</t>
  </si>
  <si>
    <r>
      <rPr>
        <u/>
        <sz val="12"/>
        <color indexed="8"/>
        <rFont val="Calibri"/>
        <family val="2"/>
      </rPr>
      <t>https://n2t.net/ark:/65665/3b00af51c-672c-4b11-a4e5-bb0aa772cab1</t>
    </r>
  </si>
  <si>
    <r>
      <rPr>
        <u/>
        <sz val="12"/>
        <color indexed="8"/>
        <rFont val="Calibri"/>
        <family val="2"/>
      </rPr>
      <t>SAMN26198116</t>
    </r>
  </si>
  <si>
    <r>
      <rPr>
        <u/>
        <sz val="12"/>
        <color indexed="8"/>
        <rFont val="Calibri"/>
        <family val="2"/>
      </rPr>
      <t>SRR19434487</t>
    </r>
  </si>
  <si>
    <r>
      <rPr>
        <u/>
        <sz val="12"/>
        <color indexed="8"/>
        <rFont val="Calibri"/>
        <family val="2"/>
      </rPr>
      <t>OP035146</t>
    </r>
  </si>
  <si>
    <r>
      <rPr>
        <i/>
        <sz val="12"/>
        <color indexed="8"/>
        <rFont val="Calibri"/>
        <family val="2"/>
      </rPr>
      <t>Hyporhamphus meeki</t>
    </r>
  </si>
  <si>
    <t>USNM:FISH:423969</t>
  </si>
  <si>
    <r>
      <rPr>
        <u/>
        <sz val="12"/>
        <color indexed="8"/>
        <rFont val="Calibri"/>
        <family val="2"/>
      </rPr>
      <t>https://n2t.net/ark:/65665/35bf6b008-07b2-460b-87dc-148534f58715</t>
    </r>
  </si>
  <si>
    <t>USNM:Biorepository:AE3RB40</t>
  </si>
  <si>
    <r>
      <rPr>
        <u/>
        <sz val="12"/>
        <color indexed="8"/>
        <rFont val="Calibri"/>
        <family val="2"/>
      </rPr>
      <t>https://n2t.net/ark:/65665/394720464-0f10-4076-a746-35ba9c00bd6d</t>
    </r>
  </si>
  <si>
    <t>USNM:Biorepository:AN6GT08</t>
  </si>
  <si>
    <r>
      <rPr>
        <u/>
        <sz val="12"/>
        <color indexed="8"/>
        <rFont val="Calibri"/>
        <family val="2"/>
      </rPr>
      <t>https://n2t.net/ark:/65665/31ee48b41-9b76-4bec-b344-223c054d9fdc</t>
    </r>
  </si>
  <si>
    <r>
      <rPr>
        <u/>
        <sz val="12"/>
        <color indexed="8"/>
        <rFont val="Calibri"/>
        <family val="2"/>
      </rPr>
      <t>SAMN29555330</t>
    </r>
  </si>
  <si>
    <r>
      <rPr>
        <u/>
        <sz val="12"/>
        <color indexed="8"/>
        <rFont val="Calibri"/>
        <family val="2"/>
      </rPr>
      <t>SRR21844104</t>
    </r>
  </si>
  <si>
    <r>
      <rPr>
        <u/>
        <sz val="12"/>
        <color indexed="8"/>
        <rFont val="Calibri"/>
        <family val="2"/>
      </rPr>
      <t>OP056880</t>
    </r>
  </si>
  <si>
    <t>USNM:FISH:415612</t>
  </si>
  <si>
    <r>
      <rPr>
        <u/>
        <sz val="12"/>
        <color indexed="8"/>
        <rFont val="Calibri"/>
        <family val="2"/>
      </rPr>
      <t>https://n2t.net/ark:/65665/396be5b88-0d6b-40b3-806d-8473088e9293</t>
    </r>
  </si>
  <si>
    <t>USNM:Biorepository:AC2WQ74</t>
  </si>
  <si>
    <r>
      <rPr>
        <u/>
        <sz val="12"/>
        <color indexed="8"/>
        <rFont val="Calibri"/>
        <family val="2"/>
      </rPr>
      <t>https://n2t.net/ark:/65665/354c17aaf-b972-4eae-95cb-8136de52d18f</t>
    </r>
  </si>
  <si>
    <t>USNM:Biorepository:AC4YF50</t>
  </si>
  <si>
    <r>
      <rPr>
        <u/>
        <sz val="12"/>
        <color indexed="8"/>
        <rFont val="Calibri"/>
        <family val="2"/>
      </rPr>
      <t>https://n2t.net/ark:/65665/361bfaedf-9c2a-49c7-8144-c0ec504ed51a</t>
    </r>
  </si>
  <si>
    <r>
      <rPr>
        <u/>
        <sz val="12"/>
        <color indexed="8"/>
        <rFont val="Calibri"/>
        <family val="2"/>
      </rPr>
      <t>SAMN31811718</t>
    </r>
  </si>
  <si>
    <r>
      <rPr>
        <u/>
        <sz val="12"/>
        <color indexed="8"/>
        <rFont val="Calibri"/>
        <family val="2"/>
      </rPr>
      <t>SRR22396671</t>
    </r>
  </si>
  <si>
    <r>
      <rPr>
        <u/>
        <sz val="12"/>
        <color indexed="8"/>
        <rFont val="Calibri"/>
        <family val="2"/>
      </rPr>
      <t>OR546141</t>
    </r>
  </si>
  <si>
    <r>
      <rPr>
        <i/>
        <sz val="12"/>
        <color indexed="8"/>
        <rFont val="Calibri"/>
        <family val="2"/>
      </rPr>
      <t>Hyporhamphus unifasciatus</t>
    </r>
  </si>
  <si>
    <t>USNM:FISH:415611</t>
  </si>
  <si>
    <r>
      <rPr>
        <u/>
        <sz val="12"/>
        <color indexed="8"/>
        <rFont val="Calibri"/>
        <family val="2"/>
      </rPr>
      <t>https://n2t.net/ark:/65665/307a0f023-82a4-47aa-8807-00946c0d5539</t>
    </r>
  </si>
  <si>
    <t>USNM:Biorepository:AC2WQ75</t>
  </si>
  <si>
    <r>
      <rPr>
        <u/>
        <sz val="12"/>
        <color indexed="8"/>
        <rFont val="Calibri"/>
        <family val="2"/>
      </rPr>
      <t>https://n2t.net/ark:/65665/375c40242-0fd5-41ab-95c9-4f1cd59acc9b</t>
    </r>
  </si>
  <si>
    <t>USNM:Biorepository:AC4YF49</t>
  </si>
  <si>
    <r>
      <rPr>
        <u/>
        <sz val="12"/>
        <color indexed="8"/>
        <rFont val="Calibri"/>
        <family val="2"/>
      </rPr>
      <t>https://n2t.net/ark:/65665/34869d4f6-d7b7-43e8-bf8d-f6ff40df0df1</t>
    </r>
  </si>
  <si>
    <r>
      <rPr>
        <u/>
        <sz val="12"/>
        <color indexed="8"/>
        <rFont val="Calibri"/>
        <family val="2"/>
      </rPr>
      <t>SAMN29555140</t>
    </r>
  </si>
  <si>
    <r>
      <rPr>
        <u/>
        <sz val="12"/>
        <color indexed="8"/>
        <rFont val="Calibri"/>
        <family val="2"/>
      </rPr>
      <t>SRR21844213</t>
    </r>
  </si>
  <si>
    <r>
      <rPr>
        <u/>
        <sz val="12"/>
        <color indexed="8"/>
        <rFont val="Calibri"/>
        <family val="2"/>
      </rPr>
      <t>OP056870</t>
    </r>
  </si>
  <si>
    <r>
      <rPr>
        <i/>
        <sz val="12"/>
        <color indexed="8"/>
        <rFont val="Calibri"/>
        <family val="2"/>
      </rPr>
      <t>Hexagrammos decagrammus</t>
    </r>
  </si>
  <si>
    <r>
      <rPr>
        <sz val="12"/>
        <color indexed="8"/>
        <rFont val="Calibri"/>
        <family val="2"/>
      </rPr>
      <t>Kelp Greenling</t>
    </r>
  </si>
  <si>
    <t>UWBM:FISHES:48796</t>
  </si>
  <si>
    <r>
      <rPr>
        <u/>
        <sz val="12"/>
        <color indexed="8"/>
        <rFont val="Calibri"/>
        <family val="2"/>
      </rPr>
      <t>SAMN29555418</t>
    </r>
  </si>
  <si>
    <r>
      <rPr>
        <u/>
        <sz val="12"/>
        <color indexed="8"/>
        <rFont val="Calibri"/>
        <family val="2"/>
      </rPr>
      <t>SRR21843983</t>
    </r>
  </si>
  <si>
    <r>
      <rPr>
        <u/>
        <sz val="12"/>
        <color indexed="8"/>
        <rFont val="Calibri"/>
        <family val="2"/>
      </rPr>
      <t>OR482569</t>
    </r>
  </si>
  <si>
    <r>
      <rPr>
        <i/>
        <sz val="12"/>
        <color indexed="8"/>
        <rFont val="Calibri"/>
        <family val="2"/>
      </rPr>
      <t>Hexagrammos stelleri</t>
    </r>
  </si>
  <si>
    <r>
      <rPr>
        <sz val="12"/>
        <color indexed="8"/>
        <rFont val="Calibri"/>
        <family val="2"/>
      </rPr>
      <t>Whitespotted Greenling</t>
    </r>
  </si>
  <si>
    <t>UWBM:FISHES:48002</t>
  </si>
  <si>
    <r>
      <rPr>
        <u/>
        <sz val="12"/>
        <color indexed="8"/>
        <rFont val="Calibri"/>
        <family val="2"/>
      </rPr>
      <t>SAMN29555416</t>
    </r>
  </si>
  <si>
    <r>
      <rPr>
        <u/>
        <sz val="12"/>
        <color indexed="8"/>
        <rFont val="Calibri"/>
        <family val="2"/>
      </rPr>
      <t>SRR21843985</t>
    </r>
  </si>
  <si>
    <r>
      <rPr>
        <u/>
        <sz val="12"/>
        <color indexed="8"/>
        <rFont val="Calibri"/>
        <family val="2"/>
      </rPr>
      <t>OR482568</t>
    </r>
  </si>
  <si>
    <r>
      <rPr>
        <i/>
        <sz val="12"/>
        <color indexed="8"/>
        <rFont val="Calibri"/>
        <family val="2"/>
      </rPr>
      <t>Hexanchus griseus</t>
    </r>
  </si>
  <si>
    <t>SIO:FISHES:11-328</t>
  </si>
  <si>
    <t>SIO:b8f6c43d-7e70-4595-bd21-d2bff7f890ee</t>
  </si>
  <si>
    <r>
      <rPr>
        <u/>
        <sz val="12"/>
        <color indexed="8"/>
        <rFont val="Calibri"/>
        <family val="2"/>
      </rPr>
      <t>SAMN31811643</t>
    </r>
  </si>
  <si>
    <r>
      <rPr>
        <u/>
        <sz val="12"/>
        <color indexed="8"/>
        <rFont val="Calibri"/>
        <family val="2"/>
      </rPr>
      <t>SRR22396695</t>
    </r>
  </si>
  <si>
    <r>
      <rPr>
        <u/>
        <sz val="12"/>
        <color indexed="8"/>
        <rFont val="Calibri"/>
        <family val="2"/>
      </rPr>
      <t>OP057056</t>
    </r>
  </si>
  <si>
    <r>
      <rPr>
        <i/>
        <sz val="12"/>
        <color indexed="8"/>
        <rFont val="Calibri"/>
        <family val="2"/>
      </rPr>
      <t>Himantolophus sagamius</t>
    </r>
  </si>
  <si>
    <r>
      <rPr>
        <sz val="12"/>
        <color indexed="8"/>
        <rFont val="Calibri"/>
        <family val="2"/>
      </rPr>
      <t>Pacific Footballfish</t>
    </r>
  </si>
  <si>
    <t>SIO:FISHES:02-2</t>
  </si>
  <si>
    <t>SIO:9c606970-923b-4117-a7a1-2f7492ca125e</t>
  </si>
  <si>
    <r>
      <rPr>
        <u/>
        <sz val="12"/>
        <color indexed="8"/>
        <rFont val="Calibri"/>
        <family val="2"/>
      </rPr>
      <t>SAMN31811629</t>
    </r>
  </si>
  <si>
    <r>
      <rPr>
        <u/>
        <sz val="12"/>
        <color indexed="8"/>
        <rFont val="Calibri"/>
        <family val="2"/>
      </rPr>
      <t>SRR22396898</t>
    </r>
  </si>
  <si>
    <r>
      <rPr>
        <u/>
        <sz val="12"/>
        <color indexed="8"/>
        <rFont val="Calibri"/>
        <family val="2"/>
      </rPr>
      <t>OP057078</t>
    </r>
  </si>
  <si>
    <r>
      <rPr>
        <sz val="12"/>
        <color indexed="8"/>
        <rFont val="Calibri"/>
        <family val="2"/>
      </rPr>
      <t>Holocentridae</t>
    </r>
  </si>
  <si>
    <r>
      <rPr>
        <i/>
        <sz val="12"/>
        <color indexed="8"/>
        <rFont val="Calibri"/>
        <family val="2"/>
      </rPr>
      <t>Myripristis adusta</t>
    </r>
  </si>
  <si>
    <t>USNM:FISH:435192</t>
  </si>
  <si>
    <r>
      <rPr>
        <u/>
        <sz val="12"/>
        <color indexed="8"/>
        <rFont val="Calibri"/>
        <family val="2"/>
      </rPr>
      <t>https://n2t.net/ark:/65665/36bbbb8f6-c7ee-483c-b90c-7a9b7006a3ac</t>
    </r>
  </si>
  <si>
    <t>USNM:Biorepository:AB4OJ14</t>
  </si>
  <si>
    <r>
      <rPr>
        <u/>
        <sz val="12"/>
        <color indexed="8"/>
        <rFont val="Calibri"/>
        <family val="2"/>
      </rPr>
      <t>https://n2t.net/ark:/65665/3086fd9b8-cccc-4318-95b8-3ccf8dcd184c</t>
    </r>
  </si>
  <si>
    <t>USNM:Biorepository:AG7PS82</t>
  </si>
  <si>
    <r>
      <rPr>
        <u/>
        <sz val="12"/>
        <color indexed="8"/>
        <rFont val="Calibri"/>
        <family val="2"/>
      </rPr>
      <t>https://n2t.net/ark:/65665/3c794f891-70e7-49bb-a324-5d5ef4576960</t>
    </r>
  </si>
  <si>
    <r>
      <rPr>
        <u/>
        <sz val="12"/>
        <color indexed="8"/>
        <rFont val="Calibri"/>
        <family val="2"/>
      </rPr>
      <t>SAMN26198163</t>
    </r>
  </si>
  <si>
    <r>
      <rPr>
        <u/>
        <sz val="12"/>
        <color indexed="8"/>
        <rFont val="Calibri"/>
        <family val="2"/>
      </rPr>
      <t>OP035112</t>
    </r>
  </si>
  <si>
    <r>
      <rPr>
        <i/>
        <sz val="12"/>
        <color indexed="8"/>
        <rFont val="Calibri"/>
        <family val="2"/>
      </rPr>
      <t>Myripristis amaena</t>
    </r>
  </si>
  <si>
    <t>USNM:FISH:424787</t>
  </si>
  <si>
    <r>
      <rPr>
        <u/>
        <sz val="12"/>
        <color indexed="8"/>
        <rFont val="Calibri"/>
        <family val="2"/>
      </rPr>
      <t>https://n2t.net/ark:/65665/3cbc74dbd-5e5d-433a-a3ca-01a05605ee6a</t>
    </r>
  </si>
  <si>
    <t>USNM:Biorepository:AH0SV18</t>
  </si>
  <si>
    <r>
      <rPr>
        <u/>
        <sz val="12"/>
        <color indexed="8"/>
        <rFont val="Calibri"/>
        <family val="2"/>
      </rPr>
      <t>https://n2t.net/ark:/65665/3d24c0365-5cb6-4449-842e-b4e7abc17aa5</t>
    </r>
  </si>
  <si>
    <t>USNM:Biorepository:AH0SJ41</t>
  </si>
  <si>
    <r>
      <rPr>
        <u/>
        <sz val="12"/>
        <color indexed="8"/>
        <rFont val="Calibri"/>
        <family val="2"/>
      </rPr>
      <t>https://n2t.net/ark:/65665/3ecaeec2b-465e-42bd-ae65-c2ee52e0b712</t>
    </r>
  </si>
  <si>
    <r>
      <rPr>
        <u/>
        <sz val="12"/>
        <color indexed="8"/>
        <rFont val="Calibri"/>
        <family val="2"/>
      </rPr>
      <t>SAMN26198191</t>
    </r>
  </si>
  <si>
    <r>
      <rPr>
        <u/>
        <sz val="12"/>
        <color indexed="8"/>
        <rFont val="Calibri"/>
        <family val="2"/>
      </rPr>
      <t>SRR18254531</t>
    </r>
  </si>
  <si>
    <r>
      <rPr>
        <u/>
        <sz val="12"/>
        <color indexed="8"/>
        <rFont val="Calibri"/>
        <family val="2"/>
      </rPr>
      <t>OP035109</t>
    </r>
  </si>
  <si>
    <r>
      <rPr>
        <i/>
        <sz val="12"/>
        <color indexed="8"/>
        <rFont val="Calibri"/>
        <family val="2"/>
      </rPr>
      <t>Myripristis jacobus</t>
    </r>
  </si>
  <si>
    <t>USNM:FISH:414581</t>
  </si>
  <si>
    <r>
      <rPr>
        <u/>
        <sz val="12"/>
        <color indexed="8"/>
        <rFont val="Calibri"/>
        <family val="2"/>
      </rPr>
      <t>https://n2t.net/ark:/65665/39d2d2c05-3cb8-4e49-8c34-82f07b244ae2</t>
    </r>
  </si>
  <si>
    <t>USNM:Biorepository:AC1VX85</t>
  </si>
  <si>
    <r>
      <rPr>
        <u/>
        <sz val="12"/>
        <color indexed="8"/>
        <rFont val="Calibri"/>
        <family val="2"/>
      </rPr>
      <t>https://n2t.net/ark:/65665/3d2e7e77c-2079-4239-8522-b49ed0c8667e</t>
    </r>
  </si>
  <si>
    <t>USNM:Biorepository:AC4YA87</t>
  </si>
  <si>
    <r>
      <rPr>
        <u/>
        <sz val="12"/>
        <color indexed="8"/>
        <rFont val="Calibri"/>
        <family val="2"/>
      </rPr>
      <t>https://n2t.net/ark:/65665/3287e8826-f266-49a4-8c39-778eaeda62a9</t>
    </r>
  </si>
  <si>
    <r>
      <rPr>
        <u/>
        <sz val="12"/>
        <color indexed="8"/>
        <rFont val="Calibri"/>
        <family val="2"/>
      </rPr>
      <t>SAMN29555126</t>
    </r>
  </si>
  <si>
    <r>
      <rPr>
        <u/>
        <sz val="12"/>
        <color indexed="8"/>
        <rFont val="Calibri"/>
        <family val="2"/>
      </rPr>
      <t>SRR21844083</t>
    </r>
  </si>
  <si>
    <r>
      <rPr>
        <u/>
        <sz val="12"/>
        <color indexed="8"/>
        <rFont val="Calibri"/>
        <family val="2"/>
      </rPr>
      <t>OP056955</t>
    </r>
  </si>
  <si>
    <r>
      <rPr>
        <i/>
        <sz val="12"/>
        <color indexed="8"/>
        <rFont val="Calibri"/>
        <family val="2"/>
      </rPr>
      <t>Myripristis kuntee</t>
    </r>
  </si>
  <si>
    <t>USNM:FISH:446073</t>
  </si>
  <si>
    <r>
      <rPr>
        <u/>
        <sz val="12"/>
        <color indexed="8"/>
        <rFont val="Calibri"/>
        <family val="2"/>
      </rPr>
      <t>https://n2t.net/ark:/65665/3a20c7a2e-7eab-4dd5-bc15-dbff1680b388</t>
    </r>
  </si>
  <si>
    <t>USNM:Biorepository:AL1HE81</t>
  </si>
  <si>
    <r>
      <rPr>
        <u/>
        <sz val="12"/>
        <color indexed="8"/>
        <rFont val="Calibri"/>
        <family val="2"/>
      </rPr>
      <t>https://n2t.net/ark:/65665/3f0d88e6a-f723-4171-bc1a-e79367972313</t>
    </r>
  </si>
  <si>
    <t>USNM:Biorepository:AL8OX52</t>
  </si>
  <si>
    <r>
      <rPr>
        <u/>
        <sz val="12"/>
        <color indexed="8"/>
        <rFont val="Calibri"/>
        <family val="2"/>
      </rPr>
      <t>https://n2t.net/ark:/65665/3ac3f7e86-b6cc-43c2-8210-3b0958fa0712</t>
    </r>
  </si>
  <si>
    <r>
      <rPr>
        <u/>
        <sz val="12"/>
        <color indexed="8"/>
        <rFont val="Calibri"/>
        <family val="2"/>
      </rPr>
      <t>SAMN26198344</t>
    </r>
  </si>
  <si>
    <r>
      <rPr>
        <u/>
        <sz val="12"/>
        <color indexed="8"/>
        <rFont val="Calibri"/>
        <family val="2"/>
      </rPr>
      <t>SRR19434409</t>
    </r>
  </si>
  <si>
    <r>
      <rPr>
        <u/>
        <sz val="12"/>
        <color indexed="8"/>
        <rFont val="Calibri"/>
        <family val="2"/>
      </rPr>
      <t>OP035317</t>
    </r>
  </si>
  <si>
    <r>
      <rPr>
        <i/>
        <sz val="12"/>
        <color indexed="8"/>
        <rFont val="Calibri"/>
        <family val="2"/>
      </rPr>
      <t>Myripristis pralinia</t>
    </r>
  </si>
  <si>
    <t>USNM:FISH:446062</t>
  </si>
  <si>
    <r>
      <rPr>
        <u/>
        <sz val="12"/>
        <color indexed="8"/>
        <rFont val="Calibri"/>
        <family val="2"/>
      </rPr>
      <t>https://n2t.net/ark:/65665/35f386d96-e6a0-45dd-8268-e339625fd47e</t>
    </r>
  </si>
  <si>
    <t>USNM:Biorepository:AL1HE70</t>
  </si>
  <si>
    <r>
      <rPr>
        <u/>
        <sz val="12"/>
        <color indexed="8"/>
        <rFont val="Calibri"/>
        <family val="2"/>
      </rPr>
      <t>https://n2t.net/ark:/65665/3a45d5abb-9944-4c45-a374-46c462d33e53</t>
    </r>
  </si>
  <si>
    <t>USNM:Biorepository:AL8OX41</t>
  </si>
  <si>
    <r>
      <rPr>
        <u/>
        <sz val="12"/>
        <color indexed="8"/>
        <rFont val="Calibri"/>
        <family val="2"/>
      </rPr>
      <t>https://n2t.net/ark:/65665/3d4d32818-c2ea-4c1c-863a-a987986e2dc3</t>
    </r>
  </si>
  <si>
    <r>
      <rPr>
        <u/>
        <sz val="12"/>
        <color indexed="8"/>
        <rFont val="Calibri"/>
        <family val="2"/>
      </rPr>
      <t>SAMN26198343</t>
    </r>
  </si>
  <si>
    <r>
      <rPr>
        <u/>
        <sz val="12"/>
        <color indexed="8"/>
        <rFont val="Calibri"/>
        <family val="2"/>
      </rPr>
      <t>SRR19434408</t>
    </r>
  </si>
  <si>
    <r>
      <rPr>
        <u/>
        <sz val="12"/>
        <color indexed="8"/>
        <rFont val="Calibri"/>
        <family val="2"/>
      </rPr>
      <t>OR499747</t>
    </r>
  </si>
  <si>
    <r>
      <rPr>
        <i/>
        <sz val="12"/>
        <color indexed="8"/>
        <rFont val="Calibri"/>
        <family val="2"/>
      </rPr>
      <t>Ostichthys trachypoma</t>
    </r>
  </si>
  <si>
    <t>USNM:FISH:438746</t>
  </si>
  <si>
    <r>
      <rPr>
        <u/>
        <sz val="12"/>
        <color indexed="8"/>
        <rFont val="Calibri"/>
        <family val="2"/>
      </rPr>
      <t>https://n2t.net/ark:/65665/3856ba4a5-001a-476f-89bd-0a129037c5f3</t>
    </r>
  </si>
  <si>
    <t>USNM:Biorepository:AL8OQ42</t>
  </si>
  <si>
    <r>
      <rPr>
        <u/>
        <sz val="12"/>
        <color indexed="8"/>
        <rFont val="Calibri"/>
        <family val="2"/>
      </rPr>
      <t>https://n2t.net/ark:/65665/329b4c02f-6fff-46f1-8683-a8c51a1235ea</t>
    </r>
  </si>
  <si>
    <r>
      <rPr>
        <u/>
        <sz val="12"/>
        <color indexed="8"/>
        <rFont val="Calibri"/>
        <family val="2"/>
      </rPr>
      <t>SAMN29555288</t>
    </r>
  </si>
  <si>
    <r>
      <rPr>
        <u/>
        <sz val="12"/>
        <color indexed="8"/>
        <rFont val="Calibri"/>
        <family val="2"/>
      </rPr>
      <t>SRR21844016</t>
    </r>
  </si>
  <si>
    <r>
      <rPr>
        <u/>
        <sz val="12"/>
        <color indexed="8"/>
        <rFont val="Calibri"/>
        <family val="2"/>
      </rPr>
      <t>OP056893</t>
    </r>
  </si>
  <si>
    <r>
      <rPr>
        <i/>
        <sz val="12"/>
        <color indexed="8"/>
        <rFont val="Calibri"/>
        <family val="2"/>
      </rPr>
      <t>Plectrypops lima</t>
    </r>
  </si>
  <si>
    <t>USNM:FISH:446088</t>
  </si>
  <si>
    <r>
      <rPr>
        <u/>
        <sz val="12"/>
        <color indexed="8"/>
        <rFont val="Calibri"/>
        <family val="2"/>
      </rPr>
      <t>https://n2t.net/ark:/65665/3c3943c11-73fd-4ab9-a0b4-bf49948ac5e9</t>
    </r>
  </si>
  <si>
    <t>USNM:Biorepository:AL1HE96</t>
  </si>
  <si>
    <r>
      <rPr>
        <u/>
        <sz val="12"/>
        <color indexed="8"/>
        <rFont val="Calibri"/>
        <family val="2"/>
      </rPr>
      <t>https://n2t.net/ark:/65665/35dc71a94-6b82-42a0-9291-8500d8efdd40</t>
    </r>
  </si>
  <si>
    <t>USNM:Biorepository:AL8OX67</t>
  </si>
  <si>
    <r>
      <rPr>
        <u/>
        <sz val="12"/>
        <color indexed="8"/>
        <rFont val="Calibri"/>
        <family val="2"/>
      </rPr>
      <t>https://n2t.net/ark:/65665/382e92956-53b4-4339-b89d-88aa1ab6dcda</t>
    </r>
  </si>
  <si>
    <r>
      <rPr>
        <u/>
        <sz val="12"/>
        <color indexed="8"/>
        <rFont val="Calibri"/>
        <family val="2"/>
      </rPr>
      <t>SAMN26198350</t>
    </r>
  </si>
  <si>
    <r>
      <rPr>
        <u/>
        <sz val="12"/>
        <color indexed="8"/>
        <rFont val="Calibri"/>
        <family val="2"/>
      </rPr>
      <t>SRR19434463</t>
    </r>
  </si>
  <si>
    <r>
      <rPr>
        <u/>
        <sz val="12"/>
        <color indexed="8"/>
        <rFont val="Calibri"/>
        <family val="2"/>
      </rPr>
      <t>OP035065</t>
    </r>
  </si>
  <si>
    <r>
      <rPr>
        <i/>
        <sz val="12"/>
        <color indexed="8"/>
        <rFont val="Calibri"/>
        <family val="2"/>
      </rPr>
      <t>Sargocentron bullisi</t>
    </r>
  </si>
  <si>
    <t>USNM:FISH:414807</t>
  </si>
  <si>
    <r>
      <rPr>
        <u/>
        <sz val="12"/>
        <color indexed="8"/>
        <rFont val="Calibri"/>
        <family val="2"/>
      </rPr>
      <t>https://n2t.net/ark:/65665/34ebb1484-9e8c-4bf9-8546-b80bd60075cf</t>
    </r>
  </si>
  <si>
    <t>USNM:Biorepository:AL8OA66</t>
  </si>
  <si>
    <r>
      <rPr>
        <u/>
        <sz val="12"/>
        <color indexed="8"/>
        <rFont val="Calibri"/>
        <family val="2"/>
      </rPr>
      <t>https://n2t.net/ark:/65665/3f33bce34-2655-495a-942a-984679a12fd3</t>
    </r>
  </si>
  <si>
    <t>USNM:Biorepository:AL7NK49</t>
  </si>
  <si>
    <r>
      <rPr>
        <u/>
        <sz val="12"/>
        <color indexed="8"/>
        <rFont val="Calibri"/>
        <family val="2"/>
      </rPr>
      <t>https://n2t.net/ark:/65665/3a3845f88-d846-4c15-9327-00647cc09cf4</t>
    </r>
  </si>
  <si>
    <r>
      <rPr>
        <u/>
        <sz val="12"/>
        <color indexed="8"/>
        <rFont val="Calibri"/>
        <family val="2"/>
      </rPr>
      <t>SAMN29555257</t>
    </r>
  </si>
  <si>
    <r>
      <rPr>
        <u/>
        <sz val="12"/>
        <color indexed="8"/>
        <rFont val="Calibri"/>
        <family val="2"/>
      </rPr>
      <t>SRR21844146</t>
    </r>
  </si>
  <si>
    <r>
      <rPr>
        <u/>
        <sz val="12"/>
        <color indexed="8"/>
        <rFont val="Calibri"/>
        <family val="2"/>
      </rPr>
      <t>OP056898</t>
    </r>
  </si>
  <si>
    <r>
      <rPr>
        <i/>
        <sz val="12"/>
        <color indexed="8"/>
        <rFont val="Calibri"/>
        <family val="2"/>
      </rPr>
      <t>Sargocentron diadema</t>
    </r>
  </si>
  <si>
    <t>USNM:FISH:435173</t>
  </si>
  <si>
    <r>
      <rPr>
        <u/>
        <sz val="12"/>
        <color indexed="8"/>
        <rFont val="Calibri"/>
        <family val="2"/>
      </rPr>
      <t>https://n2t.net/ark:/65665/3054a93b1-1a7d-4261-8f30-6e02ecfa6ada</t>
    </r>
  </si>
  <si>
    <t>USNM:Biorepository:AB4OI95</t>
  </si>
  <si>
    <r>
      <rPr>
        <u/>
        <sz val="12"/>
        <color indexed="8"/>
        <rFont val="Calibri"/>
        <family val="2"/>
      </rPr>
      <t>https://n2t.net/ark:/65665/3b5503f1f-3aec-4338-86e1-2182fcb1f276</t>
    </r>
  </si>
  <si>
    <t>USNM:Biorepository:AG7PS63</t>
  </si>
  <si>
    <r>
      <rPr>
        <u/>
        <sz val="12"/>
        <color indexed="8"/>
        <rFont val="Calibri"/>
        <family val="2"/>
      </rPr>
      <t>https://n2t.net/ark:/65665/3033fc2cb-77b6-43b0-ba44-29284039b673</t>
    </r>
  </si>
  <si>
    <r>
      <rPr>
        <u/>
        <sz val="12"/>
        <color indexed="8"/>
        <rFont val="Calibri"/>
        <family val="2"/>
      </rPr>
      <t>SAMN26198162</t>
    </r>
  </si>
  <si>
    <r>
      <rPr>
        <u/>
        <sz val="12"/>
        <color indexed="8"/>
        <rFont val="Calibri"/>
        <family val="2"/>
      </rPr>
      <t>SRR19434412</t>
    </r>
  </si>
  <si>
    <r>
      <rPr>
        <u/>
        <sz val="12"/>
        <color indexed="8"/>
        <rFont val="Calibri"/>
        <family val="2"/>
      </rPr>
      <t>OP035177</t>
    </r>
  </si>
  <si>
    <r>
      <rPr>
        <i/>
        <sz val="12"/>
        <color indexed="8"/>
        <rFont val="Calibri"/>
        <family val="2"/>
      </rPr>
      <t>Sargocentron microstoma</t>
    </r>
  </si>
  <si>
    <t>USNM:FISH:446074</t>
  </si>
  <si>
    <r>
      <rPr>
        <u/>
        <sz val="12"/>
        <color indexed="8"/>
        <rFont val="Calibri"/>
        <family val="2"/>
      </rPr>
      <t>https://n2t.net/ark:/65665/3a7f8d9f9-e2ea-4a36-ae0d-e5b9c6750e41</t>
    </r>
  </si>
  <si>
    <t>USNM:Biorepository:AL1HE82</t>
  </si>
  <si>
    <r>
      <rPr>
        <u/>
        <sz val="12"/>
        <color indexed="8"/>
        <rFont val="Calibri"/>
        <family val="2"/>
      </rPr>
      <t>https://n2t.net/ark:/65665/3e9abf2da-4742-4775-a4e9-2cd312b06bbb</t>
    </r>
  </si>
  <si>
    <t>USNM:Biorepository:AL8OX53</t>
  </si>
  <si>
    <r>
      <rPr>
        <u/>
        <sz val="12"/>
        <color indexed="8"/>
        <rFont val="Calibri"/>
        <family val="2"/>
      </rPr>
      <t>https://n2t.net/ark:/65665/3f0c02291-26ec-4f38-9407-1875dea7b3b4</t>
    </r>
  </si>
  <si>
    <r>
      <rPr>
        <u/>
        <sz val="12"/>
        <color indexed="8"/>
        <rFont val="Calibri"/>
        <family val="2"/>
      </rPr>
      <t>SAMN26198345</t>
    </r>
  </si>
  <si>
    <r>
      <rPr>
        <u/>
        <sz val="12"/>
        <color indexed="8"/>
        <rFont val="Calibri"/>
        <family val="2"/>
      </rPr>
      <t>SRR19434413</t>
    </r>
  </si>
  <si>
    <r>
      <rPr>
        <u/>
        <sz val="12"/>
        <color indexed="8"/>
        <rFont val="Calibri"/>
        <family val="2"/>
      </rPr>
      <t>OP035193</t>
    </r>
  </si>
  <si>
    <r>
      <rPr>
        <i/>
        <sz val="12"/>
        <color indexed="8"/>
        <rFont val="Calibri"/>
        <family val="2"/>
      </rPr>
      <t>Sargocentron punctatissimum</t>
    </r>
  </si>
  <si>
    <t>USNM:FISH:446212</t>
  </si>
  <si>
    <r>
      <rPr>
        <u/>
        <sz val="12"/>
        <color indexed="8"/>
        <rFont val="Calibri"/>
        <family val="2"/>
      </rPr>
      <t>https://n2t.net/ark:/65665/3cbe8aa3e-36bc-4097-a154-adf58a200a13</t>
    </r>
  </si>
  <si>
    <t>USNM:Biorepository:AL1HG19</t>
  </si>
  <si>
    <r>
      <rPr>
        <u/>
        <sz val="12"/>
        <color indexed="8"/>
        <rFont val="Calibri"/>
        <family val="2"/>
      </rPr>
      <t>https://n2t.net/ark:/65665/3603f1781-2481-4240-8b67-9d5d4b752eab</t>
    </r>
  </si>
  <si>
    <t>USNM:Biorepository:AL8OX97</t>
  </si>
  <si>
    <r>
      <rPr>
        <u/>
        <sz val="12"/>
        <color indexed="8"/>
        <rFont val="Calibri"/>
        <family val="2"/>
      </rPr>
      <t>https://n2t.net/ark:/65665/3dbc2624e-2205-46f1-9646-ab5ce14675df</t>
    </r>
  </si>
  <si>
    <r>
      <rPr>
        <u/>
        <sz val="12"/>
        <color indexed="8"/>
        <rFont val="Calibri"/>
        <family val="2"/>
      </rPr>
      <t>SAMN26198357</t>
    </r>
  </si>
  <si>
    <r>
      <rPr>
        <u/>
        <sz val="12"/>
        <color indexed="8"/>
        <rFont val="Calibri"/>
        <family val="2"/>
      </rPr>
      <t>SRR19434355</t>
    </r>
  </si>
  <si>
    <r>
      <rPr>
        <u/>
        <sz val="12"/>
        <color indexed="8"/>
        <rFont val="Calibri"/>
        <family val="2"/>
      </rPr>
      <t>OP035076</t>
    </r>
  </si>
  <si>
    <r>
      <rPr>
        <i/>
        <sz val="12"/>
        <color indexed="8"/>
        <rFont val="Calibri"/>
        <family val="2"/>
      </rPr>
      <t>Sargocentron tiere</t>
    </r>
  </si>
  <si>
    <t>USNM:FISH:446061</t>
  </si>
  <si>
    <r>
      <rPr>
        <u/>
        <sz val="12"/>
        <color indexed="8"/>
        <rFont val="Calibri"/>
        <family val="2"/>
      </rPr>
      <t>https://n2t.net/ark:/65665/34b9619f5-d66d-4646-87a7-5da422e31733</t>
    </r>
  </si>
  <si>
    <t>USNM:Biorepository:AL1HE69</t>
  </si>
  <si>
    <r>
      <rPr>
        <u/>
        <sz val="12"/>
        <color indexed="8"/>
        <rFont val="Calibri"/>
        <family val="2"/>
      </rPr>
      <t>https://n2t.net/ark:/65665/338a434f0-128a-496a-9c0e-7115f8086bbd</t>
    </r>
  </si>
  <si>
    <t>USNM:Biorepository:AL8OX40</t>
  </si>
  <si>
    <r>
      <rPr>
        <u/>
        <sz val="12"/>
        <color indexed="8"/>
        <rFont val="Calibri"/>
        <family val="2"/>
      </rPr>
      <t>https://n2t.net/ark:/65665/32d9d8654-0e98-4efa-b332-89d697c85d96</t>
    </r>
  </si>
  <si>
    <r>
      <rPr>
        <u/>
        <sz val="12"/>
        <color indexed="8"/>
        <rFont val="Calibri"/>
        <family val="2"/>
      </rPr>
      <t>SAMN26198342</t>
    </r>
  </si>
  <si>
    <r>
      <rPr>
        <u/>
        <sz val="12"/>
        <color indexed="8"/>
        <rFont val="Calibri"/>
        <family val="2"/>
      </rPr>
      <t>SRR19434377</t>
    </r>
  </si>
  <si>
    <r>
      <rPr>
        <u/>
        <sz val="12"/>
        <color indexed="8"/>
        <rFont val="Calibri"/>
        <family val="2"/>
      </rPr>
      <t>OP035265</t>
    </r>
  </si>
  <si>
    <r>
      <rPr>
        <i/>
        <sz val="12"/>
        <color indexed="8"/>
        <rFont val="Calibri"/>
        <family val="2"/>
      </rPr>
      <t>Bathysphyraenops simplex</t>
    </r>
  </si>
  <si>
    <t>SIO:FISHES:11-196</t>
  </si>
  <si>
    <t>SIO:073e40eb-873d-45a3-99d9-e298365ca3d8</t>
  </si>
  <si>
    <r>
      <rPr>
        <u/>
        <sz val="12"/>
        <color indexed="8"/>
        <rFont val="Calibri"/>
        <family val="2"/>
      </rPr>
      <t>SAMN31811555</t>
    </r>
  </si>
  <si>
    <r>
      <rPr>
        <u/>
        <sz val="12"/>
        <color indexed="8"/>
        <rFont val="Calibri"/>
        <family val="2"/>
      </rPr>
      <t>SRR22396941</t>
    </r>
  </si>
  <si>
    <r>
      <rPr>
        <u/>
        <sz val="12"/>
        <color indexed="8"/>
        <rFont val="Calibri"/>
        <family val="2"/>
      </rPr>
      <t>OR582658</t>
    </r>
  </si>
  <si>
    <r>
      <rPr>
        <sz val="12"/>
        <color indexed="8"/>
        <rFont val="Calibri"/>
        <family val="2"/>
      </rPr>
      <t>Ipnopidae</t>
    </r>
  </si>
  <si>
    <r>
      <rPr>
        <i/>
        <sz val="12"/>
        <color indexed="8"/>
        <rFont val="Calibri"/>
        <family val="2"/>
      </rPr>
      <t>Bathypterois atricolor</t>
    </r>
  </si>
  <si>
    <t>USNM:FISH:421469</t>
  </si>
  <si>
    <r>
      <rPr>
        <u/>
        <sz val="12"/>
        <color indexed="8"/>
        <rFont val="Calibri"/>
        <family val="2"/>
      </rPr>
      <t>https://n2t.net/ark:/65665/390a5bffd-7118-4e25-a3b4-b1d89fb92aac</t>
    </r>
  </si>
  <si>
    <t>USNM:Biorepository:AG7PI03</t>
  </si>
  <si>
    <r>
      <rPr>
        <u/>
        <sz val="12"/>
        <color indexed="8"/>
        <rFont val="Calibri"/>
        <family val="2"/>
      </rPr>
      <t>https://n2t.net/ark:/65665/3bf0daf58-abc3-4101-9ae7-37765a9c910b</t>
    </r>
  </si>
  <si>
    <t>USNM:Biorepository:AG7PQ19</t>
  </si>
  <si>
    <r>
      <rPr>
        <u/>
        <sz val="12"/>
        <color indexed="8"/>
        <rFont val="Calibri"/>
        <family val="2"/>
      </rPr>
      <t>https://n2t.net/ark:/65665/307281372-35fa-4089-ab3a-4efeb7e0f6c2</t>
    </r>
  </si>
  <si>
    <r>
      <rPr>
        <u/>
        <sz val="12"/>
        <color indexed="8"/>
        <rFont val="Calibri"/>
        <family val="2"/>
      </rPr>
      <t>SAMN26198148</t>
    </r>
  </si>
  <si>
    <r>
      <rPr>
        <u/>
        <sz val="12"/>
        <color indexed="8"/>
        <rFont val="Calibri"/>
        <family val="2"/>
      </rPr>
      <t>SRR18254574</t>
    </r>
  </si>
  <si>
    <r>
      <rPr>
        <u/>
        <sz val="12"/>
        <color indexed="8"/>
        <rFont val="Calibri"/>
        <family val="2"/>
      </rPr>
      <t>OP035234</t>
    </r>
  </si>
  <si>
    <r>
      <rPr>
        <i/>
        <sz val="12"/>
        <color indexed="8"/>
        <rFont val="Calibri"/>
        <family val="2"/>
      </rPr>
      <t>Bathypterois grallator</t>
    </r>
  </si>
  <si>
    <t>USNM:FISH:407632</t>
  </si>
  <si>
    <r>
      <rPr>
        <u/>
        <sz val="12"/>
        <color indexed="8"/>
        <rFont val="Calibri"/>
        <family val="2"/>
      </rPr>
      <t>https://n2t.net/ark:/65665/39ddf656a-3df3-4668-9f08-7ad62cf18967</t>
    </r>
  </si>
  <si>
    <t>USNM:Biorepository:AH2UC60</t>
  </si>
  <si>
    <r>
      <rPr>
        <u/>
        <sz val="12"/>
        <color indexed="8"/>
        <rFont val="Calibri"/>
        <family val="2"/>
      </rPr>
      <t>https://n2t.net/ark:/65665/3102f362a-184f-4a5b-9d75-ed9ce9894c11</t>
    </r>
  </si>
  <si>
    <r>
      <rPr>
        <u/>
        <sz val="12"/>
        <color indexed="8"/>
        <rFont val="Calibri"/>
        <family val="2"/>
      </rPr>
      <t>SAMN26198250</t>
    </r>
  </si>
  <si>
    <r>
      <rPr>
        <u/>
        <sz val="12"/>
        <color indexed="8"/>
        <rFont val="Calibri"/>
        <family val="2"/>
      </rPr>
      <t>SRR19434493</t>
    </r>
  </si>
  <si>
    <r>
      <rPr>
        <u/>
        <sz val="12"/>
        <color indexed="8"/>
        <rFont val="Calibri"/>
        <family val="2"/>
      </rPr>
      <t>OP035159</t>
    </r>
  </si>
  <si>
    <r>
      <rPr>
        <i/>
        <sz val="12"/>
        <color indexed="8"/>
        <rFont val="Calibri"/>
        <family val="2"/>
      </rPr>
      <t>Bathytyphlops marionae</t>
    </r>
  </si>
  <si>
    <t>USNM:FISH:407057</t>
  </si>
  <si>
    <r>
      <rPr>
        <u/>
        <sz val="12"/>
        <color indexed="8"/>
        <rFont val="Calibri"/>
        <family val="2"/>
      </rPr>
      <t>https://n2t.net/ark:/65665/36a0efeda-58f6-414c-b3f3-985a558c34fc</t>
    </r>
  </si>
  <si>
    <t>USNM:Biorepository:AA0AC01</t>
  </si>
  <si>
    <r>
      <rPr>
        <u/>
        <sz val="12"/>
        <color indexed="8"/>
        <rFont val="Calibri"/>
        <family val="2"/>
      </rPr>
      <t>https://n2t.net/ark:/65665/366c1a5a1-8c2f-49ad-8e0d-9a3d59547dd8</t>
    </r>
  </si>
  <si>
    <t>USNM:Biorepository:AH1TW97</t>
  </si>
  <si>
    <r>
      <rPr>
        <u/>
        <sz val="12"/>
        <color indexed="8"/>
        <rFont val="Calibri"/>
        <family val="2"/>
      </rPr>
      <t>https://n2t.net/ark:/65665/3a005b72d-8f67-4ec9-960c-35d6cfb7f560</t>
    </r>
  </si>
  <si>
    <r>
      <rPr>
        <u/>
        <sz val="12"/>
        <color indexed="8"/>
        <rFont val="Calibri"/>
        <family val="2"/>
      </rPr>
      <t>SAMN26198228</t>
    </r>
  </si>
  <si>
    <r>
      <rPr>
        <u/>
        <sz val="12"/>
        <color indexed="8"/>
        <rFont val="Calibri"/>
        <family val="2"/>
      </rPr>
      <t>SRR18254426</t>
    </r>
  </si>
  <si>
    <r>
      <rPr>
        <u/>
        <sz val="12"/>
        <color indexed="8"/>
        <rFont val="Calibri"/>
        <family val="2"/>
      </rPr>
      <t>OR581022</t>
    </r>
  </si>
  <si>
    <r>
      <rPr>
        <i/>
        <sz val="12"/>
        <color indexed="8"/>
        <rFont val="Calibri"/>
        <family val="2"/>
      </rPr>
      <t>Makaira nigricans</t>
    </r>
  </si>
  <si>
    <t>SIO:FISHES:14-5</t>
  </si>
  <si>
    <t>SIO:28f11b7f-bae8-42e4-92a7-efe6d0b0d1cf</t>
  </si>
  <si>
    <r>
      <rPr>
        <u/>
        <sz val="12"/>
        <color indexed="8"/>
        <rFont val="Calibri"/>
        <family val="2"/>
      </rPr>
      <t>SAMN31811576</t>
    </r>
  </si>
  <si>
    <r>
      <rPr>
        <u/>
        <sz val="12"/>
        <color indexed="8"/>
        <rFont val="Calibri"/>
        <family val="2"/>
      </rPr>
      <t>SRR22396853</t>
    </r>
  </si>
  <si>
    <r>
      <rPr>
        <u/>
        <sz val="12"/>
        <color indexed="8"/>
        <rFont val="Calibri"/>
        <family val="2"/>
      </rPr>
      <t>OP057054</t>
    </r>
  </si>
  <si>
    <r>
      <rPr>
        <i/>
        <sz val="12"/>
        <color indexed="8"/>
        <rFont val="Calibri"/>
        <family val="2"/>
      </rPr>
      <t>Tetrapturus angustirostris</t>
    </r>
  </si>
  <si>
    <r>
      <rPr>
        <sz val="12"/>
        <color indexed="8"/>
        <rFont val="Calibri"/>
        <family val="2"/>
      </rPr>
      <t>Shortbill Spearfish</t>
    </r>
  </si>
  <si>
    <t>SIO:FISHES:20-49</t>
  </si>
  <si>
    <t>SIO:76fb548a-cda4-4150-a7d7-1900fd60b004</t>
  </si>
  <si>
    <r>
      <rPr>
        <u/>
        <sz val="12"/>
        <color indexed="8"/>
        <rFont val="Calibri"/>
        <family val="2"/>
      </rPr>
      <t>SAMN31811606</t>
    </r>
  </si>
  <si>
    <r>
      <rPr>
        <u/>
        <sz val="12"/>
        <color indexed="8"/>
        <rFont val="Calibri"/>
        <family val="2"/>
      </rPr>
      <t>SRR22396600</t>
    </r>
  </si>
  <si>
    <r>
      <rPr>
        <u/>
        <sz val="12"/>
        <color indexed="8"/>
        <rFont val="Calibri"/>
        <family val="2"/>
      </rPr>
      <t>OP057075</t>
    </r>
  </si>
  <si>
    <r>
      <rPr>
        <sz val="12"/>
        <color indexed="8"/>
        <rFont val="Calibri"/>
        <family val="2"/>
      </rPr>
      <t>Kuhliidae</t>
    </r>
  </si>
  <si>
    <r>
      <rPr>
        <i/>
        <sz val="12"/>
        <color indexed="8"/>
        <rFont val="Calibri"/>
        <family val="2"/>
      </rPr>
      <t>Kuhlia sandvicensis</t>
    </r>
  </si>
  <si>
    <t>USNM:FISH:424191</t>
  </si>
  <si>
    <r>
      <rPr>
        <u/>
        <sz val="12"/>
        <color indexed="8"/>
        <rFont val="Calibri"/>
        <family val="2"/>
      </rPr>
      <t>https://n2t.net/ark:/65665/3de38fa84-fd3f-4650-8a0c-7482c54abd54</t>
    </r>
  </si>
  <si>
    <t>USNM:Biorepository:AD9NN88</t>
  </si>
  <si>
    <r>
      <rPr>
        <u/>
        <sz val="12"/>
        <color indexed="8"/>
        <rFont val="Calibri"/>
        <family val="2"/>
      </rPr>
      <t>https://n2t.net/ark:/65665/3fff591e0-651a-4d97-aefb-64df7b8fb53b</t>
    </r>
  </si>
  <si>
    <t>USNM:Biorepository:AD9NN89</t>
  </si>
  <si>
    <r>
      <rPr>
        <u/>
        <sz val="12"/>
        <color indexed="8"/>
        <rFont val="Calibri"/>
        <family val="2"/>
      </rPr>
      <t>https://n2t.net/ark:/65665/38b56946b-3180-437b-9862-a17cffd26212</t>
    </r>
  </si>
  <si>
    <r>
      <rPr>
        <u/>
        <sz val="12"/>
        <color indexed="8"/>
        <rFont val="Calibri"/>
        <family val="2"/>
      </rPr>
      <t>SAMN26198118</t>
    </r>
  </si>
  <si>
    <r>
      <rPr>
        <u/>
        <sz val="12"/>
        <color indexed="8"/>
        <rFont val="Calibri"/>
        <family val="2"/>
      </rPr>
      <t>SRR19434482</t>
    </r>
  </si>
  <si>
    <r>
      <rPr>
        <u/>
        <sz val="12"/>
        <color indexed="8"/>
        <rFont val="Calibri"/>
        <family val="2"/>
      </rPr>
      <t>OP035237</t>
    </r>
  </si>
  <si>
    <r>
      <rPr>
        <i/>
        <sz val="12"/>
        <color indexed="8"/>
        <rFont val="Calibri"/>
        <family val="2"/>
      </rPr>
      <t>Kuhlia xenura</t>
    </r>
  </si>
  <si>
    <t>USNM:FISH:442289</t>
  </si>
  <si>
    <r>
      <rPr>
        <u/>
        <sz val="12"/>
        <color indexed="8"/>
        <rFont val="Calibri"/>
        <family val="2"/>
      </rPr>
      <t>https://n2t.net/ark:/65665/3eaeea9fd-5f46-447e-a7b0-8a42afee2ef8</t>
    </r>
  </si>
  <si>
    <t>USNM:Biorepository:AH9BM30</t>
  </si>
  <si>
    <r>
      <rPr>
        <u/>
        <sz val="12"/>
        <color indexed="8"/>
        <rFont val="Calibri"/>
        <family val="2"/>
      </rPr>
      <t>https://n2t.net/ark:/65665/3f92ff0b6-5240-48a7-9c2a-fee42ca46e7a</t>
    </r>
  </si>
  <si>
    <t>USNM:Biorepository:AK2YC93</t>
  </si>
  <si>
    <r>
      <rPr>
        <u/>
        <sz val="12"/>
        <color indexed="8"/>
        <rFont val="Calibri"/>
        <family val="2"/>
      </rPr>
      <t>https://n2t.net/ark:/65665/366923412-a9c6-4d45-8df0-32e82abc544b</t>
    </r>
  </si>
  <si>
    <r>
      <rPr>
        <u/>
        <sz val="12"/>
        <color indexed="8"/>
        <rFont val="Calibri"/>
        <family val="2"/>
      </rPr>
      <t>SAMN26198318</t>
    </r>
  </si>
  <si>
    <r>
      <rPr>
        <u/>
        <sz val="12"/>
        <color indexed="8"/>
        <rFont val="Calibri"/>
        <family val="2"/>
      </rPr>
      <t>SRR19434400</t>
    </r>
  </si>
  <si>
    <r>
      <rPr>
        <u/>
        <sz val="12"/>
        <color indexed="8"/>
        <rFont val="Calibri"/>
        <family val="2"/>
      </rPr>
      <t>OP035202</t>
    </r>
  </si>
  <si>
    <r>
      <rPr>
        <i/>
        <sz val="12"/>
        <color indexed="8"/>
        <rFont val="Calibri"/>
        <family val="2"/>
      </rPr>
      <t>Kyphosus incisor</t>
    </r>
  </si>
  <si>
    <t>USNM:FISH:416182</t>
  </si>
  <si>
    <r>
      <rPr>
        <u/>
        <sz val="12"/>
        <color indexed="8"/>
        <rFont val="Calibri"/>
        <family val="2"/>
      </rPr>
      <t>https://n2t.net/ark:/65665/3e5bf62e9-e302-4b51-8384-29c99dfc0cf7</t>
    </r>
  </si>
  <si>
    <t>USNM:Biorepository:AC2WB98</t>
  </si>
  <si>
    <r>
      <rPr>
        <u/>
        <sz val="12"/>
        <color indexed="8"/>
        <rFont val="Calibri"/>
        <family val="2"/>
      </rPr>
      <t>https://n2t.net/ark:/65665/324e8dff5-f818-40c9-841b-1403a86e963b</t>
    </r>
  </si>
  <si>
    <t>USNM:Biorepository:AC4YH78</t>
  </si>
  <si>
    <r>
      <rPr>
        <u/>
        <sz val="12"/>
        <color indexed="8"/>
        <rFont val="Calibri"/>
        <family val="2"/>
      </rPr>
      <t>https://n2t.net/ark:/65665/36ca24d43-1b45-41e5-ae1f-06109c6f3165</t>
    </r>
  </si>
  <si>
    <r>
      <rPr>
        <u/>
        <sz val="12"/>
        <color indexed="8"/>
        <rFont val="Calibri"/>
        <family val="2"/>
      </rPr>
      <t>SAMN29555149</t>
    </r>
  </si>
  <si>
    <r>
      <rPr>
        <u/>
        <sz val="12"/>
        <color indexed="8"/>
        <rFont val="Calibri"/>
        <family val="2"/>
      </rPr>
      <t>SRR21844204</t>
    </r>
  </si>
  <si>
    <r>
      <rPr>
        <u/>
        <sz val="12"/>
        <color indexed="8"/>
        <rFont val="Calibri"/>
        <family val="2"/>
      </rPr>
      <t>OP057015</t>
    </r>
  </si>
  <si>
    <r>
      <rPr>
        <i/>
        <sz val="12"/>
        <color indexed="8"/>
        <rFont val="Calibri"/>
        <family val="2"/>
      </rPr>
      <t>Kyphosus sectatrix</t>
    </r>
  </si>
  <si>
    <t>USNM:FISH:414379</t>
  </si>
  <si>
    <r>
      <rPr>
        <u/>
        <sz val="12"/>
        <color indexed="8"/>
        <rFont val="Calibri"/>
        <family val="2"/>
      </rPr>
      <t>https://n2t.net/ark:/65665/3f46be457-33c8-42ee-9f8c-d791f7530e22</t>
    </r>
  </si>
  <si>
    <t>USNM:Biorepository:AC2WV42</t>
  </si>
  <si>
    <r>
      <rPr>
        <u/>
        <sz val="12"/>
        <color indexed="8"/>
        <rFont val="Calibri"/>
        <family val="2"/>
      </rPr>
      <t>https://n2t.net/ark:/65665/34f3eadab-9058-49d7-97cd-bd275b89fb09</t>
    </r>
  </si>
  <si>
    <t>USNM:Biorepository:AC3XY99</t>
  </si>
  <si>
    <r>
      <rPr>
        <u/>
        <sz val="12"/>
        <color indexed="8"/>
        <rFont val="Calibri"/>
        <family val="2"/>
      </rPr>
      <t>https://n2t.net/ark:/65665/36a73a0b2-8767-487a-93ff-36ebbc4dbded</t>
    </r>
  </si>
  <si>
    <r>
      <rPr>
        <u/>
        <sz val="12"/>
        <color indexed="8"/>
        <rFont val="Calibri"/>
        <family val="2"/>
      </rPr>
      <t>SAMN26198076</t>
    </r>
  </si>
  <si>
    <r>
      <rPr>
        <u/>
        <sz val="12"/>
        <color indexed="8"/>
        <rFont val="Calibri"/>
        <family val="2"/>
      </rPr>
      <t>SRR18254228</t>
    </r>
  </si>
  <si>
    <r>
      <rPr>
        <u/>
        <sz val="12"/>
        <color indexed="8"/>
        <rFont val="Calibri"/>
        <family val="2"/>
      </rPr>
      <t>OP035096</t>
    </r>
  </si>
  <si>
    <r>
      <rPr>
        <i/>
        <sz val="12"/>
        <color indexed="8"/>
        <rFont val="Calibri"/>
        <family val="2"/>
      </rPr>
      <t>Kyphosus vaigiensis</t>
    </r>
  </si>
  <si>
    <t>USNM:FISH:442396</t>
  </si>
  <si>
    <r>
      <rPr>
        <u/>
        <sz val="12"/>
        <color indexed="8"/>
        <rFont val="Calibri"/>
        <family val="2"/>
      </rPr>
      <t>https://n2t.net/ark:/65665/34f9e3c5e-ae87-46b4-a9d3-68ac8b671724</t>
    </r>
  </si>
  <si>
    <t>USNM:Biorepository:AI2EN14</t>
  </si>
  <si>
    <r>
      <rPr>
        <u/>
        <sz val="12"/>
        <color indexed="8"/>
        <rFont val="Calibri"/>
        <family val="2"/>
      </rPr>
      <t>https://n2t.net/ark:/65665/335a28fcc-e13b-45f9-8798-2740484de818</t>
    </r>
  </si>
  <si>
    <t>USNM:Biorepository:AL8OX13</t>
  </si>
  <si>
    <r>
      <rPr>
        <u/>
        <sz val="12"/>
        <color indexed="8"/>
        <rFont val="Calibri"/>
        <family val="2"/>
      </rPr>
      <t>https://n2t.net/ark:/65665/3aeab9107-3fa9-4002-b741-f09a8be060d5</t>
    </r>
  </si>
  <si>
    <r>
      <rPr>
        <u/>
        <sz val="12"/>
        <color indexed="8"/>
        <rFont val="Calibri"/>
        <family val="2"/>
      </rPr>
      <t>SAMN26198339</t>
    </r>
  </si>
  <si>
    <r>
      <rPr>
        <u/>
        <sz val="12"/>
        <color indexed="8"/>
        <rFont val="Calibri"/>
        <family val="2"/>
      </rPr>
      <t>SRR19434462</t>
    </r>
  </si>
  <si>
    <r>
      <rPr>
        <u/>
        <sz val="12"/>
        <color indexed="8"/>
        <rFont val="Calibri"/>
        <family val="2"/>
      </rPr>
      <t>OP035143</t>
    </r>
  </si>
  <si>
    <t>USNM:FISH:442399</t>
  </si>
  <si>
    <r>
      <rPr>
        <u/>
        <sz val="12"/>
        <color indexed="8"/>
        <rFont val="Calibri"/>
        <family val="2"/>
      </rPr>
      <t>https://n2t.net/ark:/65665/37f740cef-df19-4ed2-9e51-5952c800e7af</t>
    </r>
  </si>
  <si>
    <t>USNM:Biorepository:AI2EN23</t>
  </si>
  <si>
    <r>
      <rPr>
        <u/>
        <sz val="12"/>
        <color indexed="8"/>
        <rFont val="Calibri"/>
        <family val="2"/>
      </rPr>
      <t>https://n2t.net/ark:/65665/3035a503a-10b6-4e97-a2c2-b36df9dff59a</t>
    </r>
  </si>
  <si>
    <t>USNM:Biorepository:AK2YC11</t>
  </si>
  <si>
    <r>
      <rPr>
        <u/>
        <sz val="12"/>
        <color indexed="8"/>
        <rFont val="Calibri"/>
        <family val="2"/>
      </rPr>
      <t>https://n2t.net/ark:/65665/33f258a86-ba2a-4795-9c4a-fe1b9c23611d</t>
    </r>
  </si>
  <si>
    <r>
      <rPr>
        <u/>
        <sz val="12"/>
        <color indexed="8"/>
        <rFont val="Calibri"/>
        <family val="2"/>
      </rPr>
      <t>SAMN26198277</t>
    </r>
  </si>
  <si>
    <r>
      <rPr>
        <u/>
        <sz val="12"/>
        <color indexed="8"/>
        <rFont val="Calibri"/>
        <family val="2"/>
      </rPr>
      <t>SRR19434403</t>
    </r>
  </si>
  <si>
    <r>
      <rPr>
        <u/>
        <sz val="12"/>
        <color indexed="8"/>
        <rFont val="Calibri"/>
        <family val="2"/>
      </rPr>
      <t>OP035071</t>
    </r>
  </si>
  <si>
    <r>
      <rPr>
        <sz val="12"/>
        <color indexed="8"/>
        <rFont val="Calibri"/>
        <family val="2"/>
      </rPr>
      <t>Labridae</t>
    </r>
  </si>
  <si>
    <r>
      <rPr>
        <i/>
        <sz val="12"/>
        <color indexed="8"/>
        <rFont val="Calibri"/>
        <family val="2"/>
      </rPr>
      <t>Bodianus albotaeniatus</t>
    </r>
  </si>
  <si>
    <t>USNM:FISH:442385</t>
  </si>
  <si>
    <r>
      <rPr>
        <u/>
        <sz val="12"/>
        <color indexed="8"/>
        <rFont val="Calibri"/>
        <family val="2"/>
      </rPr>
      <t>https://n2t.net/ark:/65665/38e7a47e1-2f81-479b-814e-c57d314d70c9</t>
    </r>
  </si>
  <si>
    <t>USNM:Biorepository:AI2EM81</t>
  </si>
  <si>
    <r>
      <rPr>
        <u/>
        <sz val="12"/>
        <color indexed="8"/>
        <rFont val="Calibri"/>
        <family val="2"/>
      </rPr>
      <t>https://n2t.net/ark:/65665/33e6933bd-ec0d-4b40-8aec-fdf54c3c3ada</t>
    </r>
  </si>
  <si>
    <t>USNM:Biorepository:AK2YC05</t>
  </si>
  <si>
    <r>
      <rPr>
        <u/>
        <sz val="12"/>
        <color indexed="8"/>
        <rFont val="Calibri"/>
        <family val="2"/>
      </rPr>
      <t>https://n2t.net/ark:/65665/39567c0a1-ab50-4bea-9b88-02eeed9b9020</t>
    </r>
  </si>
  <si>
    <r>
      <rPr>
        <u/>
        <sz val="12"/>
        <color indexed="8"/>
        <rFont val="Calibri"/>
        <family val="2"/>
      </rPr>
      <t>SAMN26198272</t>
    </r>
  </si>
  <si>
    <r>
      <rPr>
        <u/>
        <sz val="12"/>
        <color indexed="8"/>
        <rFont val="Calibri"/>
        <family val="2"/>
      </rPr>
      <t>SRR19434542</t>
    </r>
  </si>
  <si>
    <r>
      <rPr>
        <u/>
        <sz val="12"/>
        <color indexed="8"/>
        <rFont val="Calibri"/>
        <family val="2"/>
      </rPr>
      <t>OP035132</t>
    </r>
  </si>
  <si>
    <r>
      <rPr>
        <i/>
        <sz val="12"/>
        <color indexed="8"/>
        <rFont val="Calibri"/>
        <family val="2"/>
      </rPr>
      <t>Bodianus rufus</t>
    </r>
  </si>
  <si>
    <t>USNM:FISH:406336</t>
  </si>
  <si>
    <r>
      <rPr>
        <u/>
        <sz val="12"/>
        <color indexed="8"/>
        <rFont val="Calibri"/>
        <family val="2"/>
      </rPr>
      <t>https://n2t.net/ark:/65665/38bf9067e-8872-43af-a736-a26d4b818897</t>
    </r>
  </si>
  <si>
    <t>USNM:Biorepository:AL7NM80</t>
  </si>
  <si>
    <r>
      <rPr>
        <u/>
        <sz val="12"/>
        <color indexed="8"/>
        <rFont val="Calibri"/>
        <family val="2"/>
      </rPr>
      <t>https://n2t.net/ark:/65665/3a4dd065e-d295-45aa-a628-0b1d1df5e5b8</t>
    </r>
  </si>
  <si>
    <t>USNM:Biorepository:AL7NJ36</t>
  </si>
  <si>
    <r>
      <rPr>
        <u/>
        <sz val="12"/>
        <color indexed="8"/>
        <rFont val="Calibri"/>
        <family val="2"/>
      </rPr>
      <t>https://n2t.net/ark:/65665/330c511cc-78ce-45f0-9f2a-01c5909756e5</t>
    </r>
  </si>
  <si>
    <r>
      <rPr>
        <u/>
        <sz val="12"/>
        <color indexed="8"/>
        <rFont val="Calibri"/>
        <family val="2"/>
      </rPr>
      <t>SAMN36762153</t>
    </r>
  </si>
  <si>
    <r>
      <rPr>
        <u/>
        <sz val="12"/>
        <color indexed="8"/>
        <rFont val="Calibri"/>
        <family val="2"/>
      </rPr>
      <t>SRR25465134</t>
    </r>
  </si>
  <si>
    <r>
      <rPr>
        <u/>
        <sz val="12"/>
        <color indexed="8"/>
        <rFont val="Calibri"/>
        <family val="2"/>
      </rPr>
      <t>PV276240</t>
    </r>
  </si>
  <si>
    <r>
      <rPr>
        <i/>
        <sz val="12"/>
        <color indexed="8"/>
        <rFont val="Calibri"/>
        <family val="2"/>
      </rPr>
      <t>Cheilio inermis</t>
    </r>
  </si>
  <si>
    <t>USNM:FISH:424627</t>
  </si>
  <si>
    <r>
      <rPr>
        <u/>
        <sz val="12"/>
        <color indexed="8"/>
        <rFont val="Calibri"/>
        <family val="2"/>
      </rPr>
      <t>https://n2t.net/ark:/65665/318d02045-a256-469e-85c1-bbccb72ed165</t>
    </r>
  </si>
  <si>
    <t>USNM:Biorepository:AH0SU55</t>
  </si>
  <si>
    <r>
      <rPr>
        <u/>
        <sz val="12"/>
        <color indexed="8"/>
        <rFont val="Calibri"/>
        <family val="2"/>
      </rPr>
      <t>https://n2t.net/ark:/65665/3d721f59b-91c5-46c2-8384-786552f5aa97</t>
    </r>
  </si>
  <si>
    <t>USNM:Biorepository:AH0SI83</t>
  </si>
  <si>
    <r>
      <rPr>
        <u/>
        <sz val="12"/>
        <color indexed="8"/>
        <rFont val="Calibri"/>
        <family val="2"/>
      </rPr>
      <t>https://n2t.net/ark:/65665/38321bb2e-8e01-4c23-bc48-2dc10aefe0d2</t>
    </r>
  </si>
  <si>
    <r>
      <rPr>
        <u/>
        <sz val="12"/>
        <color indexed="8"/>
        <rFont val="Calibri"/>
        <family val="2"/>
      </rPr>
      <t>SAMN26198190</t>
    </r>
  </si>
  <si>
    <r>
      <rPr>
        <u/>
        <sz val="12"/>
        <color indexed="8"/>
        <rFont val="Calibri"/>
        <family val="2"/>
      </rPr>
      <t>SRR18254532</t>
    </r>
  </si>
  <si>
    <r>
      <rPr>
        <u/>
        <sz val="12"/>
        <color indexed="8"/>
        <rFont val="Calibri"/>
        <family val="2"/>
      </rPr>
      <t>OP035328</t>
    </r>
  </si>
  <si>
    <r>
      <rPr>
        <i/>
        <sz val="12"/>
        <color indexed="8"/>
        <rFont val="Calibri"/>
        <family val="2"/>
      </rPr>
      <t>Clepticus parrae</t>
    </r>
  </si>
  <si>
    <t>USNM:FISH:413596</t>
  </si>
  <si>
    <r>
      <rPr>
        <u/>
        <sz val="12"/>
        <color indexed="8"/>
        <rFont val="Calibri"/>
        <family val="2"/>
      </rPr>
      <t>https://n2t.net/ark:/65665/374c71968-c215-4f0b-b192-1f4f07dc6779</t>
    </r>
  </si>
  <si>
    <t>USNM:Biorepository:AC2WL71</t>
  </si>
  <si>
    <r>
      <rPr>
        <u/>
        <sz val="12"/>
        <color indexed="8"/>
        <rFont val="Calibri"/>
        <family val="2"/>
      </rPr>
      <t>https://n2t.net/ark:/65665/3169e026f-bbdb-4c89-b8d3-7f52c17c21a4</t>
    </r>
  </si>
  <si>
    <t>USNM:Biorepository:AC3XX36</t>
  </si>
  <si>
    <r>
      <rPr>
        <u/>
        <sz val="12"/>
        <color indexed="8"/>
        <rFont val="Calibri"/>
        <family val="2"/>
      </rPr>
      <t>https://n2t.net/ark:/65665/3f0701855-a05b-4adb-a127-0a2ba6cf1b51</t>
    </r>
  </si>
  <si>
    <r>
      <rPr>
        <u/>
        <sz val="12"/>
        <color indexed="8"/>
        <rFont val="Calibri"/>
        <family val="2"/>
      </rPr>
      <t>SAMN36762034</t>
    </r>
  </si>
  <si>
    <r>
      <rPr>
        <u/>
        <sz val="12"/>
        <color indexed="8"/>
        <rFont val="Calibri"/>
        <family val="2"/>
      </rPr>
      <t>SRR25465249</t>
    </r>
  </si>
  <si>
    <r>
      <rPr>
        <u/>
        <sz val="12"/>
        <color indexed="8"/>
        <rFont val="Calibri"/>
        <family val="2"/>
      </rPr>
      <t>PV423371</t>
    </r>
  </si>
  <si>
    <r>
      <rPr>
        <i/>
        <sz val="12"/>
        <color indexed="8"/>
        <rFont val="Calibri"/>
        <family val="2"/>
      </rPr>
      <t>Coris gaimard</t>
    </r>
  </si>
  <si>
    <t>USNM:FISH:446387</t>
  </si>
  <si>
    <r>
      <rPr>
        <u/>
        <sz val="12"/>
        <color indexed="8"/>
        <rFont val="Calibri"/>
        <family val="2"/>
      </rPr>
      <t>https://n2t.net/ark:/65665/3b407554b-3808-4481-8928-993598951601</t>
    </r>
  </si>
  <si>
    <t>USNM:Biorepository:AL1HH77</t>
  </si>
  <si>
    <r>
      <rPr>
        <u/>
        <sz val="12"/>
        <color indexed="8"/>
        <rFont val="Calibri"/>
        <family val="2"/>
      </rPr>
      <t>https://n2t.net/ark:/65665/34f5e7a7a-5bc5-4121-84a1-d74761093241</t>
    </r>
  </si>
  <si>
    <t>USNM:Biorepository:AL8OZ62</t>
  </si>
  <si>
    <r>
      <rPr>
        <u/>
        <sz val="12"/>
        <color indexed="8"/>
        <rFont val="Calibri"/>
        <family val="2"/>
      </rPr>
      <t>https://n2t.net/ark:/65665/3da14c03f-43e6-461e-bd99-8e6309d56401</t>
    </r>
  </si>
  <si>
    <r>
      <rPr>
        <u/>
        <sz val="12"/>
        <color indexed="8"/>
        <rFont val="Calibri"/>
        <family val="2"/>
      </rPr>
      <t>SAMN26198375</t>
    </r>
  </si>
  <si>
    <r>
      <rPr>
        <u/>
        <sz val="12"/>
        <color indexed="8"/>
        <rFont val="Calibri"/>
        <family val="2"/>
      </rPr>
      <t>SRR19434353</t>
    </r>
  </si>
  <si>
    <r>
      <rPr>
        <u/>
        <sz val="12"/>
        <color indexed="8"/>
        <rFont val="Calibri"/>
        <family val="2"/>
      </rPr>
      <t>OP035298</t>
    </r>
  </si>
  <si>
    <r>
      <rPr>
        <i/>
        <sz val="12"/>
        <color indexed="8"/>
        <rFont val="Calibri"/>
        <family val="2"/>
      </rPr>
      <t>Cryptotomus roseus</t>
    </r>
  </si>
  <si>
    <t>USNM:FISH:415317</t>
  </si>
  <si>
    <r>
      <rPr>
        <u/>
        <sz val="12"/>
        <color indexed="8"/>
        <rFont val="Calibri"/>
        <family val="2"/>
      </rPr>
      <t>https://n2t.net/ark:/65665/3de06f0eb-85da-4081-8a9d-7cb39ee86090</t>
    </r>
  </si>
  <si>
    <t>USNM:Biorepository:AC2WF09</t>
  </si>
  <si>
    <r>
      <rPr>
        <u/>
        <sz val="12"/>
        <color indexed="8"/>
        <rFont val="Calibri"/>
        <family val="2"/>
      </rPr>
      <t>https://n2t.net/ark:/65665/35ef07653-7fcb-4a65-b1eb-6233dbd3087f</t>
    </r>
  </si>
  <si>
    <t>USNM:Biorepository:AC4YE15</t>
  </si>
  <si>
    <r>
      <rPr>
        <u/>
        <sz val="12"/>
        <color indexed="8"/>
        <rFont val="Calibri"/>
        <family val="2"/>
      </rPr>
      <t>https://n2t.net/ark:/65665/35aed134b-7b6e-4bda-9bf3-a60faef31bb2</t>
    </r>
  </si>
  <si>
    <r>
      <rPr>
        <u/>
        <sz val="12"/>
        <color indexed="8"/>
        <rFont val="Calibri"/>
        <family val="2"/>
      </rPr>
      <t>SAMN29555132</t>
    </r>
  </si>
  <si>
    <r>
      <rPr>
        <u/>
        <sz val="12"/>
        <color indexed="8"/>
        <rFont val="Calibri"/>
        <family val="2"/>
      </rPr>
      <t>SRR21844076</t>
    </r>
  </si>
  <si>
    <r>
      <rPr>
        <u/>
        <sz val="12"/>
        <color indexed="8"/>
        <rFont val="Calibri"/>
        <family val="2"/>
      </rPr>
      <t>OP057016</t>
    </r>
  </si>
  <si>
    <r>
      <rPr>
        <i/>
        <sz val="12"/>
        <color indexed="8"/>
        <rFont val="Calibri"/>
        <family val="2"/>
      </rPr>
      <t>Cymolutes torquatus</t>
    </r>
  </si>
  <si>
    <t>USNM:FISH:409311</t>
  </si>
  <si>
    <r>
      <rPr>
        <u/>
        <sz val="12"/>
        <color indexed="8"/>
        <rFont val="Calibri"/>
        <family val="2"/>
      </rPr>
      <t>https://n2t.net/ark:/65665/332da92db-2acc-4512-abab-cf84675206f4</t>
    </r>
  </si>
  <si>
    <t>USNM:Biorepository:AH1TU46</t>
  </si>
  <si>
    <r>
      <rPr>
        <u/>
        <sz val="12"/>
        <color indexed="8"/>
        <rFont val="Calibri"/>
        <family val="2"/>
      </rPr>
      <t>https://n2t.net/ark:/65665/3700fdb4d-556e-4ce0-bc0c-7573fafe3e86</t>
    </r>
  </si>
  <si>
    <t>USNM:Biorepository:AG7PW77</t>
  </si>
  <si>
    <r>
      <rPr>
        <u/>
        <sz val="12"/>
        <color indexed="8"/>
        <rFont val="Calibri"/>
        <family val="2"/>
      </rPr>
      <t>https://n2t.net/ark:/65665/3ae660265-f613-4903-acea-78251b082e3e</t>
    </r>
  </si>
  <si>
    <r>
      <rPr>
        <u/>
        <sz val="12"/>
        <color indexed="8"/>
        <rFont val="Calibri"/>
        <family val="2"/>
      </rPr>
      <t>SAMN26198178</t>
    </r>
  </si>
  <si>
    <r>
      <rPr>
        <u/>
        <sz val="12"/>
        <color indexed="8"/>
        <rFont val="Calibri"/>
        <family val="2"/>
      </rPr>
      <t>SRR18254545</t>
    </r>
  </si>
  <si>
    <r>
      <rPr>
        <u/>
        <sz val="12"/>
        <color indexed="8"/>
        <rFont val="Calibri"/>
        <family val="2"/>
      </rPr>
      <t>OR582716</t>
    </r>
  </si>
  <si>
    <r>
      <rPr>
        <i/>
        <sz val="12"/>
        <color indexed="8"/>
        <rFont val="Calibri"/>
        <family val="2"/>
      </rPr>
      <t>Decodon melasma</t>
    </r>
  </si>
  <si>
    <r>
      <rPr>
        <sz val="12"/>
        <color indexed="8"/>
        <rFont val="Calibri"/>
        <family val="2"/>
      </rPr>
      <t>Blackspot Wrasse</t>
    </r>
  </si>
  <si>
    <t>USNM:FISH:422522</t>
  </si>
  <si>
    <r>
      <rPr>
        <u/>
        <sz val="12"/>
        <color indexed="8"/>
        <rFont val="Calibri"/>
        <family val="2"/>
      </rPr>
      <t>https://n2t.net/ark:/65665/378a93356-1973-4514-b8a6-b680aec7c847</t>
    </r>
  </si>
  <si>
    <t>USNM:Biorepository:AG7PH50</t>
  </si>
  <si>
    <r>
      <rPr>
        <u/>
        <sz val="12"/>
        <color indexed="8"/>
        <rFont val="Calibri"/>
        <family val="2"/>
      </rPr>
      <t>https://n2t.net/ark:/65665/363599b16-c034-4cd9-82ec-40403671fb4f</t>
    </r>
  </si>
  <si>
    <t>USNM:Biorepository:AG7PP66</t>
  </si>
  <si>
    <r>
      <rPr>
        <u/>
        <sz val="12"/>
        <color indexed="8"/>
        <rFont val="Calibri"/>
        <family val="2"/>
      </rPr>
      <t>https://n2t.net/ark:/65665/39fbb5064-6fa5-4350-8468-5172334fca4d</t>
    </r>
  </si>
  <si>
    <r>
      <rPr>
        <u/>
        <sz val="12"/>
        <color indexed="8"/>
        <rFont val="Calibri"/>
        <family val="2"/>
      </rPr>
      <t>SAMN36762107</t>
    </r>
  </si>
  <si>
    <r>
      <rPr>
        <u/>
        <sz val="12"/>
        <color indexed="8"/>
        <rFont val="Calibri"/>
        <family val="2"/>
      </rPr>
      <t>SRR25465312</t>
    </r>
  </si>
  <si>
    <r>
      <rPr>
        <u/>
        <sz val="12"/>
        <color indexed="8"/>
        <rFont val="Calibri"/>
        <family val="2"/>
      </rPr>
      <t>PV454009</t>
    </r>
  </si>
  <si>
    <r>
      <rPr>
        <i/>
        <sz val="12"/>
        <color indexed="8"/>
        <rFont val="Calibri"/>
        <family val="2"/>
      </rPr>
      <t>Doratonotus megalepis</t>
    </r>
  </si>
  <si>
    <t>USNM:FISH:414572</t>
  </si>
  <si>
    <r>
      <rPr>
        <u/>
        <sz val="12"/>
        <color indexed="8"/>
        <rFont val="Calibri"/>
        <family val="2"/>
      </rPr>
      <t>https://n2t.net/ark:/65665/34aa49e84-6e2c-4786-95b5-1eb85bcfaff3</t>
    </r>
  </si>
  <si>
    <t>USNM:Biorepository:AC1VX62</t>
  </si>
  <si>
    <r>
      <rPr>
        <u/>
        <sz val="12"/>
        <color indexed="8"/>
        <rFont val="Calibri"/>
        <family val="2"/>
      </rPr>
      <t>https://n2t.net/ark:/65665/3acdb6686-3777-4a3a-bb68-fe9fca582fdb</t>
    </r>
  </si>
  <si>
    <t>USNM:Biorepository:AC4YA78</t>
  </si>
  <si>
    <r>
      <rPr>
        <u/>
        <sz val="12"/>
        <color indexed="8"/>
        <rFont val="Calibri"/>
        <family val="2"/>
      </rPr>
      <t>https://n2t.net/ark:/65665/3017300d8-7bf4-427b-b17e-f8bfe01c942f</t>
    </r>
  </si>
  <si>
    <r>
      <rPr>
        <u/>
        <sz val="12"/>
        <color indexed="8"/>
        <rFont val="Calibri"/>
        <family val="2"/>
      </rPr>
      <t>SAMN29555125</t>
    </r>
  </si>
  <si>
    <r>
      <rPr>
        <u/>
        <sz val="12"/>
        <color indexed="8"/>
        <rFont val="Calibri"/>
        <family val="2"/>
      </rPr>
      <t>SRR21844084</t>
    </r>
  </si>
  <si>
    <r>
      <rPr>
        <u/>
        <sz val="12"/>
        <color indexed="8"/>
        <rFont val="Calibri"/>
        <family val="2"/>
      </rPr>
      <t>OP056839</t>
    </r>
  </si>
  <si>
    <r>
      <rPr>
        <i/>
        <sz val="12"/>
        <color indexed="8"/>
        <rFont val="Calibri"/>
        <family val="2"/>
      </rPr>
      <t>Epibulus insidiator</t>
    </r>
  </si>
  <si>
    <t>USNM:FISH:444128</t>
  </si>
  <si>
    <r>
      <rPr>
        <u/>
        <sz val="12"/>
        <color indexed="8"/>
        <rFont val="Calibri"/>
        <family val="2"/>
      </rPr>
      <t>https://n2t.net/ark:/65665/344704e35-85c5-4db2-84ea-1d8a24d6492e</t>
    </r>
  </si>
  <si>
    <t>USNM:Biorepository:AG9RW97</t>
  </si>
  <si>
    <r>
      <rPr>
        <u/>
        <sz val="12"/>
        <color indexed="8"/>
        <rFont val="Calibri"/>
        <family val="2"/>
      </rPr>
      <t>https://n2t.net/ark:/65665/3471b3a8d-d04c-4bce-a51f-72550fa9a137</t>
    </r>
  </si>
  <si>
    <t>USNM:Biorepository:AK2YB26</t>
  </si>
  <si>
    <r>
      <rPr>
        <u/>
        <sz val="12"/>
        <color indexed="8"/>
        <rFont val="Calibri"/>
        <family val="2"/>
      </rPr>
      <t>https://n2t.net/ark:/65665/34876f257-5774-4532-b0c9-51947689631e</t>
    </r>
  </si>
  <si>
    <r>
      <rPr>
        <u/>
        <sz val="12"/>
        <color indexed="8"/>
        <rFont val="Calibri"/>
        <family val="2"/>
      </rPr>
      <t>SAMN26198257</t>
    </r>
  </si>
  <si>
    <r>
      <rPr>
        <u/>
        <sz val="12"/>
        <color indexed="8"/>
        <rFont val="Calibri"/>
        <family val="2"/>
      </rPr>
      <t>SRR18254490</t>
    </r>
  </si>
  <si>
    <r>
      <rPr>
        <u/>
        <sz val="12"/>
        <color indexed="8"/>
        <rFont val="Calibri"/>
        <family val="2"/>
      </rPr>
      <t>OP035241</t>
    </r>
  </si>
  <si>
    <r>
      <rPr>
        <i/>
        <sz val="12"/>
        <color indexed="8"/>
        <rFont val="Calibri"/>
        <family val="2"/>
      </rPr>
      <t>Gomphosus varius</t>
    </r>
  </si>
  <si>
    <t>USNM:FISH:442392</t>
  </si>
  <si>
    <r>
      <rPr>
        <u/>
        <sz val="12"/>
        <color indexed="8"/>
        <rFont val="Calibri"/>
        <family val="2"/>
      </rPr>
      <t>https://n2t.net/ark:/65665/3b1bca4e4-7bf1-4869-9de7-60226a37960b</t>
    </r>
  </si>
  <si>
    <t>USNM:Biorepository:AI2EN02</t>
  </si>
  <si>
    <r>
      <rPr>
        <u/>
        <sz val="12"/>
        <color indexed="8"/>
        <rFont val="Calibri"/>
        <family val="2"/>
      </rPr>
      <t>https://n2t.net/ark:/65665/380d0dde9-ff12-4fb0-a3f5-0c64b2e30a32</t>
    </r>
  </si>
  <si>
    <t>USNM:Biorepository:AK2YC07</t>
  </si>
  <si>
    <r>
      <rPr>
        <u/>
        <sz val="12"/>
        <color indexed="8"/>
        <rFont val="Calibri"/>
        <family val="2"/>
      </rPr>
      <t>https://n2t.net/ark:/65665/363faf658-e8da-4989-a0ba-029f6bd77340</t>
    </r>
  </si>
  <si>
    <r>
      <rPr>
        <u/>
        <sz val="12"/>
        <color indexed="8"/>
        <rFont val="Calibri"/>
        <family val="2"/>
      </rPr>
      <t>SAMN26198274</t>
    </r>
  </si>
  <si>
    <r>
      <rPr>
        <u/>
        <sz val="12"/>
        <color indexed="8"/>
        <rFont val="Calibri"/>
        <family val="2"/>
      </rPr>
      <t>SRR19434533</t>
    </r>
  </si>
  <si>
    <r>
      <rPr>
        <u/>
        <sz val="12"/>
        <color indexed="8"/>
        <rFont val="Calibri"/>
        <family val="2"/>
      </rPr>
      <t>OP035097</t>
    </r>
  </si>
  <si>
    <r>
      <rPr>
        <i/>
        <sz val="12"/>
        <color indexed="8"/>
        <rFont val="Calibri"/>
        <family val="2"/>
      </rPr>
      <t>Halichoeres bivittatus</t>
    </r>
  </si>
  <si>
    <t>USNM:FISH:416556</t>
  </si>
  <si>
    <r>
      <rPr>
        <u/>
        <sz val="12"/>
        <color indexed="8"/>
        <rFont val="Calibri"/>
        <family val="2"/>
      </rPr>
      <t>https://n2t.net/ark:/65665/3c90a3c95-368a-4a7f-95ec-d7f9c942b0de</t>
    </r>
  </si>
  <si>
    <t>USNM:Biorepository:AC2WO15</t>
  </si>
  <si>
    <r>
      <rPr>
        <u/>
        <sz val="12"/>
        <color indexed="8"/>
        <rFont val="Calibri"/>
        <family val="2"/>
      </rPr>
      <t>https://n2t.net/ark:/65665/37c62488b-e4ac-4603-b0a3-4a50ded02c88</t>
    </r>
  </si>
  <si>
    <t>USNM:Biorepository:AC4YJ95</t>
  </si>
  <si>
    <r>
      <rPr>
        <u/>
        <sz val="12"/>
        <color indexed="8"/>
        <rFont val="Calibri"/>
        <family val="2"/>
      </rPr>
      <t>https://n2t.net/ark:/65665/3c13f0a52-af90-4901-ac21-006302a90641</t>
    </r>
  </si>
  <si>
    <r>
      <rPr>
        <u/>
        <sz val="12"/>
        <color indexed="8"/>
        <rFont val="Calibri"/>
        <family val="2"/>
      </rPr>
      <t>SAMN29555174</t>
    </r>
  </si>
  <si>
    <r>
      <rPr>
        <u/>
        <sz val="12"/>
        <color indexed="8"/>
        <rFont val="Calibri"/>
        <family val="2"/>
      </rPr>
      <t>SRR21844174</t>
    </r>
  </si>
  <si>
    <r>
      <rPr>
        <u/>
        <sz val="12"/>
        <color indexed="8"/>
        <rFont val="Calibri"/>
        <family val="2"/>
      </rPr>
      <t>OP056819</t>
    </r>
  </si>
  <si>
    <r>
      <rPr>
        <i/>
        <sz val="12"/>
        <color indexed="8"/>
        <rFont val="Calibri"/>
        <family val="2"/>
      </rPr>
      <t>Halichoeres maculipinna</t>
    </r>
  </si>
  <si>
    <t>USNM:FISH:415532</t>
  </si>
  <si>
    <r>
      <rPr>
        <u/>
        <sz val="12"/>
        <color indexed="8"/>
        <rFont val="Calibri"/>
        <family val="2"/>
      </rPr>
      <t>https://n2t.net/ark:/65665/384c07472-5de5-4d9b-a2e6-dc857a0eb806</t>
    </r>
  </si>
  <si>
    <r>
      <rPr>
        <u/>
        <sz val="12"/>
        <color indexed="8"/>
        <rFont val="Calibri"/>
        <family val="2"/>
      </rPr>
      <t>https://n2t.net/ark:/65665/3de056f99-47a6-434d-9467-73660acd23f9</t>
    </r>
  </si>
  <si>
    <t>USNM:Biorepository:AL8OO92</t>
  </si>
  <si>
    <r>
      <rPr>
        <u/>
        <sz val="12"/>
        <color indexed="8"/>
        <rFont val="Calibri"/>
        <family val="2"/>
      </rPr>
      <t>https://n2t.net/ark:/65665/3ae50191b-59bf-4c0a-be74-4100c5478be4</t>
    </r>
  </si>
  <si>
    <r>
      <rPr>
        <u/>
        <sz val="12"/>
        <color indexed="8"/>
        <rFont val="Calibri"/>
        <family val="2"/>
      </rPr>
      <t>SAMN29555285</t>
    </r>
  </si>
  <si>
    <r>
      <rPr>
        <u/>
        <sz val="12"/>
        <color indexed="8"/>
        <rFont val="Calibri"/>
        <family val="2"/>
      </rPr>
      <t>SRR21844019</t>
    </r>
  </si>
  <si>
    <r>
      <rPr>
        <u/>
        <sz val="12"/>
        <color indexed="8"/>
        <rFont val="Calibri"/>
        <family val="2"/>
      </rPr>
      <t>OP056986</t>
    </r>
  </si>
  <si>
    <r>
      <rPr>
        <i/>
        <sz val="12"/>
        <color indexed="8"/>
        <rFont val="Calibri"/>
        <family val="2"/>
      </rPr>
      <t>Halichoeres marginatus</t>
    </r>
  </si>
  <si>
    <t>USNM:FISH:446389</t>
  </si>
  <si>
    <r>
      <rPr>
        <u/>
        <sz val="12"/>
        <color indexed="8"/>
        <rFont val="Calibri"/>
        <family val="2"/>
      </rPr>
      <t>https://n2t.net/ark:/65665/3cd323bf2-6400-4bd4-b703-a8f776417b85</t>
    </r>
  </si>
  <si>
    <t>USNM:Biorepository:AL1HH86</t>
  </si>
  <si>
    <r>
      <rPr>
        <u/>
        <sz val="12"/>
        <color indexed="8"/>
        <rFont val="Calibri"/>
        <family val="2"/>
      </rPr>
      <t>https://n2t.net/ark:/65665/3103d1966-4563-4012-b6c3-e8df89e09182</t>
    </r>
  </si>
  <si>
    <t>USNM:Biorepository:AL8OZ64</t>
  </si>
  <si>
    <r>
      <rPr>
        <u/>
        <sz val="12"/>
        <color indexed="8"/>
        <rFont val="Calibri"/>
        <family val="2"/>
      </rPr>
      <t>https://n2t.net/ark:/65665/3c1a7baf6-7335-43dd-a052-22bd1a0724b7</t>
    </r>
  </si>
  <si>
    <r>
      <rPr>
        <u/>
        <sz val="12"/>
        <color indexed="8"/>
        <rFont val="Calibri"/>
        <family val="2"/>
      </rPr>
      <t>SAMN26198376</t>
    </r>
  </si>
  <si>
    <r>
      <rPr>
        <u/>
        <sz val="12"/>
        <color indexed="8"/>
        <rFont val="Calibri"/>
        <family val="2"/>
      </rPr>
      <t>SRR19434351</t>
    </r>
  </si>
  <si>
    <r>
      <rPr>
        <u/>
        <sz val="12"/>
        <color indexed="8"/>
        <rFont val="Calibri"/>
        <family val="2"/>
      </rPr>
      <t>OP035272</t>
    </r>
  </si>
  <si>
    <r>
      <rPr>
        <i/>
        <sz val="12"/>
        <color indexed="8"/>
        <rFont val="Calibri"/>
        <family val="2"/>
      </rPr>
      <t>Halichoeres ornatissimus</t>
    </r>
  </si>
  <si>
    <t>USNM:FISH:442448</t>
  </si>
  <si>
    <r>
      <rPr>
        <u/>
        <sz val="12"/>
        <color indexed="8"/>
        <rFont val="Calibri"/>
        <family val="2"/>
      </rPr>
      <t>https://n2t.net/ark:/65665/3351cd18e-6c77-4d89-a2d3-75f3c8365a85</t>
    </r>
  </si>
  <si>
    <t>USNM:Biorepository:AI2EO43</t>
  </si>
  <si>
    <r>
      <rPr>
        <u/>
        <sz val="12"/>
        <color indexed="8"/>
        <rFont val="Calibri"/>
        <family val="2"/>
      </rPr>
      <t>https://n2t.net/ark:/65665/3a135c297-986b-40f7-ac46-7967346ab643</t>
    </r>
  </si>
  <si>
    <t>USNM:Biorepository:AK2YC37</t>
  </si>
  <si>
    <r>
      <rPr>
        <u/>
        <sz val="12"/>
        <color indexed="8"/>
        <rFont val="Calibri"/>
        <family val="2"/>
      </rPr>
      <t>https://n2t.net/ark:/65665/306c21eb4-26b7-4b1a-bb06-6df0fac3ef0d</t>
    </r>
  </si>
  <si>
    <r>
      <rPr>
        <u/>
        <sz val="12"/>
        <color indexed="8"/>
        <rFont val="Calibri"/>
        <family val="2"/>
      </rPr>
      <t>SAMN26198293</t>
    </r>
  </si>
  <si>
    <r>
      <rPr>
        <u/>
        <sz val="12"/>
        <color indexed="8"/>
        <rFont val="Calibri"/>
        <family val="2"/>
      </rPr>
      <t>SRR19434548</t>
    </r>
  </si>
  <si>
    <r>
      <rPr>
        <u/>
        <sz val="12"/>
        <color indexed="8"/>
        <rFont val="Calibri"/>
        <family val="2"/>
      </rPr>
      <t>OP035150</t>
    </r>
  </si>
  <si>
    <r>
      <rPr>
        <i/>
        <sz val="12"/>
        <color indexed="8"/>
        <rFont val="Calibri"/>
        <family val="2"/>
      </rPr>
      <t>Halichoeres poeyi</t>
    </r>
  </si>
  <si>
    <t>USNM:FISH:406257</t>
  </si>
  <si>
    <r>
      <rPr>
        <u/>
        <sz val="12"/>
        <color indexed="8"/>
        <rFont val="Calibri"/>
        <family val="2"/>
      </rPr>
      <t>https://n2t.net/ark:/65665/3f5d76372-c409-4f34-b9db-f023a6e9b922</t>
    </r>
  </si>
  <si>
    <t>USNM:Biorepository:AL7NO08</t>
  </si>
  <si>
    <r>
      <rPr>
        <u/>
        <sz val="12"/>
        <color indexed="8"/>
        <rFont val="Calibri"/>
        <family val="2"/>
      </rPr>
      <t>https://n2t.net/ark:/65665/32a39c793-dea3-4bfa-b5b5-ff760070d96f</t>
    </r>
  </si>
  <si>
    <t>USNM:Biorepository:AL7NI57</t>
  </si>
  <si>
    <r>
      <rPr>
        <u/>
        <sz val="12"/>
        <color indexed="8"/>
        <rFont val="Calibri"/>
        <family val="2"/>
      </rPr>
      <t>https://n2t.net/ark:/65665/35c4d1dfb-a436-4437-ad74-98de221951da</t>
    </r>
  </si>
  <si>
    <r>
      <rPr>
        <u/>
        <sz val="12"/>
        <color indexed="8"/>
        <rFont val="Calibri"/>
        <family val="2"/>
      </rPr>
      <t>SAMN29555252</t>
    </r>
  </si>
  <si>
    <r>
      <rPr>
        <u/>
        <sz val="12"/>
        <color indexed="8"/>
        <rFont val="Calibri"/>
        <family val="2"/>
      </rPr>
      <t>SRR21844151</t>
    </r>
  </si>
  <si>
    <r>
      <rPr>
        <u/>
        <sz val="12"/>
        <color indexed="8"/>
        <rFont val="Calibri"/>
        <family val="2"/>
      </rPr>
      <t>OP056965</t>
    </r>
  </si>
  <si>
    <r>
      <rPr>
        <i/>
        <sz val="12"/>
        <color indexed="8"/>
        <rFont val="Calibri"/>
        <family val="2"/>
      </rPr>
      <t>Halichoeres radiatus</t>
    </r>
  </si>
  <si>
    <t>USNM:FISH:415533</t>
  </si>
  <si>
    <r>
      <rPr>
        <u/>
        <sz val="12"/>
        <color indexed="8"/>
        <rFont val="Calibri"/>
        <family val="2"/>
      </rPr>
      <t>https://n2t.net/ark:/65665/32dfcedf1-e9c2-44ad-a7d2-c9f128366d6f</t>
    </r>
  </si>
  <si>
    <r>
      <rPr>
        <u/>
        <sz val="12"/>
        <color indexed="8"/>
        <rFont val="Calibri"/>
        <family val="2"/>
      </rPr>
      <t>https://n2t.net/ark:/65665/317901942-a2bc-4dc0-bbbc-1dfa7e2bf484</t>
    </r>
  </si>
  <si>
    <t>USNM:Biorepository:AL8OO93</t>
  </si>
  <si>
    <r>
      <rPr>
        <u/>
        <sz val="12"/>
        <color indexed="8"/>
        <rFont val="Calibri"/>
        <family val="2"/>
      </rPr>
      <t>https://n2t.net/ark:/65665/33561b77a-dd7e-4295-8e0e-f39250c92162</t>
    </r>
  </si>
  <si>
    <r>
      <rPr>
        <u/>
        <sz val="12"/>
        <color indexed="8"/>
        <rFont val="Calibri"/>
        <family val="2"/>
      </rPr>
      <t>SAMN29555286</t>
    </r>
  </si>
  <si>
    <r>
      <rPr>
        <u/>
        <sz val="12"/>
        <color indexed="8"/>
        <rFont val="Calibri"/>
        <family val="2"/>
      </rPr>
      <t>SRR21844018</t>
    </r>
  </si>
  <si>
    <r>
      <rPr>
        <u/>
        <sz val="12"/>
        <color indexed="8"/>
        <rFont val="Calibri"/>
        <family val="2"/>
      </rPr>
      <t>OP056987</t>
    </r>
  </si>
  <si>
    <r>
      <rPr>
        <i/>
        <sz val="12"/>
        <color indexed="8"/>
        <rFont val="Calibri"/>
        <family val="2"/>
      </rPr>
      <t>Iniistius pavo</t>
    </r>
  </si>
  <si>
    <t>USNM:FISH:408870</t>
  </si>
  <si>
    <r>
      <rPr>
        <u/>
        <sz val="12"/>
        <color indexed="8"/>
        <rFont val="Calibri"/>
        <family val="2"/>
      </rPr>
      <t>https://n2t.net/ark:/65665/328a103b1-f39c-40a2-b486-813a249e998a</t>
    </r>
  </si>
  <si>
    <t>USNM:Biorepository:AG9RI75</t>
  </si>
  <si>
    <r>
      <rPr>
        <u/>
        <sz val="12"/>
        <color indexed="8"/>
        <rFont val="Calibri"/>
        <family val="2"/>
      </rPr>
      <t>https://n2t.net/ark:/65665/367c9f7eb-639d-4928-a2da-2e24ac3a27c8</t>
    </r>
  </si>
  <si>
    <t>USNM:Biorepository:AH0SR57</t>
  </si>
  <si>
    <r>
      <rPr>
        <u/>
        <sz val="12"/>
        <color indexed="8"/>
        <rFont val="Calibri"/>
        <family val="2"/>
      </rPr>
      <t>https://n2t.net/ark:/65665/36705efe4-46e1-4350-8cc2-56f8893f649b</t>
    </r>
  </si>
  <si>
    <r>
      <rPr>
        <u/>
        <sz val="12"/>
        <color indexed="8"/>
        <rFont val="Calibri"/>
        <family val="2"/>
      </rPr>
      <t>SAMN26198218</t>
    </r>
  </si>
  <si>
    <r>
      <rPr>
        <u/>
        <sz val="12"/>
        <color indexed="8"/>
        <rFont val="Calibri"/>
        <family val="2"/>
      </rPr>
      <t>SRR18254437</t>
    </r>
  </si>
  <si>
    <r>
      <rPr>
        <u/>
        <sz val="12"/>
        <color indexed="8"/>
        <rFont val="Calibri"/>
        <family val="2"/>
      </rPr>
      <t>OP035102</t>
    </r>
  </si>
  <si>
    <r>
      <rPr>
        <i/>
        <sz val="12"/>
        <color indexed="8"/>
        <rFont val="Calibri"/>
        <family val="2"/>
      </rPr>
      <t>Novaculichthys taeniourus</t>
    </r>
  </si>
  <si>
    <t>USNM:FISH:408869</t>
  </si>
  <si>
    <r>
      <rPr>
        <u/>
        <sz val="12"/>
        <color indexed="8"/>
        <rFont val="Calibri"/>
        <family val="2"/>
      </rPr>
      <t>https://n2t.net/ark:/65665/345a5c728-c524-464e-b016-105c36865b60</t>
    </r>
  </si>
  <si>
    <t>USNM:Biorepository:AG9RI74</t>
  </si>
  <si>
    <r>
      <rPr>
        <u/>
        <sz val="12"/>
        <color indexed="8"/>
        <rFont val="Calibri"/>
        <family val="2"/>
      </rPr>
      <t>https://n2t.net/ark:/65665/3ee114f53-14e2-40c1-aa0e-1ebb426a4ed6</t>
    </r>
  </si>
  <si>
    <t>USNM:Biorepository:AH0SR56</t>
  </si>
  <si>
    <r>
      <rPr>
        <u/>
        <sz val="12"/>
        <color indexed="8"/>
        <rFont val="Calibri"/>
        <family val="2"/>
      </rPr>
      <t>https://n2t.net/ark:/65665/3b712171d-3c49-4df7-85ba-29e131595800</t>
    </r>
  </si>
  <si>
    <r>
      <rPr>
        <u/>
        <sz val="12"/>
        <color indexed="8"/>
        <rFont val="Calibri"/>
        <family val="2"/>
      </rPr>
      <t>SAMN26198217</t>
    </r>
  </si>
  <si>
    <r>
      <rPr>
        <u/>
        <sz val="12"/>
        <color indexed="8"/>
        <rFont val="Calibri"/>
        <family val="2"/>
      </rPr>
      <t>SRR18254438</t>
    </r>
  </si>
  <si>
    <r>
      <rPr>
        <u/>
        <sz val="12"/>
        <color indexed="8"/>
        <rFont val="Calibri"/>
        <family val="2"/>
      </rPr>
      <t>OP035070</t>
    </r>
  </si>
  <si>
    <r>
      <rPr>
        <i/>
        <sz val="12"/>
        <color indexed="8"/>
        <rFont val="Calibri"/>
        <family val="2"/>
      </rPr>
      <t>Oxycheilinus bimaculatus</t>
    </r>
  </si>
  <si>
    <t>USNM:FISH:424747</t>
  </si>
  <si>
    <r>
      <rPr>
        <u/>
        <sz val="12"/>
        <color indexed="8"/>
        <rFont val="Calibri"/>
        <family val="2"/>
      </rPr>
      <t>https://n2t.net/ark:/65665/33f3561e4-08a4-4f5c-b202-30399f0592ff</t>
    </r>
  </si>
  <si>
    <t>USNM:Biorepository:AH0SW00</t>
  </si>
  <si>
    <r>
      <rPr>
        <u/>
        <sz val="12"/>
        <color indexed="8"/>
        <rFont val="Calibri"/>
        <family val="2"/>
      </rPr>
      <t>https://n2t.net/ark:/65665/32d868b1a-d5a2-4d5b-a9d2-01e407757c96</t>
    </r>
  </si>
  <si>
    <t>USNM:Biorepository:AH0SK22</t>
  </si>
  <si>
    <r>
      <rPr>
        <u/>
        <sz val="12"/>
        <color indexed="8"/>
        <rFont val="Calibri"/>
        <family val="2"/>
      </rPr>
      <t>https://n2t.net/ark:/65665/3bcce2751-9406-4a10-9637-0d48d503e9a4</t>
    </r>
  </si>
  <si>
    <r>
      <rPr>
        <u/>
        <sz val="12"/>
        <color indexed="8"/>
        <rFont val="Calibri"/>
        <family val="2"/>
      </rPr>
      <t>SAMN26198194</t>
    </r>
  </si>
  <si>
    <r>
      <rPr>
        <u/>
        <sz val="12"/>
        <color indexed="8"/>
        <rFont val="Calibri"/>
        <family val="2"/>
      </rPr>
      <t>SRR19434509</t>
    </r>
  </si>
  <si>
    <r>
      <rPr>
        <u/>
        <sz val="12"/>
        <color indexed="8"/>
        <rFont val="Calibri"/>
        <family val="2"/>
      </rPr>
      <t>OR575615</t>
    </r>
  </si>
  <si>
    <r>
      <rPr>
        <i/>
        <sz val="12"/>
        <color indexed="8"/>
        <rFont val="Calibri"/>
        <family val="2"/>
      </rPr>
      <t>Oxycheilinus unifasciatus</t>
    </r>
  </si>
  <si>
    <t>USNM:FISH:442374</t>
  </si>
  <si>
    <r>
      <rPr>
        <u/>
        <sz val="12"/>
        <color indexed="8"/>
        <rFont val="Calibri"/>
        <family val="2"/>
      </rPr>
      <t>https://n2t.net/ark:/65665/351a5da2d-5c10-471f-b2d8-45f114c08877</t>
    </r>
  </si>
  <si>
    <t>USNM:Biorepository:AH9BN97</t>
  </si>
  <si>
    <r>
      <rPr>
        <u/>
        <sz val="12"/>
        <color indexed="8"/>
        <rFont val="Calibri"/>
        <family val="2"/>
      </rPr>
      <t>https://n2t.net/ark:/65665/31e9a5e64-d009-4549-a362-e5cb522ed463</t>
    </r>
  </si>
  <si>
    <t>USNM:Biorepository:AK2YC00</t>
  </si>
  <si>
    <r>
      <rPr>
        <u/>
        <sz val="12"/>
        <color indexed="8"/>
        <rFont val="Calibri"/>
        <family val="2"/>
      </rPr>
      <t>https://n2t.net/ark:/65665/3d0175e52-de69-4206-806d-f410a4654932</t>
    </r>
  </si>
  <si>
    <r>
      <rPr>
        <u/>
        <sz val="12"/>
        <color indexed="8"/>
        <rFont val="Calibri"/>
        <family val="2"/>
      </rPr>
      <t>SAMN26198268</t>
    </r>
  </si>
  <si>
    <r>
      <rPr>
        <u/>
        <sz val="12"/>
        <color indexed="8"/>
        <rFont val="Calibri"/>
        <family val="2"/>
      </rPr>
      <t>SRR19434538</t>
    </r>
  </si>
  <si>
    <r>
      <rPr>
        <u/>
        <sz val="12"/>
        <color indexed="8"/>
        <rFont val="Calibri"/>
        <family val="2"/>
      </rPr>
      <t>OP035312</t>
    </r>
  </si>
  <si>
    <r>
      <rPr>
        <i/>
        <sz val="12"/>
        <color indexed="8"/>
        <rFont val="Calibri"/>
        <family val="2"/>
      </rPr>
      <t>Polylepion russelli</t>
    </r>
  </si>
  <si>
    <t>MNHN-IC-2008-1173</t>
  </si>
  <si>
    <t>USNM:FISH:440187</t>
  </si>
  <si>
    <t>USNM:Biorepository:AH8AF09</t>
  </si>
  <si>
    <r>
      <rPr>
        <u/>
        <sz val="12"/>
        <color indexed="8"/>
        <rFont val="Calibri"/>
        <family val="2"/>
      </rPr>
      <t>https://n2t.net/ark:/65665/305f9fe0d-4626-4052-aaa3-2617fb73b3e7</t>
    </r>
  </si>
  <si>
    <t>USNM:Biorepository:AG5NY94</t>
  </si>
  <si>
    <r>
      <rPr>
        <u/>
        <sz val="12"/>
        <color indexed="8"/>
        <rFont val="Calibri"/>
        <family val="2"/>
      </rPr>
      <t>https://n2t.net/ark:/65665/3cfb48a91-4d2b-44ad-adf2-576c3cecab51</t>
    </r>
  </si>
  <si>
    <r>
      <rPr>
        <u/>
        <sz val="12"/>
        <color indexed="8"/>
        <rFont val="Calibri"/>
        <family val="2"/>
      </rPr>
      <t>SAMN26198140</t>
    </r>
  </si>
  <si>
    <r>
      <rPr>
        <u/>
        <sz val="12"/>
        <color indexed="8"/>
        <rFont val="Calibri"/>
        <family val="2"/>
      </rPr>
      <t>SRR18254225</t>
    </r>
  </si>
  <si>
    <r>
      <rPr>
        <u/>
        <sz val="12"/>
        <color indexed="8"/>
        <rFont val="Calibri"/>
        <family val="2"/>
      </rPr>
      <t>OP035163</t>
    </r>
  </si>
  <si>
    <r>
      <rPr>
        <i/>
        <sz val="12"/>
        <color indexed="8"/>
        <rFont val="Calibri"/>
        <family val="2"/>
      </rPr>
      <t>Pseudocheilinus evanidus</t>
    </r>
  </si>
  <si>
    <t>USNM:FISH:446113</t>
  </si>
  <si>
    <r>
      <rPr>
        <u/>
        <sz val="12"/>
        <color indexed="8"/>
        <rFont val="Calibri"/>
        <family val="2"/>
      </rPr>
      <t>https://n2t.net/ark:/65665/37967c2f2-19ab-460f-abba-516312d7e9fa</t>
    </r>
  </si>
  <si>
    <t>USNM:Biorepository:AL1HF21</t>
  </si>
  <si>
    <r>
      <rPr>
        <u/>
        <sz val="12"/>
        <color indexed="8"/>
        <rFont val="Calibri"/>
        <family val="2"/>
      </rPr>
      <t>https://n2t.net/ark:/65665/33b5eecf7-051b-49f7-9b74-8894dfa0115b</t>
    </r>
  </si>
  <si>
    <t>USNM:Biorepository:AL9PF17</t>
  </si>
  <si>
    <r>
      <rPr>
        <u/>
        <sz val="12"/>
        <color indexed="8"/>
        <rFont val="Calibri"/>
        <family val="2"/>
      </rPr>
      <t>https://n2t.net/ark:/65665/36099afa4-c635-42b7-a107-ea43a205f0fb</t>
    </r>
  </si>
  <si>
    <r>
      <rPr>
        <u/>
        <sz val="12"/>
        <color indexed="8"/>
        <rFont val="Calibri"/>
        <family val="2"/>
      </rPr>
      <t>SAMN26198400</t>
    </r>
  </si>
  <si>
    <r>
      <rPr>
        <u/>
        <sz val="12"/>
        <color indexed="8"/>
        <rFont val="Calibri"/>
        <family val="2"/>
      </rPr>
      <t>SRR19434521</t>
    </r>
  </si>
  <si>
    <r>
      <rPr>
        <u/>
        <sz val="12"/>
        <color indexed="8"/>
        <rFont val="Calibri"/>
        <family val="2"/>
      </rPr>
      <t>OP035270</t>
    </r>
  </si>
  <si>
    <r>
      <rPr>
        <i/>
        <sz val="12"/>
        <color indexed="8"/>
        <rFont val="Calibri"/>
        <family val="2"/>
      </rPr>
      <t>Pseudocheilinus octotaenia</t>
    </r>
  </si>
  <si>
    <t>USNM:FISH:446439</t>
  </si>
  <si>
    <r>
      <rPr>
        <u/>
        <sz val="12"/>
        <color indexed="8"/>
        <rFont val="Calibri"/>
        <family val="2"/>
      </rPr>
      <t>https://n2t.net/ark:/65665/39181c62f-15eb-45ef-adfc-2af6b43fcac7</t>
    </r>
  </si>
  <si>
    <t>USNM:Biorepository:AL1HV05</t>
  </si>
  <si>
    <r>
      <rPr>
        <u/>
        <sz val="12"/>
        <color indexed="8"/>
        <rFont val="Calibri"/>
        <family val="2"/>
      </rPr>
      <t>https://n2t.net/ark:/65665/32a3f6f2d-b0eb-46f9-8f9a-6b4a81f8fe31</t>
    </r>
  </si>
  <si>
    <t>USNM:Biorepository:AL9PA10</t>
  </si>
  <si>
    <r>
      <rPr>
        <u/>
        <sz val="12"/>
        <color indexed="8"/>
        <rFont val="Calibri"/>
        <family val="2"/>
      </rPr>
      <t>https://n2t.net/ark:/65665/384dd392b-fa2d-49be-b204-344e2afdddb1</t>
    </r>
  </si>
  <si>
    <r>
      <rPr>
        <u/>
        <sz val="12"/>
        <color indexed="8"/>
        <rFont val="Calibri"/>
        <family val="2"/>
      </rPr>
      <t>SAMN26198385</t>
    </r>
  </si>
  <si>
    <r>
      <rPr>
        <u/>
        <sz val="12"/>
        <color indexed="8"/>
        <rFont val="Calibri"/>
        <family val="2"/>
      </rPr>
      <t>SRR19434519</t>
    </r>
  </si>
  <si>
    <r>
      <rPr>
        <u/>
        <sz val="12"/>
        <color indexed="8"/>
        <rFont val="Calibri"/>
        <family val="2"/>
      </rPr>
      <t>OP035252</t>
    </r>
  </si>
  <si>
    <r>
      <rPr>
        <i/>
        <sz val="12"/>
        <color indexed="8"/>
        <rFont val="Calibri"/>
        <family val="2"/>
      </rPr>
      <t>Pseudocheilinus tetrataenia</t>
    </r>
  </si>
  <si>
    <t>USNM:FISH:434977</t>
  </si>
  <si>
    <r>
      <rPr>
        <u/>
        <sz val="12"/>
        <color indexed="8"/>
        <rFont val="Calibri"/>
        <family val="2"/>
      </rPr>
      <t>https://n2t.net/ark:/65665/30dc2b171-a0e6-455a-9404-c34a28e75610</t>
    </r>
  </si>
  <si>
    <t>USNM:Biorepository:AB4OG99</t>
  </si>
  <si>
    <r>
      <rPr>
        <u/>
        <sz val="12"/>
        <color indexed="8"/>
        <rFont val="Calibri"/>
        <family val="2"/>
      </rPr>
      <t>https://n2t.net/ark:/65665/37c5f2614-68ff-4797-b64c-c20d2e258fb7</t>
    </r>
  </si>
  <si>
    <t>USNM:Biorepository:AG7PR61</t>
  </si>
  <si>
    <r>
      <rPr>
        <u/>
        <sz val="12"/>
        <color indexed="8"/>
        <rFont val="Calibri"/>
        <family val="2"/>
      </rPr>
      <t>https://n2t.net/ark:/65665/3dcf5d7a9-9b41-4059-aa11-d4b0cf9abbb1</t>
    </r>
  </si>
  <si>
    <r>
      <rPr>
        <u/>
        <sz val="12"/>
        <color indexed="8"/>
        <rFont val="Calibri"/>
        <family val="2"/>
      </rPr>
      <t>SAMN26198156</t>
    </r>
  </si>
  <si>
    <r>
      <rPr>
        <u/>
        <sz val="12"/>
        <color indexed="8"/>
        <rFont val="Calibri"/>
        <family val="2"/>
      </rPr>
      <t>SRR18254565</t>
    </r>
  </si>
  <si>
    <r>
      <rPr>
        <u/>
        <sz val="12"/>
        <color indexed="8"/>
        <rFont val="Calibri"/>
        <family val="2"/>
      </rPr>
      <t>OP035094</t>
    </r>
  </si>
  <si>
    <r>
      <rPr>
        <i/>
        <sz val="12"/>
        <color indexed="8"/>
        <rFont val="Calibri"/>
        <family val="2"/>
      </rPr>
      <t>Pseudojuloides cerasinus</t>
    </r>
  </si>
  <si>
    <t>USNM:FISH:395610</t>
  </si>
  <si>
    <r>
      <rPr>
        <u/>
        <sz val="12"/>
        <color indexed="8"/>
        <rFont val="Calibri"/>
        <family val="2"/>
      </rPr>
      <t>https://n2t.net/ark:/65665/3f2643ad5-e014-4b77-a1d4-0956576ec90e</t>
    </r>
  </si>
  <si>
    <t>USNM:Biorepository:AF4CG44</t>
  </si>
  <si>
    <r>
      <rPr>
        <u/>
        <sz val="12"/>
        <color indexed="8"/>
        <rFont val="Calibri"/>
        <family val="2"/>
      </rPr>
      <t>https://n2t.net/ark:/65665/35a096f7a-a917-4df3-bd5b-ad88127d86ac</t>
    </r>
  </si>
  <si>
    <r>
      <rPr>
        <u/>
        <sz val="12"/>
        <color indexed="8"/>
        <rFont val="Calibri"/>
        <family val="2"/>
      </rPr>
      <t>SAMN26198130</t>
    </r>
  </si>
  <si>
    <r>
      <rPr>
        <u/>
        <sz val="12"/>
        <color indexed="8"/>
        <rFont val="Calibri"/>
        <family val="2"/>
      </rPr>
      <t>SRR18254332</t>
    </r>
  </si>
  <si>
    <r>
      <rPr>
        <u/>
        <sz val="12"/>
        <color indexed="8"/>
        <rFont val="Calibri"/>
        <family val="2"/>
      </rPr>
      <t>OP035204</t>
    </r>
  </si>
  <si>
    <r>
      <rPr>
        <i/>
        <sz val="12"/>
        <color indexed="8"/>
        <rFont val="Calibri"/>
        <family val="2"/>
      </rPr>
      <t>Scarus coeruleus</t>
    </r>
  </si>
  <si>
    <t>USNM:FISH:416500</t>
  </si>
  <si>
    <r>
      <rPr>
        <u/>
        <sz val="12"/>
        <color indexed="8"/>
        <rFont val="Calibri"/>
        <family val="2"/>
      </rPr>
      <t>https://n2t.net/ark:/65665/3f25513cf-c527-4e28-84f1-03ef09310839</t>
    </r>
  </si>
  <si>
    <t>USNM:Biorepository:AC2WS14</t>
  </si>
  <si>
    <r>
      <rPr>
        <u/>
        <sz val="12"/>
        <color indexed="8"/>
        <rFont val="Calibri"/>
        <family val="2"/>
      </rPr>
      <t>https://n2t.net/ark:/65665/3199ec17f-2596-4b00-b5dc-f27279a579b5</t>
    </r>
  </si>
  <si>
    <t>USNM:Biorepository:AC4YJ39</t>
  </si>
  <si>
    <r>
      <rPr>
        <u/>
        <sz val="12"/>
        <color indexed="8"/>
        <rFont val="Calibri"/>
        <family val="2"/>
      </rPr>
      <t>https://n2t.net/ark:/65665/32a8de7cb-f8ca-4bc0-815e-3c99591f4103</t>
    </r>
  </si>
  <si>
    <r>
      <rPr>
        <u/>
        <sz val="12"/>
        <color indexed="8"/>
        <rFont val="Calibri"/>
        <family val="2"/>
      </rPr>
      <t>SAMN29555162</t>
    </r>
  </si>
  <si>
    <r>
      <rPr>
        <u/>
        <sz val="12"/>
        <color indexed="8"/>
        <rFont val="Calibri"/>
        <family val="2"/>
      </rPr>
      <t>SRR21844187</t>
    </r>
  </si>
  <si>
    <r>
      <rPr>
        <u/>
        <sz val="12"/>
        <color indexed="8"/>
        <rFont val="Calibri"/>
        <family val="2"/>
      </rPr>
      <t>OP056940</t>
    </r>
  </si>
  <si>
    <r>
      <rPr>
        <i/>
        <sz val="12"/>
        <color indexed="8"/>
        <rFont val="Calibri"/>
        <family val="2"/>
      </rPr>
      <t>Scarus iseri</t>
    </r>
  </si>
  <si>
    <t>USNM:FISH:406366</t>
  </si>
  <si>
    <r>
      <rPr>
        <u/>
        <sz val="12"/>
        <color indexed="8"/>
        <rFont val="Calibri"/>
        <family val="2"/>
      </rPr>
      <t>https://n2t.net/ark:/65665/3484f794c-7a60-433c-8792-5e5684416219</t>
    </r>
  </si>
  <si>
    <t>USNM:Biorepository:AL7NN44</t>
  </si>
  <si>
    <r>
      <rPr>
        <u/>
        <sz val="12"/>
        <color indexed="8"/>
        <rFont val="Calibri"/>
        <family val="2"/>
      </rPr>
      <t>https://n2t.net/ark:/65665/33c4610c6-5bd9-4652-a438-c54a7ff966de</t>
    </r>
  </si>
  <si>
    <t>USNM:Biorepository:AL7NJ64</t>
  </si>
  <si>
    <r>
      <rPr>
        <u/>
        <sz val="12"/>
        <color indexed="8"/>
        <rFont val="Calibri"/>
        <family val="2"/>
      </rPr>
      <t>https://n2t.net/ark:/65665/3eec8ade4-3e28-406b-a9fe-8c48acca05a4</t>
    </r>
  </si>
  <si>
    <r>
      <rPr>
        <u/>
        <sz val="12"/>
        <color indexed="8"/>
        <rFont val="Calibri"/>
        <family val="2"/>
      </rPr>
      <t>SAMN29555255</t>
    </r>
  </si>
  <si>
    <r>
      <rPr>
        <u/>
        <sz val="12"/>
        <color indexed="8"/>
        <rFont val="Calibri"/>
        <family val="2"/>
      </rPr>
      <t>SRR21844148</t>
    </r>
  </si>
  <si>
    <r>
      <rPr>
        <u/>
        <sz val="12"/>
        <color indexed="8"/>
        <rFont val="Calibri"/>
        <family val="2"/>
      </rPr>
      <t>OP056958</t>
    </r>
  </si>
  <si>
    <r>
      <rPr>
        <i/>
        <sz val="12"/>
        <color indexed="8"/>
        <rFont val="Calibri"/>
        <family val="2"/>
      </rPr>
      <t>Sparisoma aurofrenatum</t>
    </r>
  </si>
  <si>
    <t>USNM:FISH:414368</t>
  </si>
  <si>
    <r>
      <rPr>
        <u/>
        <sz val="12"/>
        <color indexed="8"/>
        <rFont val="Calibri"/>
        <family val="2"/>
      </rPr>
      <t>https://n2t.net/ark:/65665/351309035-cfed-4aeb-a0f5-682e9eb2d929</t>
    </r>
  </si>
  <si>
    <t>USNM:Biorepository:AC2WV32</t>
  </si>
  <si>
    <r>
      <rPr>
        <u/>
        <sz val="12"/>
        <color indexed="8"/>
        <rFont val="Calibri"/>
        <family val="2"/>
      </rPr>
      <t>https://n2t.net/ark:/65665/36f2ffc58-4f9d-4492-abf4-0b5372ebca88</t>
    </r>
  </si>
  <si>
    <t>USNM:Biorepository:AC3XY88</t>
  </si>
  <si>
    <r>
      <rPr>
        <u/>
        <sz val="12"/>
        <color indexed="8"/>
        <rFont val="Calibri"/>
        <family val="2"/>
      </rPr>
      <t>https://n2t.net/ark:/65665/3e1edab76-26be-479a-87f4-f8be5f253f66</t>
    </r>
  </si>
  <si>
    <r>
      <rPr>
        <u/>
        <sz val="12"/>
        <color indexed="8"/>
        <rFont val="Calibri"/>
        <family val="2"/>
      </rPr>
      <t>SAMN29555113</t>
    </r>
  </si>
  <si>
    <r>
      <rPr>
        <u/>
        <sz val="12"/>
        <color indexed="8"/>
        <rFont val="Calibri"/>
        <family val="2"/>
      </rPr>
      <t>SRR21844097</t>
    </r>
  </si>
  <si>
    <r>
      <rPr>
        <u/>
        <sz val="12"/>
        <color indexed="8"/>
        <rFont val="Calibri"/>
        <family val="2"/>
      </rPr>
      <t>OP056872</t>
    </r>
  </si>
  <si>
    <r>
      <rPr>
        <i/>
        <sz val="12"/>
        <color indexed="8"/>
        <rFont val="Calibri"/>
        <family val="2"/>
      </rPr>
      <t>Sparisoma chrysopterum</t>
    </r>
  </si>
  <si>
    <t>USNM:FISH:414323</t>
  </si>
  <si>
    <r>
      <rPr>
        <u/>
        <sz val="12"/>
        <color indexed="8"/>
        <rFont val="Calibri"/>
        <family val="2"/>
      </rPr>
      <t>https://n2t.net/ark:/65665/303e65dd9-8555-4617-a3a4-7a1f53682e98</t>
    </r>
  </si>
  <si>
    <t>USNM:Biorepository:AC8CC18</t>
  </si>
  <si>
    <r>
      <rPr>
        <u/>
        <sz val="12"/>
        <color indexed="8"/>
        <rFont val="Calibri"/>
        <family val="2"/>
      </rPr>
      <t>https://n2t.net/ark:/65665/34a04acba-8e90-4da8-866e-52d4c61237e3</t>
    </r>
  </si>
  <si>
    <t>USNM:Biorepository:AC3XY43</t>
  </si>
  <si>
    <r>
      <rPr>
        <u/>
        <sz val="12"/>
        <color indexed="8"/>
        <rFont val="Calibri"/>
        <family val="2"/>
      </rPr>
      <t>https://n2t.net/ark:/65665/3cf6052f8-2b9e-4e70-b4ed-5dfcff048c91</t>
    </r>
  </si>
  <si>
    <r>
      <rPr>
        <u/>
        <sz val="12"/>
        <color indexed="8"/>
        <rFont val="Calibri"/>
        <family val="2"/>
      </rPr>
      <t>SAMN29555110</t>
    </r>
  </si>
  <si>
    <r>
      <rPr>
        <u/>
        <sz val="12"/>
        <color indexed="8"/>
        <rFont val="Calibri"/>
        <family val="2"/>
      </rPr>
      <t>SRR21844100</t>
    </r>
  </si>
  <si>
    <r>
      <rPr>
        <u/>
        <sz val="12"/>
        <color indexed="8"/>
        <rFont val="Calibri"/>
        <family val="2"/>
      </rPr>
      <t>OP056874</t>
    </r>
  </si>
  <si>
    <r>
      <rPr>
        <i/>
        <sz val="12"/>
        <color indexed="8"/>
        <rFont val="Calibri"/>
        <family val="2"/>
      </rPr>
      <t>Sparisoma radians</t>
    </r>
  </si>
  <si>
    <t>USNM:FISH:413545</t>
  </si>
  <si>
    <r>
      <rPr>
        <u/>
        <sz val="12"/>
        <color indexed="8"/>
        <rFont val="Calibri"/>
        <family val="2"/>
      </rPr>
      <t>https://n2t.net/ark:/65665/3af7c2418-f46f-4e5e-8050-3b94866ce60e</t>
    </r>
  </si>
  <si>
    <t>USNM:Biorepository:AC1VX89</t>
  </si>
  <si>
    <r>
      <rPr>
        <u/>
        <sz val="12"/>
        <color indexed="8"/>
        <rFont val="Calibri"/>
        <family val="2"/>
      </rPr>
      <t>https://n2t.net/ark:/65665/386b98219-4d79-451b-8d61-250048582ec7</t>
    </r>
  </si>
  <si>
    <t>USNM:Biorepository:AC3XW85</t>
  </si>
  <si>
    <r>
      <rPr>
        <u/>
        <sz val="12"/>
        <color indexed="8"/>
        <rFont val="Calibri"/>
        <family val="2"/>
      </rPr>
      <t>https://n2t.net/ark:/65665/355bc1b03-fc6d-4fce-9384-64328d80ea19</t>
    </r>
  </si>
  <si>
    <r>
      <rPr>
        <u/>
        <sz val="12"/>
        <color indexed="8"/>
        <rFont val="Calibri"/>
        <family val="2"/>
      </rPr>
      <t>SAMN29555104</t>
    </r>
  </si>
  <si>
    <r>
      <rPr>
        <u/>
        <sz val="12"/>
        <color indexed="8"/>
        <rFont val="Calibri"/>
        <family val="2"/>
      </rPr>
      <t>SRR21844253</t>
    </r>
  </si>
  <si>
    <r>
      <rPr>
        <u/>
        <sz val="12"/>
        <color indexed="8"/>
        <rFont val="Calibri"/>
        <family val="2"/>
      </rPr>
      <t>OP056842</t>
    </r>
  </si>
  <si>
    <r>
      <rPr>
        <i/>
        <sz val="12"/>
        <color indexed="8"/>
        <rFont val="Calibri"/>
        <family val="2"/>
      </rPr>
      <t>Sparisoma rubripinne</t>
    </r>
  </si>
  <si>
    <t>USNM:FISH:415637</t>
  </si>
  <si>
    <r>
      <rPr>
        <u/>
        <sz val="12"/>
        <color indexed="8"/>
        <rFont val="Calibri"/>
        <family val="2"/>
      </rPr>
      <t>https://n2t.net/ark:/65665/39dd4c49e-3122-40bc-95c3-c510d300bb0e</t>
    </r>
  </si>
  <si>
    <t>USNM:Biorepository:AC2WQ62</t>
  </si>
  <si>
    <r>
      <rPr>
        <u/>
        <sz val="12"/>
        <color indexed="8"/>
        <rFont val="Calibri"/>
        <family val="2"/>
      </rPr>
      <t>https://n2t.net/ark:/65665/3983c44c8-ac6b-4777-bc9d-a0ca64d61e26</t>
    </r>
  </si>
  <si>
    <t>USNM:Biorepository:AC4YF67</t>
  </si>
  <si>
    <r>
      <rPr>
        <u/>
        <sz val="12"/>
        <color indexed="8"/>
        <rFont val="Calibri"/>
        <family val="2"/>
      </rPr>
      <t>https://n2t.net/ark:/65665/3aebea89c-c90e-447b-ac6b-3ba8cb84cb50</t>
    </r>
  </si>
  <si>
    <r>
      <rPr>
        <u/>
        <sz val="12"/>
        <color indexed="8"/>
        <rFont val="Calibri"/>
        <family val="2"/>
      </rPr>
      <t>SAMN29555143</t>
    </r>
  </si>
  <si>
    <r>
      <rPr>
        <u/>
        <sz val="12"/>
        <color indexed="8"/>
        <rFont val="Calibri"/>
        <family val="2"/>
      </rPr>
      <t>SRR21844210</t>
    </r>
  </si>
  <si>
    <r>
      <rPr>
        <u/>
        <sz val="12"/>
        <color indexed="8"/>
        <rFont val="Calibri"/>
        <family val="2"/>
      </rPr>
      <t>OP056868</t>
    </r>
  </si>
  <si>
    <r>
      <rPr>
        <i/>
        <sz val="12"/>
        <color indexed="8"/>
        <rFont val="Calibri"/>
        <family val="2"/>
      </rPr>
      <t>Sparisoma viride</t>
    </r>
  </si>
  <si>
    <t>USNM:FISH:416497</t>
  </si>
  <si>
    <r>
      <rPr>
        <u/>
        <sz val="12"/>
        <color indexed="8"/>
        <rFont val="Calibri"/>
        <family val="2"/>
      </rPr>
      <t>https://n2t.net/ark:/65665/3ad54c453-294e-42d5-b62f-63b3829faff5</t>
    </r>
  </si>
  <si>
    <t>USNM:Biorepository:AC2WS13</t>
  </si>
  <si>
    <r>
      <rPr>
        <u/>
        <sz val="12"/>
        <color indexed="8"/>
        <rFont val="Calibri"/>
        <family val="2"/>
      </rPr>
      <t>https://n2t.net/ark:/65665/35a82ef64-a754-4556-a179-30b76157326c</t>
    </r>
  </si>
  <si>
    <t>USNM:Biorepository:AC4YJ36</t>
  </si>
  <si>
    <r>
      <rPr>
        <u/>
        <sz val="12"/>
        <color indexed="8"/>
        <rFont val="Calibri"/>
        <family val="2"/>
      </rPr>
      <t>https://n2t.net/ark:/65665/30cbf7061-afb0-4f18-a7ef-e0196defa97d</t>
    </r>
  </si>
  <si>
    <r>
      <rPr>
        <u/>
        <sz val="12"/>
        <color indexed="8"/>
        <rFont val="Calibri"/>
        <family val="2"/>
      </rPr>
      <t>SAMN29555161</t>
    </r>
  </si>
  <si>
    <r>
      <rPr>
        <u/>
        <sz val="12"/>
        <color indexed="8"/>
        <rFont val="Calibri"/>
        <family val="2"/>
      </rPr>
      <t>SRR21844188</t>
    </r>
  </si>
  <si>
    <r>
      <rPr>
        <u/>
        <sz val="12"/>
        <color indexed="8"/>
        <rFont val="Calibri"/>
        <family val="2"/>
      </rPr>
      <t>OP056812</t>
    </r>
  </si>
  <si>
    <r>
      <rPr>
        <i/>
        <sz val="12"/>
        <color indexed="8"/>
        <rFont val="Calibri"/>
        <family val="2"/>
      </rPr>
      <t>Tautoga onitis</t>
    </r>
  </si>
  <si>
    <t>USNM:FISH:466121</t>
  </si>
  <si>
    <r>
      <rPr>
        <u/>
        <sz val="12"/>
        <color indexed="8"/>
        <rFont val="Calibri"/>
        <family val="2"/>
      </rPr>
      <t>https://n2t.net/ark:/65665/3df50d841-a34c-46f8-b1b4-b8f3ce94d49d</t>
    </r>
  </si>
  <si>
    <t>USNM:Biorepository:AF0YN50</t>
  </si>
  <si>
    <r>
      <rPr>
        <u/>
        <sz val="12"/>
        <color indexed="8"/>
        <rFont val="Calibri"/>
        <family val="2"/>
      </rPr>
      <t>https://n2t.net/ark:/65665/3c16eca6b-69ae-4356-a810-d2ab3b4883cb</t>
    </r>
  </si>
  <si>
    <t>USNM:Biorepository:AQ7LZ32</t>
  </si>
  <si>
    <r>
      <rPr>
        <u/>
        <sz val="12"/>
        <color indexed="8"/>
        <rFont val="Calibri"/>
        <family val="2"/>
      </rPr>
      <t>https://n2t.net/ark:/65665/3f61fbace-3f14-4515-8d1a-9b60ec5a242c</t>
    </r>
  </si>
  <si>
    <r>
      <rPr>
        <u/>
        <sz val="12"/>
        <color indexed="8"/>
        <rFont val="Calibri"/>
        <family val="2"/>
      </rPr>
      <t>SAMN36762098</t>
    </r>
  </si>
  <si>
    <r>
      <rPr>
        <u/>
        <sz val="12"/>
        <color indexed="8"/>
        <rFont val="Calibri"/>
        <family val="2"/>
      </rPr>
      <t>SRR25465322</t>
    </r>
  </si>
  <si>
    <r>
      <rPr>
        <u/>
        <sz val="12"/>
        <color indexed="8"/>
        <rFont val="Calibri"/>
        <family val="2"/>
      </rPr>
      <t>PV329700</t>
    </r>
  </si>
  <si>
    <t>USNM:FISH:433069</t>
  </si>
  <si>
    <r>
      <rPr>
        <u/>
        <sz val="12"/>
        <color indexed="8"/>
        <rFont val="Calibri"/>
        <family val="2"/>
      </rPr>
      <t>https://n2t.net/ark:/65665/3e21d04cc-af8a-4253-bb17-d77ce6393c42</t>
    </r>
  </si>
  <si>
    <t>USNM:Biorepository:AB4OO71</t>
  </si>
  <si>
    <r>
      <rPr>
        <u/>
        <sz val="12"/>
        <color indexed="8"/>
        <rFont val="Calibri"/>
        <family val="2"/>
      </rPr>
      <t>https://n2t.net/ark:/65665/30b948bc2-73f8-4d12-85cf-9a4635d4122d</t>
    </r>
  </si>
  <si>
    <t>USNM:Biorepository:AM2SK31</t>
  </si>
  <si>
    <r>
      <rPr>
        <u/>
        <sz val="12"/>
        <color indexed="8"/>
        <rFont val="Calibri"/>
        <family val="2"/>
      </rPr>
      <t>https://n2t.net/ark:/65665/3fc02da40-eaa1-4589-b790-c0087139c9af</t>
    </r>
  </si>
  <si>
    <r>
      <rPr>
        <u/>
        <sz val="12"/>
        <color indexed="8"/>
        <rFont val="Calibri"/>
        <family val="2"/>
      </rPr>
      <t>SAMN29555304</t>
    </r>
  </si>
  <si>
    <r>
      <rPr>
        <u/>
        <sz val="12"/>
        <color indexed="8"/>
        <rFont val="Calibri"/>
        <family val="2"/>
      </rPr>
      <t>SRR21844127</t>
    </r>
  </si>
  <si>
    <r>
      <rPr>
        <u/>
        <sz val="12"/>
        <color indexed="8"/>
        <rFont val="Calibri"/>
        <family val="2"/>
      </rPr>
      <t>OR601730</t>
    </r>
  </si>
  <si>
    <t>10/1/2023</t>
  </si>
  <si>
    <r>
      <rPr>
        <i/>
        <sz val="12"/>
        <color indexed="8"/>
        <rFont val="Calibri"/>
        <family val="2"/>
      </rPr>
      <t>Tautogolabrus adspersus</t>
    </r>
  </si>
  <si>
    <t>USNM:FISH:466117</t>
  </si>
  <si>
    <r>
      <rPr>
        <u/>
        <sz val="12"/>
        <color indexed="8"/>
        <rFont val="Calibri"/>
        <family val="2"/>
      </rPr>
      <t>https://n2t.net/ark:/65665/3734aea6b-b3c7-4147-932a-cd7ac0821c0a</t>
    </r>
  </si>
  <si>
    <t>USNM:Biorepository:AF0YN46</t>
  </si>
  <si>
    <r>
      <rPr>
        <u/>
        <sz val="12"/>
        <color indexed="8"/>
        <rFont val="Calibri"/>
        <family val="2"/>
      </rPr>
      <t>https://n2t.net/ark:/65665/30a73d251-6967-4886-8441-8fd5abcdcf45</t>
    </r>
  </si>
  <si>
    <t>USNM:Biorepository:AQ7LZ28</t>
  </si>
  <si>
    <r>
      <rPr>
        <u/>
        <sz val="12"/>
        <color indexed="8"/>
        <rFont val="Calibri"/>
        <family val="2"/>
      </rPr>
      <t>https://n2t.net/ark:/65665/30aabbbf3-390d-4e9e-a2ee-4090cf8bba26</t>
    </r>
  </si>
  <si>
    <r>
      <rPr>
        <u/>
        <sz val="12"/>
        <color indexed="8"/>
        <rFont val="Calibri"/>
        <family val="2"/>
      </rPr>
      <t>SAMN36762094</t>
    </r>
  </si>
  <si>
    <r>
      <rPr>
        <u/>
        <sz val="12"/>
        <color indexed="8"/>
        <rFont val="Calibri"/>
        <family val="2"/>
      </rPr>
      <t>SRR25465329</t>
    </r>
  </si>
  <si>
    <r>
      <rPr>
        <u/>
        <sz val="12"/>
        <color indexed="8"/>
        <rFont val="Calibri"/>
        <family val="2"/>
      </rPr>
      <t>PV276249</t>
    </r>
  </si>
  <si>
    <r>
      <rPr>
        <i/>
        <sz val="12"/>
        <color indexed="8"/>
        <rFont val="Calibri"/>
        <family val="2"/>
      </rPr>
      <t>Thalassoma ballieui</t>
    </r>
  </si>
  <si>
    <t>USNM:FISH:442366</t>
  </si>
  <si>
    <r>
      <rPr>
        <u/>
        <sz val="12"/>
        <color indexed="8"/>
        <rFont val="Calibri"/>
        <family val="2"/>
      </rPr>
      <t>https://n2t.net/ark:/65665/31285927c-2df5-4ba8-97a3-334db56e831b</t>
    </r>
  </si>
  <si>
    <t>USNM:Biorepository:AH9BN75</t>
  </si>
  <si>
    <r>
      <rPr>
        <u/>
        <sz val="12"/>
        <color indexed="8"/>
        <rFont val="Calibri"/>
        <family val="2"/>
      </rPr>
      <t>https://n2t.net/ark:/65665/36eaf10fe-4f51-470f-910c-8dcd0fe5354c</t>
    </r>
  </si>
  <si>
    <t>USNM:Biorepository:AK2YB98</t>
  </si>
  <si>
    <r>
      <rPr>
        <u/>
        <sz val="12"/>
        <color indexed="8"/>
        <rFont val="Calibri"/>
        <family val="2"/>
      </rPr>
      <t>https://n2t.net/ark:/65665/38b974adf-6771-484b-8a54-cc9420c8d700</t>
    </r>
  </si>
  <si>
    <r>
      <rPr>
        <u/>
        <sz val="12"/>
        <color indexed="8"/>
        <rFont val="Calibri"/>
        <family val="2"/>
      </rPr>
      <t>SAMN26198267</t>
    </r>
  </si>
  <si>
    <r>
      <rPr>
        <u/>
        <sz val="12"/>
        <color indexed="8"/>
        <rFont val="Calibri"/>
        <family val="2"/>
      </rPr>
      <t>SRR19434387</t>
    </r>
  </si>
  <si>
    <r>
      <rPr>
        <u/>
        <sz val="12"/>
        <color indexed="8"/>
        <rFont val="Calibri"/>
        <family val="2"/>
      </rPr>
      <t>OP035111</t>
    </r>
  </si>
  <si>
    <r>
      <rPr>
        <i/>
        <sz val="12"/>
        <color indexed="8"/>
        <rFont val="Calibri"/>
        <family val="2"/>
      </rPr>
      <t>Thalassoma bifasciatum</t>
    </r>
  </si>
  <si>
    <t>USNM:FISH:414445</t>
  </si>
  <si>
    <r>
      <rPr>
        <u/>
        <sz val="12"/>
        <color indexed="8"/>
        <rFont val="Calibri"/>
        <family val="2"/>
      </rPr>
      <t>https://n2t.net/ark:/65665/3b1321728-dff4-4fda-b0c6-d883c3d4eec8</t>
    </r>
  </si>
  <si>
    <t>USNM:Biorepository:AC2WJ35</t>
  </si>
  <si>
    <r>
      <rPr>
        <u/>
        <sz val="12"/>
        <color indexed="8"/>
        <rFont val="Calibri"/>
        <family val="2"/>
      </rPr>
      <t>https://n2t.net/ark:/65665/3c6c1fa09-7d96-4015-8c3b-90018a816f3a</t>
    </r>
  </si>
  <si>
    <t>USNM:Biorepository:AC3XZ57</t>
  </si>
  <si>
    <r>
      <rPr>
        <u/>
        <sz val="12"/>
        <color indexed="8"/>
        <rFont val="Calibri"/>
        <family val="2"/>
      </rPr>
      <t>https://n2t.net/ark:/65665/3d9988131-1f37-4371-ace1-447e0c29532b</t>
    </r>
  </si>
  <si>
    <r>
      <rPr>
        <u/>
        <sz val="12"/>
        <color indexed="8"/>
        <rFont val="Calibri"/>
        <family val="2"/>
      </rPr>
      <t>SAMN29555116</t>
    </r>
  </si>
  <si>
    <r>
      <rPr>
        <u/>
        <sz val="12"/>
        <color indexed="8"/>
        <rFont val="Calibri"/>
        <family val="2"/>
      </rPr>
      <t>SRR21844094</t>
    </r>
  </si>
  <si>
    <r>
      <rPr>
        <u/>
        <sz val="12"/>
        <color indexed="8"/>
        <rFont val="Calibri"/>
        <family val="2"/>
      </rPr>
      <t>OP056853</t>
    </r>
  </si>
  <si>
    <r>
      <rPr>
        <i/>
        <sz val="12"/>
        <color indexed="8"/>
        <rFont val="Calibri"/>
        <family val="2"/>
      </rPr>
      <t>Thalassoma duperrey</t>
    </r>
  </si>
  <si>
    <t>USNM:FISH:442441</t>
  </si>
  <si>
    <r>
      <rPr>
        <u/>
        <sz val="12"/>
        <color indexed="8"/>
        <rFont val="Calibri"/>
        <family val="2"/>
      </rPr>
      <t>https://n2t.net/ark:/65665/39ca8549e-9f80-4ccc-bd5a-51bc75366c88</t>
    </r>
  </si>
  <si>
    <t>USNM:Biorepository:AI2EO22</t>
  </si>
  <si>
    <r>
      <rPr>
        <u/>
        <sz val="12"/>
        <color indexed="8"/>
        <rFont val="Calibri"/>
        <family val="2"/>
      </rPr>
      <t>https://n2t.net/ark:/65665/3fbaf0b7c-c5af-41a9-94d3-0d0027001202</t>
    </r>
  </si>
  <si>
    <t>USNM:Biorepository:AK2YC32</t>
  </si>
  <si>
    <r>
      <rPr>
        <u/>
        <sz val="12"/>
        <color indexed="8"/>
        <rFont val="Calibri"/>
        <family val="2"/>
      </rPr>
      <t>https://n2t.net/ark:/65665/3aebbb658-8821-4dc5-9d91-6da9315b4ad5</t>
    </r>
  </si>
  <si>
    <r>
      <rPr>
        <u/>
        <sz val="12"/>
        <color indexed="8"/>
        <rFont val="Calibri"/>
        <family val="2"/>
      </rPr>
      <t>SAMN26198288</t>
    </r>
  </si>
  <si>
    <r>
      <rPr>
        <u/>
        <sz val="12"/>
        <color indexed="8"/>
        <rFont val="Calibri"/>
        <family val="2"/>
      </rPr>
      <t>SRR19434393</t>
    </r>
  </si>
  <si>
    <r>
      <rPr>
        <u/>
        <sz val="12"/>
        <color indexed="8"/>
        <rFont val="Calibri"/>
        <family val="2"/>
      </rPr>
      <t>OP035191</t>
    </r>
  </si>
  <si>
    <r>
      <rPr>
        <i/>
        <sz val="12"/>
        <color indexed="8"/>
        <rFont val="Calibri"/>
        <family val="2"/>
      </rPr>
      <t>Thalassoma lutescens</t>
    </r>
  </si>
  <si>
    <t>USNM:FISH:446481</t>
  </si>
  <si>
    <r>
      <rPr>
        <u/>
        <sz val="12"/>
        <color indexed="8"/>
        <rFont val="Calibri"/>
        <family val="2"/>
      </rPr>
      <t>https://n2t.net/ark:/65665/337cb1f50-a16a-44b0-8061-580e27d0846e</t>
    </r>
  </si>
  <si>
    <t>USNM:Biorepository:AL1HV47</t>
  </si>
  <si>
    <r>
      <rPr>
        <u/>
        <sz val="12"/>
        <color indexed="8"/>
        <rFont val="Calibri"/>
        <family val="2"/>
      </rPr>
      <t>https://n2t.net/ark:/65665/3390924b3-6822-4971-8e09-34161d7281ee</t>
    </r>
  </si>
  <si>
    <t>USNM:Biorepository:AL9PA52</t>
  </si>
  <si>
    <r>
      <rPr>
        <u/>
        <sz val="12"/>
        <color indexed="8"/>
        <rFont val="Calibri"/>
        <family val="2"/>
      </rPr>
      <t>https://n2t.net/ark:/65665/3bbc4bd6b-1d53-4413-89fa-fa9dab2d2104</t>
    </r>
  </si>
  <si>
    <r>
      <rPr>
        <u/>
        <sz val="12"/>
        <color indexed="8"/>
        <rFont val="Calibri"/>
        <family val="2"/>
      </rPr>
      <t>SAMN26198392</t>
    </r>
  </si>
  <si>
    <r>
      <rPr>
        <u/>
        <sz val="12"/>
        <color indexed="8"/>
        <rFont val="Calibri"/>
        <family val="2"/>
      </rPr>
      <t>SRR19434426</t>
    </r>
  </si>
  <si>
    <r>
      <rPr>
        <u/>
        <sz val="12"/>
        <color indexed="8"/>
        <rFont val="Calibri"/>
        <family val="2"/>
      </rPr>
      <t>OP035293</t>
    </r>
  </si>
  <si>
    <r>
      <rPr>
        <i/>
        <sz val="12"/>
        <color indexed="8"/>
        <rFont val="Calibri"/>
        <family val="2"/>
      </rPr>
      <t>Thalassoma purpureum</t>
    </r>
  </si>
  <si>
    <t>USNM:FISH:446205</t>
  </si>
  <si>
    <r>
      <rPr>
        <u/>
        <sz val="12"/>
        <color indexed="8"/>
        <rFont val="Calibri"/>
        <family val="2"/>
      </rPr>
      <t>https://n2t.net/ark:/65665/3805564d3-dcdf-4cd9-a3e8-3a8f7f62fc9f</t>
    </r>
  </si>
  <si>
    <t>USNM:Biorepository:AL1HG12</t>
  </si>
  <si>
    <r>
      <rPr>
        <u/>
        <sz val="12"/>
        <color indexed="8"/>
        <rFont val="Calibri"/>
        <family val="2"/>
      </rPr>
      <t>https://n2t.net/ark:/65665/36d502e67-7cf7-4381-94cf-628007690546</t>
    </r>
  </si>
  <si>
    <t>USNM:Biorepository:AL8OW71</t>
  </si>
  <si>
    <r>
      <rPr>
        <u/>
        <sz val="12"/>
        <color indexed="8"/>
        <rFont val="Calibri"/>
        <family val="2"/>
      </rPr>
      <t>https://n2t.net/ark:/65665/31e968702-c307-4f6f-b678-9c5a3b5a9ce6</t>
    </r>
  </si>
  <si>
    <r>
      <rPr>
        <u/>
        <sz val="12"/>
        <color indexed="8"/>
        <rFont val="Calibri"/>
        <family val="2"/>
      </rPr>
      <t>SAMN26198336</t>
    </r>
  </si>
  <si>
    <r>
      <rPr>
        <u/>
        <sz val="12"/>
        <color indexed="8"/>
        <rFont val="Calibri"/>
        <family val="2"/>
      </rPr>
      <t>SRR19434466</t>
    </r>
  </si>
  <si>
    <r>
      <rPr>
        <u/>
        <sz val="12"/>
        <color indexed="8"/>
        <rFont val="Calibri"/>
        <family val="2"/>
      </rPr>
      <t>OP035244</t>
    </r>
  </si>
  <si>
    <r>
      <rPr>
        <i/>
        <sz val="12"/>
        <color indexed="8"/>
        <rFont val="Calibri"/>
        <family val="2"/>
      </rPr>
      <t>Thalassoma quinquevittatum</t>
    </r>
  </si>
  <si>
    <t>USNM:FISH:446207</t>
  </si>
  <si>
    <r>
      <rPr>
        <u/>
        <sz val="12"/>
        <color indexed="8"/>
        <rFont val="Calibri"/>
        <family val="2"/>
      </rPr>
      <t>https://n2t.net/ark:/65665/34899cd31-dc58-4c83-b9d0-50445f4f8fde</t>
    </r>
  </si>
  <si>
    <t>USNM:Biorepository:AL1HG14</t>
  </si>
  <si>
    <r>
      <rPr>
        <u/>
        <sz val="12"/>
        <color indexed="8"/>
        <rFont val="Calibri"/>
        <family val="2"/>
      </rPr>
      <t>https://n2t.net/ark:/65665/31dce9450-ead3-49f3-b8cd-22c65d693860</t>
    </r>
  </si>
  <si>
    <t>USNM:Biorepository:AL8OX92</t>
  </si>
  <si>
    <r>
      <rPr>
        <u/>
        <sz val="12"/>
        <color indexed="8"/>
        <rFont val="Calibri"/>
        <family val="2"/>
      </rPr>
      <t>https://n2t.net/ark:/65665/3ce3bb1b9-968e-49c2-98a5-8a5640f8ffcc</t>
    </r>
  </si>
  <si>
    <r>
      <rPr>
        <u/>
        <sz val="12"/>
        <color indexed="8"/>
        <rFont val="Calibri"/>
        <family val="2"/>
      </rPr>
      <t>SAMN26198354</t>
    </r>
  </si>
  <si>
    <r>
      <rPr>
        <u/>
        <sz val="12"/>
        <color indexed="8"/>
        <rFont val="Calibri"/>
        <family val="2"/>
      </rPr>
      <t>SRR19434365</t>
    </r>
  </si>
  <si>
    <r>
      <rPr>
        <u/>
        <sz val="12"/>
        <color indexed="8"/>
        <rFont val="Calibri"/>
        <family val="2"/>
      </rPr>
      <t>OP035084</t>
    </r>
  </si>
  <si>
    <r>
      <rPr>
        <i/>
        <sz val="12"/>
        <color indexed="8"/>
        <rFont val="Calibri"/>
        <family val="2"/>
      </rPr>
      <t>Thalassoma trilobatum</t>
    </r>
  </si>
  <si>
    <t>USNM:FISH:424103</t>
  </si>
  <si>
    <r>
      <rPr>
        <u/>
        <sz val="12"/>
        <color indexed="8"/>
        <rFont val="Calibri"/>
        <family val="2"/>
      </rPr>
      <t>https://n2t.net/ark:/65665/31654c465-68cf-426e-a0c8-0588902f879a</t>
    </r>
  </si>
  <si>
    <t>USNM:Biorepository:AD9NP31</t>
  </si>
  <si>
    <r>
      <rPr>
        <u/>
        <sz val="12"/>
        <color indexed="8"/>
        <rFont val="Calibri"/>
        <family val="2"/>
      </rPr>
      <t>https://n2t.net/ark:/65665/33705e4ec-8f9a-4eb5-b1eb-bf9a975a26bd</t>
    </r>
  </si>
  <si>
    <t>USNM:Biorepository:AD9NP32</t>
  </si>
  <si>
    <r>
      <rPr>
        <u/>
        <sz val="12"/>
        <color indexed="8"/>
        <rFont val="Calibri"/>
        <family val="2"/>
      </rPr>
      <t>https://n2t.net/ark:/65665/3bf8cc59f-acc5-43dd-9742-46772cf70dbe</t>
    </r>
  </si>
  <si>
    <r>
      <rPr>
        <u/>
        <sz val="12"/>
        <color indexed="8"/>
        <rFont val="Calibri"/>
        <family val="2"/>
      </rPr>
      <t>SAMN26198124</t>
    </r>
  </si>
  <si>
    <r>
      <rPr>
        <u/>
        <sz val="12"/>
        <color indexed="8"/>
        <rFont val="Calibri"/>
        <family val="2"/>
      </rPr>
      <t>SRR19434475</t>
    </r>
  </si>
  <si>
    <r>
      <rPr>
        <u/>
        <sz val="12"/>
        <color indexed="8"/>
        <rFont val="Calibri"/>
        <family val="2"/>
      </rPr>
      <t>OP035098</t>
    </r>
  </si>
  <si>
    <r>
      <rPr>
        <i/>
        <sz val="12"/>
        <color indexed="8"/>
        <rFont val="Calibri"/>
        <family val="2"/>
      </rPr>
      <t>Wetmorella albofasciata</t>
    </r>
  </si>
  <si>
    <t>USNM:FISH:435014</t>
  </si>
  <si>
    <r>
      <rPr>
        <u/>
        <sz val="12"/>
        <color indexed="8"/>
        <rFont val="Calibri"/>
        <family val="2"/>
      </rPr>
      <t>https://n2t.net/ark:/65665/30ab46a70-79a1-4065-a850-93ff0b359da4</t>
    </r>
  </si>
  <si>
    <t>USNM:Biorepository:AB4OH36</t>
  </si>
  <si>
    <r>
      <rPr>
        <u/>
        <sz val="12"/>
        <color indexed="8"/>
        <rFont val="Calibri"/>
        <family val="2"/>
      </rPr>
      <t>https://n2t.net/ark:/65665/374dbc3b3-dfe3-482e-9e64-40d46724ec10</t>
    </r>
  </si>
  <si>
    <t>USNM:Biorepository:AG7PR98</t>
  </si>
  <si>
    <r>
      <rPr>
        <u/>
        <sz val="12"/>
        <color indexed="8"/>
        <rFont val="Calibri"/>
        <family val="2"/>
      </rPr>
      <t>https://n2t.net/ark:/65665/3f598fe13-1a36-435a-99da-be03062fcf94</t>
    </r>
  </si>
  <si>
    <r>
      <rPr>
        <u/>
        <sz val="12"/>
        <color indexed="8"/>
        <rFont val="Calibri"/>
        <family val="2"/>
      </rPr>
      <t>SAMN26198159</t>
    </r>
  </si>
  <si>
    <r>
      <rPr>
        <u/>
        <sz val="12"/>
        <color indexed="8"/>
        <rFont val="Calibri"/>
        <family val="2"/>
      </rPr>
      <t>SRR19434539</t>
    </r>
  </si>
  <si>
    <r>
      <rPr>
        <u/>
        <sz val="12"/>
        <color indexed="8"/>
        <rFont val="Calibri"/>
        <family val="2"/>
      </rPr>
      <t>OR575617</t>
    </r>
  </si>
  <si>
    <r>
      <rPr>
        <i/>
        <sz val="12"/>
        <color indexed="8"/>
        <rFont val="Calibri"/>
        <family val="2"/>
      </rPr>
      <t>Xyrichtys martinicensis</t>
    </r>
  </si>
  <si>
    <t>USNM:FISH:416283</t>
  </si>
  <si>
    <r>
      <rPr>
        <u/>
        <sz val="12"/>
        <color indexed="8"/>
        <rFont val="Calibri"/>
        <family val="2"/>
      </rPr>
      <t>https://n2t.net/ark:/65665/39f17c60c-aad6-4d81-aa87-a36bf05c37cb</t>
    </r>
  </si>
  <si>
    <t>USNM:Biorepository:AC4YY81</t>
  </si>
  <si>
    <r>
      <rPr>
        <u/>
        <sz val="12"/>
        <color indexed="8"/>
        <rFont val="Calibri"/>
        <family val="2"/>
      </rPr>
      <t>https://n2t.net/ark:/65665/3e7d94cd9-a692-4fe4-9363-0d9fb45c6c59</t>
    </r>
  </si>
  <si>
    <t>USNM:Biorepository:AC4YI19</t>
  </si>
  <si>
    <r>
      <rPr>
        <u/>
        <sz val="12"/>
        <color indexed="8"/>
        <rFont val="Calibri"/>
        <family val="2"/>
      </rPr>
      <t>https://n2t.net/ark:/65665/37fc2f4bf-4aa8-4bae-b8d2-6a14e0c0ffcd</t>
    </r>
  </si>
  <si>
    <r>
      <rPr>
        <u/>
        <sz val="12"/>
        <color indexed="8"/>
        <rFont val="Calibri"/>
        <family val="2"/>
      </rPr>
      <t>SAMN29555153</t>
    </r>
  </si>
  <si>
    <r>
      <rPr>
        <u/>
        <sz val="12"/>
        <color indexed="8"/>
        <rFont val="Calibri"/>
        <family val="2"/>
      </rPr>
      <t>SRR21844197</t>
    </r>
  </si>
  <si>
    <r>
      <rPr>
        <u/>
        <sz val="12"/>
        <color indexed="8"/>
        <rFont val="Calibri"/>
        <family val="2"/>
      </rPr>
      <t>OP057017</t>
    </r>
  </si>
  <si>
    <r>
      <rPr>
        <i/>
        <sz val="12"/>
        <color indexed="8"/>
        <rFont val="Calibri"/>
        <family val="2"/>
      </rPr>
      <t>Xyrichtys novacula</t>
    </r>
  </si>
  <si>
    <t>USNM:FISH:454742</t>
  </si>
  <si>
    <r>
      <rPr>
        <u/>
        <sz val="12"/>
        <color indexed="8"/>
        <rFont val="Calibri"/>
        <family val="2"/>
      </rPr>
      <t>https://n2t.net/ark:/65665/35206dfb0-6691-4971-95c6-8902536f9da8</t>
    </r>
  </si>
  <si>
    <t>USNM:Biorepository:AO9TT78</t>
  </si>
  <si>
    <r>
      <rPr>
        <u/>
        <sz val="12"/>
        <color indexed="8"/>
        <rFont val="Calibri"/>
        <family val="2"/>
      </rPr>
      <t>https://n2t.net/ark:/65665/3bc380cef-b981-48ea-ac5f-0283b239833a</t>
    </r>
  </si>
  <si>
    <t>USNM:Biorepository:AQ8ML71</t>
  </si>
  <si>
    <r>
      <rPr>
        <u/>
        <sz val="12"/>
        <color indexed="8"/>
        <rFont val="Calibri"/>
        <family val="2"/>
      </rPr>
      <t>https://n2t.net/ark:/65665/388651585-501a-4966-b8aa-79a830365d5f</t>
    </r>
  </si>
  <si>
    <r>
      <rPr>
        <u/>
        <sz val="12"/>
        <color indexed="8"/>
        <rFont val="Calibri"/>
        <family val="2"/>
      </rPr>
      <t>SAMN31811830</t>
    </r>
  </si>
  <si>
    <r>
      <rPr>
        <u/>
        <sz val="12"/>
        <color indexed="8"/>
        <rFont val="Calibri"/>
        <family val="2"/>
      </rPr>
      <t>SRR22396640</t>
    </r>
  </si>
  <si>
    <r>
      <rPr>
        <u/>
        <sz val="12"/>
        <color indexed="8"/>
        <rFont val="Calibri"/>
        <family val="2"/>
      </rPr>
      <t>OR546180</t>
    </r>
  </si>
  <si>
    <r>
      <rPr>
        <i/>
        <sz val="12"/>
        <color indexed="8"/>
        <rFont val="Calibri"/>
        <family val="2"/>
      </rPr>
      <t>Xyrichtys splendens</t>
    </r>
  </si>
  <si>
    <t>USNM:FISH:413578</t>
  </si>
  <si>
    <r>
      <rPr>
        <u/>
        <sz val="12"/>
        <color indexed="8"/>
        <rFont val="Calibri"/>
        <family val="2"/>
      </rPr>
      <t>https://n2t.net/ark:/65665/37d22ee8b-05c1-4704-aa47-72cc9c9a1e5f</t>
    </r>
  </si>
  <si>
    <t>USNM:Biorepository:AC2WL75</t>
  </si>
  <si>
    <r>
      <rPr>
        <u/>
        <sz val="12"/>
        <color indexed="8"/>
        <rFont val="Calibri"/>
        <family val="2"/>
      </rPr>
      <t>https://n2t.net/ark:/65665/3cdd2bb08-11bf-477f-bfb0-0b171ad14dfc</t>
    </r>
  </si>
  <si>
    <t>USNM:Biorepository:AC3XX18</t>
  </si>
  <si>
    <r>
      <rPr>
        <u/>
        <sz val="12"/>
        <color indexed="8"/>
        <rFont val="Calibri"/>
        <family val="2"/>
      </rPr>
      <t>https://n2t.net/ark:/65665/3664b73aa-6444-49e7-a270-334551f267bf</t>
    </r>
  </si>
  <si>
    <r>
      <rPr>
        <u/>
        <sz val="12"/>
        <color indexed="8"/>
        <rFont val="Calibri"/>
        <family val="2"/>
      </rPr>
      <t>SAMN29555107</t>
    </r>
  </si>
  <si>
    <r>
      <rPr>
        <u/>
        <sz val="12"/>
        <color indexed="8"/>
        <rFont val="Calibri"/>
        <family val="2"/>
      </rPr>
      <t>SRR21844250</t>
    </r>
  </si>
  <si>
    <r>
      <rPr>
        <u/>
        <sz val="12"/>
        <color indexed="8"/>
        <rFont val="Calibri"/>
        <family val="2"/>
      </rPr>
      <t>OP057100</t>
    </r>
  </si>
  <si>
    <r>
      <rPr>
        <i/>
        <sz val="12"/>
        <color indexed="8"/>
        <rFont val="Calibri"/>
        <family val="2"/>
      </rPr>
      <t>Labrisomus nuchipinnis</t>
    </r>
  </si>
  <si>
    <t>USNM:FISH:415633</t>
  </si>
  <si>
    <r>
      <rPr>
        <u/>
        <sz val="12"/>
        <color indexed="8"/>
        <rFont val="Calibri"/>
        <family val="2"/>
      </rPr>
      <t>https://n2t.net/ark:/65665/3ecce054e-2bd9-4898-accd-2b253a10206e</t>
    </r>
  </si>
  <si>
    <t>USNM:Biorepository:AC2WO07</t>
  </si>
  <si>
    <r>
      <rPr>
        <u/>
        <sz val="12"/>
        <color indexed="8"/>
        <rFont val="Calibri"/>
        <family val="2"/>
      </rPr>
      <t>https://n2t.net/ark:/65665/34b473b02-8703-4bda-96a9-095ea3715dfd</t>
    </r>
  </si>
  <si>
    <t>USNM:Biorepository:AC4YF63</t>
  </si>
  <si>
    <r>
      <rPr>
        <u/>
        <sz val="12"/>
        <color indexed="8"/>
        <rFont val="Calibri"/>
        <family val="2"/>
      </rPr>
      <t>https://n2t.net/ark:/65665/36fb47223-8dbe-406b-94c5-d153e77cb835</t>
    </r>
  </si>
  <si>
    <r>
      <rPr>
        <u/>
        <sz val="12"/>
        <color indexed="8"/>
        <rFont val="Calibri"/>
        <family val="2"/>
      </rPr>
      <t>SAMN29555142</t>
    </r>
  </si>
  <si>
    <r>
      <rPr>
        <u/>
        <sz val="12"/>
        <color indexed="8"/>
        <rFont val="Calibri"/>
        <family val="2"/>
      </rPr>
      <t>SRR21844211</t>
    </r>
  </si>
  <si>
    <r>
      <rPr>
        <u/>
        <sz val="12"/>
        <color indexed="8"/>
        <rFont val="Calibri"/>
        <family val="2"/>
      </rPr>
      <t>OP056818</t>
    </r>
  </si>
  <si>
    <r>
      <rPr>
        <i/>
        <sz val="12"/>
        <color indexed="8"/>
        <rFont val="Calibri"/>
        <family val="2"/>
      </rPr>
      <t>Malacoctenus macropus</t>
    </r>
  </si>
  <si>
    <t>USNM:FISH:416504</t>
  </si>
  <si>
    <r>
      <rPr>
        <u/>
        <sz val="12"/>
        <color indexed="8"/>
        <rFont val="Calibri"/>
        <family val="2"/>
      </rPr>
      <t>https://n2t.net/ark:/65665/369fa6fe0-efc0-4b4c-a365-049cb3b694ef</t>
    </r>
  </si>
  <si>
    <t>USNM:Biorepository:AC2WR93</t>
  </si>
  <si>
    <r>
      <rPr>
        <u/>
        <sz val="12"/>
        <color indexed="8"/>
        <rFont val="Calibri"/>
        <family val="2"/>
      </rPr>
      <t>https://n2t.net/ark:/65665/370a42a4b-c293-433d-9ec8-79ba20aa08a9</t>
    </r>
  </si>
  <si>
    <t>USNM:Biorepository:AC4YJ43</t>
  </si>
  <si>
    <r>
      <rPr>
        <u/>
        <sz val="12"/>
        <color indexed="8"/>
        <rFont val="Calibri"/>
        <family val="2"/>
      </rPr>
      <t>https://n2t.net/ark:/65665/3626bab78-dca5-48fc-afda-a1203001d4a4</t>
    </r>
  </si>
  <si>
    <r>
      <rPr>
        <u/>
        <sz val="12"/>
        <color indexed="8"/>
        <rFont val="Calibri"/>
        <family val="2"/>
      </rPr>
      <t>SAMN29555164</t>
    </r>
  </si>
  <si>
    <r>
      <rPr>
        <u/>
        <sz val="12"/>
        <color indexed="8"/>
        <rFont val="Calibri"/>
        <family val="2"/>
      </rPr>
      <t>SRR21844185</t>
    </r>
  </si>
  <si>
    <r>
      <rPr>
        <u/>
        <sz val="12"/>
        <color indexed="8"/>
        <rFont val="Calibri"/>
        <family val="2"/>
      </rPr>
      <t>OP056938</t>
    </r>
  </si>
  <si>
    <r>
      <rPr>
        <i/>
        <sz val="12"/>
        <color indexed="8"/>
        <rFont val="Calibri"/>
        <family val="2"/>
      </rPr>
      <t>Malacoctenus triangulatus</t>
    </r>
  </si>
  <si>
    <t>USNM:FISH:416875</t>
  </si>
  <si>
    <r>
      <rPr>
        <u/>
        <sz val="12"/>
        <color indexed="8"/>
        <rFont val="Calibri"/>
        <family val="2"/>
      </rPr>
      <t>https://n2t.net/ark:/65665/3a1cd26f9-2d27-460d-a87a-d83abe6455a1</t>
    </r>
  </si>
  <si>
    <t>USNM:Biorepository:AC8CC00</t>
  </si>
  <si>
    <r>
      <rPr>
        <u/>
        <sz val="12"/>
        <color indexed="8"/>
        <rFont val="Calibri"/>
        <family val="2"/>
      </rPr>
      <t>https://n2t.net/ark:/65665/35f057bff-3be5-4060-8290-7df0f1449d89</t>
    </r>
  </si>
  <si>
    <t>USNM:Biorepository:AC4YL73</t>
  </si>
  <si>
    <r>
      <rPr>
        <u/>
        <sz val="12"/>
        <color indexed="8"/>
        <rFont val="Calibri"/>
        <family val="2"/>
      </rPr>
      <t>https://n2t.net/ark:/65665/3b4b3d3ae-d2fd-4ac2-b94b-1cbe00a8330c</t>
    </r>
  </si>
  <si>
    <r>
      <rPr>
        <u/>
        <sz val="12"/>
        <color indexed="8"/>
        <rFont val="Calibri"/>
        <family val="2"/>
      </rPr>
      <t>SAMN29555203</t>
    </r>
  </si>
  <si>
    <r>
      <rPr>
        <u/>
        <sz val="12"/>
        <color indexed="8"/>
        <rFont val="Calibri"/>
        <family val="2"/>
      </rPr>
      <t>SRR21844046</t>
    </r>
  </si>
  <si>
    <r>
      <rPr>
        <u/>
        <sz val="12"/>
        <color indexed="8"/>
        <rFont val="Calibri"/>
        <family val="2"/>
      </rPr>
      <t>OP056825</t>
    </r>
  </si>
  <si>
    <r>
      <rPr>
        <i/>
        <sz val="12"/>
        <color indexed="8"/>
        <rFont val="Calibri"/>
        <family val="2"/>
      </rPr>
      <t>Paraclinus cingulatus</t>
    </r>
  </si>
  <si>
    <t>USNM:FISH:413808</t>
  </si>
  <si>
    <r>
      <rPr>
        <u/>
        <sz val="12"/>
        <color indexed="8"/>
        <rFont val="Calibri"/>
        <family val="2"/>
      </rPr>
      <t>https://n2t.net/ark:/65665/3c2e06fa0-4f89-4ad5-99a4-4a2350618050</t>
    </r>
  </si>
  <si>
    <t>USNM:Biorepository:AL8OB18</t>
  </si>
  <si>
    <r>
      <rPr>
        <u/>
        <sz val="12"/>
        <color indexed="8"/>
        <rFont val="Calibri"/>
        <family val="2"/>
      </rPr>
      <t>https://n2t.net/ark:/65665/336f665b7-2546-4f88-8fa0-32a0a824399c</t>
    </r>
  </si>
  <si>
    <t>USNM:Biorepository:AL8OE28</t>
  </si>
  <si>
    <r>
      <rPr>
        <u/>
        <sz val="12"/>
        <color indexed="8"/>
        <rFont val="Calibri"/>
        <family val="2"/>
      </rPr>
      <t>https://n2t.net/ark:/65665/30cc7d474-7338-4132-9242-55be63723b7f</t>
    </r>
  </si>
  <si>
    <r>
      <rPr>
        <u/>
        <sz val="12"/>
        <color indexed="8"/>
        <rFont val="Calibri"/>
        <family val="2"/>
      </rPr>
      <t>SAMN36762162</t>
    </r>
  </si>
  <si>
    <r>
      <rPr>
        <u/>
        <sz val="12"/>
        <color indexed="8"/>
        <rFont val="Calibri"/>
        <family val="2"/>
      </rPr>
      <t>SRR25465124</t>
    </r>
  </si>
  <si>
    <r>
      <rPr>
        <u/>
        <sz val="12"/>
        <color indexed="8"/>
        <rFont val="Calibri"/>
        <family val="2"/>
      </rPr>
      <t>PV370326</t>
    </r>
  </si>
  <si>
    <r>
      <rPr>
        <i/>
        <sz val="12"/>
        <color indexed="8"/>
        <rFont val="Calibri"/>
        <family val="2"/>
      </rPr>
      <t>Paraclinus fasciatus</t>
    </r>
  </si>
  <si>
    <t>USNM:FISH:413522</t>
  </si>
  <si>
    <r>
      <rPr>
        <u/>
        <sz val="12"/>
        <color indexed="8"/>
        <rFont val="Calibri"/>
        <family val="2"/>
      </rPr>
      <t>https://n2t.net/ark:/65665/3234bffd8-1426-43c6-af6f-2e5ad8863e3b</t>
    </r>
  </si>
  <si>
    <t>USNM:Biorepository:AC1VX45</t>
  </si>
  <si>
    <r>
      <rPr>
        <u/>
        <sz val="12"/>
        <color indexed="8"/>
        <rFont val="Calibri"/>
        <family val="2"/>
      </rPr>
      <t>https://n2t.net/ark:/65665/36faa4f2d-8b18-4ba2-b7eb-2ffa8ce82318</t>
    </r>
  </si>
  <si>
    <t>USNM:Biorepository:AC3XW62</t>
  </si>
  <si>
    <r>
      <rPr>
        <u/>
        <sz val="12"/>
        <color indexed="8"/>
        <rFont val="Calibri"/>
        <family val="2"/>
      </rPr>
      <t>https://n2t.net/ark:/65665/3501ef294-e125-4635-b1fa-8616394e3ffe</t>
    </r>
  </si>
  <si>
    <r>
      <rPr>
        <u/>
        <sz val="12"/>
        <color indexed="8"/>
        <rFont val="Calibri"/>
        <family val="2"/>
      </rPr>
      <t>SAMN29555103</t>
    </r>
  </si>
  <si>
    <r>
      <rPr>
        <u/>
        <sz val="12"/>
        <color indexed="8"/>
        <rFont val="Calibri"/>
        <family val="2"/>
      </rPr>
      <t>SRR21844254</t>
    </r>
  </si>
  <si>
    <r>
      <rPr>
        <u/>
        <sz val="12"/>
        <color indexed="8"/>
        <rFont val="Calibri"/>
        <family val="2"/>
      </rPr>
      <t>OP056838</t>
    </r>
  </si>
  <si>
    <r>
      <rPr>
        <i/>
        <sz val="12"/>
        <color indexed="8"/>
        <rFont val="Calibri"/>
        <family val="2"/>
      </rPr>
      <t>Paraclinus marmoratus</t>
    </r>
  </si>
  <si>
    <t>USNM:FISH:414543</t>
  </si>
  <si>
    <r>
      <rPr>
        <u/>
        <sz val="12"/>
        <color indexed="8"/>
        <rFont val="Calibri"/>
        <family val="2"/>
      </rPr>
      <t>https://n2t.net/ark:/65665/3eba22d2d-a00a-4024-bbc8-340f510f311f</t>
    </r>
  </si>
  <si>
    <t>USNM:Biorepository:AC1VX70</t>
  </si>
  <si>
    <r>
      <rPr>
        <u/>
        <sz val="12"/>
        <color indexed="8"/>
        <rFont val="Calibri"/>
        <family val="2"/>
      </rPr>
      <t>https://n2t.net/ark:/65665/3ddcdba6f-a14c-4087-9841-5c0ffd25fed4</t>
    </r>
  </si>
  <si>
    <t>USNM:Biorepository:AC4YA51</t>
  </si>
  <si>
    <r>
      <rPr>
        <u/>
        <sz val="12"/>
        <color indexed="8"/>
        <rFont val="Calibri"/>
        <family val="2"/>
      </rPr>
      <t>https://n2t.net/ark:/65665/344f60219-fe73-406c-b58f-93179af31e12</t>
    </r>
  </si>
  <si>
    <r>
      <rPr>
        <u/>
        <sz val="12"/>
        <color indexed="8"/>
        <rFont val="Calibri"/>
        <family val="2"/>
      </rPr>
      <t>SAMN29555121</t>
    </r>
  </si>
  <si>
    <r>
      <rPr>
        <u/>
        <sz val="12"/>
        <color indexed="8"/>
        <rFont val="Calibri"/>
        <family val="2"/>
      </rPr>
      <t>SRR21844088</t>
    </r>
  </si>
  <si>
    <r>
      <rPr>
        <u/>
        <sz val="12"/>
        <color indexed="8"/>
        <rFont val="Calibri"/>
        <family val="2"/>
      </rPr>
      <t>OP056840</t>
    </r>
  </si>
  <si>
    <r>
      <rPr>
        <i/>
        <sz val="12"/>
        <color indexed="8"/>
        <rFont val="Calibri"/>
        <family val="2"/>
      </rPr>
      <t>Paraclinus nigripinnis</t>
    </r>
  </si>
  <si>
    <t>USNM:FISH:415492</t>
  </si>
  <si>
    <r>
      <rPr>
        <u/>
        <sz val="12"/>
        <color indexed="8"/>
        <rFont val="Calibri"/>
        <family val="2"/>
      </rPr>
      <t>https://n2t.net/ark:/65665/33d135285-78b1-4813-965c-807c5808b1a8</t>
    </r>
  </si>
  <si>
    <r>
      <rPr>
        <u/>
        <sz val="12"/>
        <color indexed="8"/>
        <rFont val="Calibri"/>
        <family val="2"/>
      </rPr>
      <t>https://n2t.net/ark:/65665/38db5cf76-2ca2-499a-a1de-4187112cd59d</t>
    </r>
  </si>
  <si>
    <t>USNM:Biorepository:AL8OO31</t>
  </si>
  <si>
    <r>
      <rPr>
        <u/>
        <sz val="12"/>
        <color indexed="8"/>
        <rFont val="Calibri"/>
        <family val="2"/>
      </rPr>
      <t>https://n2t.net/ark:/65665/33f0625a0-1664-4573-a0fd-808a4e6e1eac</t>
    </r>
  </si>
  <si>
    <r>
      <rPr>
        <u/>
        <sz val="12"/>
        <color indexed="8"/>
        <rFont val="Calibri"/>
        <family val="2"/>
      </rPr>
      <t>SAMN29555278</t>
    </r>
  </si>
  <si>
    <r>
      <rPr>
        <u/>
        <sz val="12"/>
        <color indexed="8"/>
        <rFont val="Calibri"/>
        <family val="2"/>
      </rPr>
      <t>SRR21844027</t>
    </r>
  </si>
  <si>
    <r>
      <rPr>
        <u/>
        <sz val="12"/>
        <color indexed="8"/>
        <rFont val="Calibri"/>
        <family val="2"/>
      </rPr>
      <t>OP056969</t>
    </r>
  </si>
  <si>
    <r>
      <rPr>
        <i/>
        <sz val="12"/>
        <color indexed="8"/>
        <rFont val="Calibri"/>
        <family val="2"/>
      </rPr>
      <t>Starksia fasciata</t>
    </r>
  </si>
  <si>
    <t>USNM:FISH:415525</t>
  </si>
  <si>
    <r>
      <rPr>
        <u/>
        <sz val="12"/>
        <color indexed="8"/>
        <rFont val="Calibri"/>
        <family val="2"/>
      </rPr>
      <t>https://n2t.net/ark:/65665/3fda8fcdb-4a79-43fb-a957-36fb5d71ed3b</t>
    </r>
  </si>
  <si>
    <r>
      <rPr>
        <u/>
        <sz val="12"/>
        <color indexed="8"/>
        <rFont val="Calibri"/>
        <family val="2"/>
      </rPr>
      <t>https://n2t.net/ark:/65665/36b0d6ed3-f8b8-4103-b35b-1987117a9de9</t>
    </r>
  </si>
  <si>
    <t>USNM:Biorepository:AL8OO83</t>
  </si>
  <si>
    <r>
      <rPr>
        <u/>
        <sz val="12"/>
        <color indexed="8"/>
        <rFont val="Calibri"/>
        <family val="2"/>
      </rPr>
      <t>https://n2t.net/ark:/65665/390cd95f7-23c8-4c01-92fb-001aea847caa</t>
    </r>
  </si>
  <si>
    <r>
      <rPr>
        <u/>
        <sz val="12"/>
        <color indexed="8"/>
        <rFont val="Calibri"/>
        <family val="2"/>
      </rPr>
      <t>SAMN29555283</t>
    </r>
  </si>
  <si>
    <r>
      <rPr>
        <u/>
        <sz val="12"/>
        <color indexed="8"/>
        <rFont val="Calibri"/>
        <family val="2"/>
      </rPr>
      <t>SRR21844021</t>
    </r>
  </si>
  <si>
    <r>
      <rPr>
        <u/>
        <sz val="12"/>
        <color indexed="8"/>
        <rFont val="Calibri"/>
        <family val="2"/>
      </rPr>
      <t>OP056981</t>
    </r>
  </si>
  <si>
    <r>
      <rPr>
        <i/>
        <sz val="12"/>
        <color indexed="8"/>
        <rFont val="Calibri"/>
        <family val="2"/>
      </rPr>
      <t>Starksia hassi*</t>
    </r>
  </si>
  <si>
    <t>USNM:FISH:399629</t>
  </si>
  <si>
    <r>
      <rPr>
        <u/>
        <sz val="12"/>
        <color indexed="8"/>
        <rFont val="Calibri"/>
        <family val="2"/>
      </rPr>
      <t>https://n2t.net/ark:/65665/38c45be6f-4ce7-4e66-902d-6dd22f58e226</t>
    </r>
  </si>
  <si>
    <t>USNM:Biorepository:AC2WL00</t>
  </si>
  <si>
    <r>
      <rPr>
        <u/>
        <sz val="12"/>
        <color indexed="8"/>
        <rFont val="Calibri"/>
        <family val="2"/>
      </rPr>
      <t>https://n2t.net/ark:/65665/3a81f84bf-9ea4-4277-9e46-767c027bc4b2</t>
    </r>
  </si>
  <si>
    <t>USNM:Biorepository:AC3XQ55</t>
  </si>
  <si>
    <r>
      <rPr>
        <u/>
        <sz val="12"/>
        <color indexed="8"/>
        <rFont val="Calibri"/>
        <family val="2"/>
      </rPr>
      <t>https://n2t.net/ark:/65665/3754ca3a2-b312-4d6d-853b-722c54fc7b2b</t>
    </r>
  </si>
  <si>
    <r>
      <rPr>
        <u/>
        <sz val="12"/>
        <color indexed="8"/>
        <rFont val="Calibri"/>
        <family val="2"/>
      </rPr>
      <t>SAMN36762021</t>
    </r>
  </si>
  <si>
    <r>
      <rPr>
        <u/>
        <sz val="12"/>
        <color indexed="8"/>
        <rFont val="Calibri"/>
        <family val="2"/>
      </rPr>
      <t>SRR25465362</t>
    </r>
  </si>
  <si>
    <r>
      <rPr>
        <u/>
        <sz val="12"/>
        <color indexed="8"/>
        <rFont val="Calibri"/>
        <family val="2"/>
      </rPr>
      <t>PV460834</t>
    </r>
  </si>
  <si>
    <r>
      <rPr>
        <i/>
        <sz val="12"/>
        <color indexed="8"/>
        <rFont val="Calibri"/>
        <family val="2"/>
      </rPr>
      <t>Starksia lepicoelia*</t>
    </r>
  </si>
  <si>
    <r>
      <rPr>
        <sz val="12"/>
        <color indexed="8"/>
        <rFont val="Calibri"/>
        <family val="2"/>
      </rPr>
      <t>Blackcheek Blenny</t>
    </r>
  </si>
  <si>
    <t>USNM:FISH:399615</t>
  </si>
  <si>
    <r>
      <rPr>
        <u/>
        <sz val="12"/>
        <color indexed="8"/>
        <rFont val="Calibri"/>
        <family val="2"/>
      </rPr>
      <t>https://n2t.net/ark:/65665/36dd233a9-bb8c-4788-bd4d-f46e1bd169bb</t>
    </r>
  </si>
  <si>
    <t>USNM:Biorepository:AC1VX16</t>
  </si>
  <si>
    <r>
      <rPr>
        <u/>
        <sz val="12"/>
        <color indexed="8"/>
        <rFont val="Calibri"/>
        <family val="2"/>
      </rPr>
      <t>https://n2t.net/ark:/65665/3640b9e0c-5e0f-472b-b54e-e1824eb0a738</t>
    </r>
  </si>
  <si>
    <t>USNM:Biorepository:AC3XQ44</t>
  </si>
  <si>
    <r>
      <rPr>
        <u/>
        <sz val="12"/>
        <color indexed="8"/>
        <rFont val="Calibri"/>
        <family val="2"/>
      </rPr>
      <t>https://n2t.net/ark:/65665/375e76529-bd62-4c7c-88b3-5bbe170d55d0</t>
    </r>
  </si>
  <si>
    <r>
      <rPr>
        <u/>
        <sz val="12"/>
        <color indexed="8"/>
        <rFont val="Calibri"/>
        <family val="2"/>
      </rPr>
      <t>SAMN29555076</t>
    </r>
  </si>
  <si>
    <r>
      <rPr>
        <u/>
        <sz val="12"/>
        <color indexed="8"/>
        <rFont val="Calibri"/>
        <family val="2"/>
      </rPr>
      <t>SRR21844120</t>
    </r>
  </si>
  <si>
    <r>
      <rPr>
        <u/>
        <sz val="12"/>
        <color indexed="8"/>
        <rFont val="Calibri"/>
        <family val="2"/>
      </rPr>
      <t>OP056836</t>
    </r>
  </si>
  <si>
    <r>
      <rPr>
        <i/>
        <sz val="12"/>
        <color indexed="8"/>
        <rFont val="Calibri"/>
        <family val="2"/>
      </rPr>
      <t>Starksia nanodes</t>
    </r>
  </si>
  <si>
    <t>USNM:FISH:399680</t>
  </si>
  <si>
    <r>
      <rPr>
        <u/>
        <sz val="12"/>
        <color indexed="8"/>
        <rFont val="Calibri"/>
        <family val="2"/>
      </rPr>
      <t>https://n2t.net/ark:/65665/34fc9f753-8262-4bb4-b47e-8177afca4474</t>
    </r>
  </si>
  <si>
    <t>USNM:Biorepository:AC2WD10</t>
  </si>
  <si>
    <r>
      <rPr>
        <u/>
        <sz val="12"/>
        <color indexed="8"/>
        <rFont val="Calibri"/>
        <family val="2"/>
      </rPr>
      <t>https://n2t.net/ark:/65665/32daef907-a15c-41e6-9289-b2db6a76ed44</t>
    </r>
  </si>
  <si>
    <t>USNM:Biorepository:AC3XQ90</t>
  </si>
  <si>
    <r>
      <rPr>
        <u/>
        <sz val="12"/>
        <color indexed="8"/>
        <rFont val="Calibri"/>
        <family val="2"/>
      </rPr>
      <t>https://n2t.net/ark:/65665/322eb0f97-9a11-4a04-9ec7-e62eb4a82f11</t>
    </r>
  </si>
  <si>
    <r>
      <rPr>
        <u/>
        <sz val="12"/>
        <color indexed="8"/>
        <rFont val="Calibri"/>
        <family val="2"/>
      </rPr>
      <t>SAMN29555079</t>
    </r>
  </si>
  <si>
    <r>
      <rPr>
        <u/>
        <sz val="12"/>
        <color indexed="8"/>
        <rFont val="Calibri"/>
        <family val="2"/>
      </rPr>
      <t>SRR21843927</t>
    </r>
  </si>
  <si>
    <r>
      <rPr>
        <u/>
        <sz val="12"/>
        <color indexed="8"/>
        <rFont val="Calibri"/>
        <family val="2"/>
      </rPr>
      <t>OR546222</t>
    </r>
  </si>
  <si>
    <r>
      <rPr>
        <i/>
        <sz val="12"/>
        <color indexed="8"/>
        <rFont val="Calibri"/>
        <family val="2"/>
      </rPr>
      <t>Starksia ocellata</t>
    </r>
  </si>
  <si>
    <t>USNM:FISH:399686</t>
  </si>
  <si>
    <r>
      <rPr>
        <u/>
        <sz val="12"/>
        <color indexed="8"/>
        <rFont val="Calibri"/>
        <family val="2"/>
      </rPr>
      <t>https://n2t.net/ark:/65665/340bd0744-1190-4713-9ad8-9ec0354fa9df</t>
    </r>
  </si>
  <si>
    <t>USNM:Biorepository:AC2WS18</t>
  </si>
  <si>
    <r>
      <rPr>
        <u/>
        <sz val="12"/>
        <color indexed="8"/>
        <rFont val="Calibri"/>
        <family val="2"/>
      </rPr>
      <t>https://n2t.net/ark:/65665/36450763e-b680-4559-9a0b-e51af31da27b</t>
    </r>
  </si>
  <si>
    <t>USNM:Biorepository:AC3XQ91</t>
  </si>
  <si>
    <r>
      <rPr>
        <u/>
        <sz val="12"/>
        <color indexed="8"/>
        <rFont val="Calibri"/>
        <family val="2"/>
      </rPr>
      <t>https://n2t.net/ark:/65665/30bab6582-f73a-45af-aa2b-7c4ac43c0cde</t>
    </r>
  </si>
  <si>
    <r>
      <rPr>
        <u/>
        <sz val="12"/>
        <color indexed="8"/>
        <rFont val="Calibri"/>
        <family val="2"/>
      </rPr>
      <t>SAMN29555080</t>
    </r>
  </si>
  <si>
    <r>
      <rPr>
        <u/>
        <sz val="12"/>
        <color indexed="8"/>
        <rFont val="Calibri"/>
        <family val="2"/>
      </rPr>
      <t>SRR21843915</t>
    </r>
  </si>
  <si>
    <r>
      <rPr>
        <u/>
        <sz val="12"/>
        <color indexed="8"/>
        <rFont val="Calibri"/>
        <family val="2"/>
      </rPr>
      <t>OP056943</t>
    </r>
  </si>
  <si>
    <r>
      <rPr>
        <i/>
        <sz val="12"/>
        <color indexed="8"/>
        <rFont val="Calibri"/>
        <family val="2"/>
      </rPr>
      <t>Starksia starcki</t>
    </r>
  </si>
  <si>
    <t>USNM:FISH:406056</t>
  </si>
  <si>
    <r>
      <rPr>
        <u/>
        <sz val="12"/>
        <color indexed="8"/>
        <rFont val="Calibri"/>
        <family val="2"/>
      </rPr>
      <t>https://n2t.net/ark:/65665/3a9fbfdd2-1854-45c2-ac19-35bf538db1eb</t>
    </r>
  </si>
  <si>
    <t>USNM:Biorepository:AL7NL07</t>
  </si>
  <si>
    <r>
      <rPr>
        <u/>
        <sz val="12"/>
        <color indexed="8"/>
        <rFont val="Calibri"/>
        <family val="2"/>
      </rPr>
      <t>https://n2t.net/ark:/65665/39a45f1b4-2ecb-4a97-8360-38f8dc9c5681</t>
    </r>
  </si>
  <si>
    <t>USNM:Biorepository:AL7NG75</t>
  </si>
  <si>
    <r>
      <rPr>
        <u/>
        <sz val="12"/>
        <color indexed="8"/>
        <rFont val="Calibri"/>
        <family val="2"/>
      </rPr>
      <t>https://n2t.net/ark:/65665/3b1fa0730-076c-4ad9-8711-834882fbab4e</t>
    </r>
  </si>
  <si>
    <r>
      <rPr>
        <u/>
        <sz val="12"/>
        <color indexed="8"/>
        <rFont val="Calibri"/>
        <family val="2"/>
      </rPr>
      <t>SAMN29555249</t>
    </r>
  </si>
  <si>
    <r>
      <rPr>
        <u/>
        <sz val="12"/>
        <color indexed="8"/>
        <rFont val="Calibri"/>
        <family val="2"/>
      </rPr>
      <t>SRR21844156</t>
    </r>
  </si>
  <si>
    <r>
      <rPr>
        <u/>
        <sz val="12"/>
        <color indexed="8"/>
        <rFont val="Calibri"/>
        <family val="2"/>
      </rPr>
      <t>OP056949</t>
    </r>
  </si>
  <si>
    <r>
      <rPr>
        <i/>
        <sz val="12"/>
        <color indexed="8"/>
        <rFont val="Calibri"/>
        <family val="2"/>
      </rPr>
      <t>Carcharodon carcharias</t>
    </r>
  </si>
  <si>
    <t>SIO:FISHES:06-78</t>
  </si>
  <si>
    <t>SIO:65f6254a-66c2-46ab-9c2f-d35217573bc8</t>
  </si>
  <si>
    <r>
      <rPr>
        <u/>
        <sz val="12"/>
        <color indexed="8"/>
        <rFont val="Calibri"/>
        <family val="2"/>
      </rPr>
      <t>SAMN31811602</t>
    </r>
  </si>
  <si>
    <r>
      <rPr>
        <u/>
        <sz val="12"/>
        <color indexed="8"/>
        <rFont val="Calibri"/>
        <family val="2"/>
      </rPr>
      <t>SRR22396604</t>
    </r>
  </si>
  <si>
    <r>
      <rPr>
        <u/>
        <sz val="12"/>
        <color indexed="8"/>
        <rFont val="Calibri"/>
        <family val="2"/>
      </rPr>
      <t>OP057045</t>
    </r>
  </si>
  <si>
    <r>
      <rPr>
        <i/>
        <sz val="12"/>
        <color indexed="8"/>
        <rFont val="Calibri"/>
        <family val="2"/>
      </rPr>
      <t>Isurus oxyrinchus</t>
    </r>
  </si>
  <si>
    <t>SIO:FISHES:11-322</t>
  </si>
  <si>
    <t>SIO:c91b08b1-5d11-4400-9be9-7413f64f3f42</t>
  </si>
  <si>
    <r>
      <rPr>
        <u/>
        <sz val="12"/>
        <color indexed="8"/>
        <rFont val="Calibri"/>
        <family val="2"/>
      </rPr>
      <t>SAMN31811659</t>
    </r>
  </si>
  <si>
    <r>
      <rPr>
        <u/>
        <sz val="12"/>
        <color indexed="8"/>
        <rFont val="Calibri"/>
        <family val="2"/>
      </rPr>
      <t>SRR22396787</t>
    </r>
  </si>
  <si>
    <r>
      <rPr>
        <u/>
        <sz val="12"/>
        <color indexed="8"/>
        <rFont val="Calibri"/>
        <family val="2"/>
      </rPr>
      <t>OP057033</t>
    </r>
  </si>
  <si>
    <r>
      <rPr>
        <i/>
        <sz val="12"/>
        <color indexed="8"/>
        <rFont val="Calibri"/>
        <family val="2"/>
      </rPr>
      <t>Lampris guttatus</t>
    </r>
  </si>
  <si>
    <t>SIO:FISHES:04-195</t>
  </si>
  <si>
    <t>SIO:bbda9ce5-b5d4-44bd-93b4-653fc5f7c0ce</t>
  </si>
  <si>
    <r>
      <rPr>
        <u/>
        <sz val="12"/>
        <color indexed="8"/>
        <rFont val="Calibri"/>
        <family val="2"/>
      </rPr>
      <t>SAMN31811648</t>
    </r>
  </si>
  <si>
    <r>
      <rPr>
        <u/>
        <sz val="12"/>
        <color indexed="8"/>
        <rFont val="Calibri"/>
        <family val="2"/>
      </rPr>
      <t>SRR22396690</t>
    </r>
  </si>
  <si>
    <r>
      <rPr>
        <u/>
        <sz val="12"/>
        <color indexed="8"/>
        <rFont val="Calibri"/>
        <family val="2"/>
      </rPr>
      <t>OP057116</t>
    </r>
  </si>
  <si>
    <r>
      <rPr>
        <i/>
        <sz val="12"/>
        <color indexed="8"/>
        <rFont val="Calibri"/>
        <family val="2"/>
      </rPr>
      <t>Lampris incognitus</t>
    </r>
  </si>
  <si>
    <r>
      <rPr>
        <sz val="12"/>
        <color indexed="8"/>
        <rFont val="Calibri"/>
        <family val="2"/>
      </rPr>
      <t>Smalleye Pacific Opah</t>
    </r>
  </si>
  <si>
    <t>USNM:FISH:402732</t>
  </si>
  <si>
    <r>
      <rPr>
        <u/>
        <sz val="12"/>
        <color indexed="8"/>
        <rFont val="Calibri"/>
        <family val="2"/>
      </rPr>
      <t>https://n2t.net/ark:/65665/38a55879b-7031-48cf-a6ba-62873325287e</t>
    </r>
  </si>
  <si>
    <t>USNM:Biorepository:AA3DE29</t>
  </si>
  <si>
    <r>
      <rPr>
        <u/>
        <sz val="12"/>
        <color indexed="8"/>
        <rFont val="Calibri"/>
        <family val="2"/>
      </rPr>
      <t>https://n2t.net/ark:/65665/3df8d65ed-253f-4a00-9884-4d54908beae2</t>
    </r>
  </si>
  <si>
    <t>USNM:Biorepository:AQ8ML23</t>
  </si>
  <si>
    <r>
      <rPr>
        <u/>
        <sz val="12"/>
        <color indexed="8"/>
        <rFont val="Calibri"/>
        <family val="2"/>
      </rPr>
      <t>https://n2t.net/ark:/65665/39c5de925-1bc6-41f3-b81a-353047cb6673</t>
    </r>
  </si>
  <si>
    <r>
      <rPr>
        <u/>
        <sz val="12"/>
        <color indexed="8"/>
        <rFont val="Calibri"/>
        <family val="2"/>
      </rPr>
      <t>SAMN31811695</t>
    </r>
  </si>
  <si>
    <r>
      <rPr>
        <u/>
        <sz val="12"/>
        <color indexed="8"/>
        <rFont val="Calibri"/>
        <family val="2"/>
      </rPr>
      <t>SRR22396867</t>
    </r>
  </si>
  <si>
    <r>
      <rPr>
        <u/>
        <sz val="12"/>
        <color indexed="8"/>
        <rFont val="Calibri"/>
        <family val="2"/>
      </rPr>
      <t>OR582665</t>
    </r>
  </si>
  <si>
    <r>
      <rPr>
        <i/>
        <sz val="12"/>
        <color indexed="8"/>
        <rFont val="Calibri"/>
        <family val="2"/>
      </rPr>
      <t>Caulolatilus cyanops</t>
    </r>
  </si>
  <si>
    <t>USNM:FISH:407582</t>
  </si>
  <si>
    <r>
      <rPr>
        <u/>
        <sz val="12"/>
        <color indexed="8"/>
        <rFont val="Calibri"/>
        <family val="2"/>
      </rPr>
      <t>https://n2t.net/ark:/65665/330708bf1-3ae6-4989-acf3-b88473baf080</t>
    </r>
  </si>
  <si>
    <t>USNM:Biorepository:AH2UC15</t>
  </si>
  <si>
    <r>
      <rPr>
        <u/>
        <sz val="12"/>
        <color indexed="8"/>
        <rFont val="Calibri"/>
        <family val="2"/>
      </rPr>
      <t>https://n2t.net/ark:/65665/38770a2eb-6c8e-4a24-83f3-18dc9a49c78c</t>
    </r>
  </si>
  <si>
    <r>
      <rPr>
        <u/>
        <sz val="12"/>
        <color indexed="8"/>
        <rFont val="Calibri"/>
        <family val="2"/>
      </rPr>
      <t>SAMN31811782</t>
    </r>
  </si>
  <si>
    <r>
      <rPr>
        <u/>
        <sz val="12"/>
        <color indexed="8"/>
        <rFont val="Calibri"/>
        <family val="2"/>
      </rPr>
      <t>SRR22396741</t>
    </r>
  </si>
  <si>
    <r>
      <rPr>
        <u/>
        <sz val="12"/>
        <color indexed="8"/>
        <rFont val="Calibri"/>
        <family val="2"/>
      </rPr>
      <t>OR581002</t>
    </r>
  </si>
  <si>
    <r>
      <rPr>
        <i/>
        <sz val="12"/>
        <color indexed="8"/>
        <rFont val="Calibri"/>
        <family val="2"/>
      </rPr>
      <t>Caulolatilus microps</t>
    </r>
  </si>
  <si>
    <t>USNM:FISH:433311</t>
  </si>
  <si>
    <r>
      <rPr>
        <u/>
        <sz val="12"/>
        <color indexed="8"/>
        <rFont val="Calibri"/>
        <family val="2"/>
      </rPr>
      <t>https://n2t.net/ark:/65665/303757502-f9cb-41f5-8dae-af7b65e19083</t>
    </r>
  </si>
  <si>
    <t>USNM:Biorepository:AB4OR90</t>
  </si>
  <si>
    <r>
      <rPr>
        <u/>
        <sz val="12"/>
        <color indexed="8"/>
        <rFont val="Calibri"/>
        <family val="2"/>
      </rPr>
      <t>https://n2t.net/ark:/65665/319e78382-96a7-49d8-95c5-16ed7aa04aa5</t>
    </r>
  </si>
  <si>
    <t>USNM:Biorepository:AM2SM02</t>
  </si>
  <si>
    <r>
      <rPr>
        <u/>
        <sz val="12"/>
        <color indexed="8"/>
        <rFont val="Calibri"/>
        <family val="2"/>
      </rPr>
      <t>https://n2t.net/ark:/65665/31fc3469d-7589-414a-b772-4bf04141e25c</t>
    </r>
  </si>
  <si>
    <r>
      <rPr>
        <u/>
        <sz val="12"/>
        <color indexed="8"/>
        <rFont val="Calibri"/>
        <family val="2"/>
      </rPr>
      <t>SAMN29555320</t>
    </r>
  </si>
  <si>
    <r>
      <rPr>
        <u/>
        <sz val="12"/>
        <color indexed="8"/>
        <rFont val="Calibri"/>
        <family val="2"/>
      </rPr>
      <t>SRR21844110</t>
    </r>
  </si>
  <si>
    <r>
      <rPr>
        <u/>
        <sz val="12"/>
        <color indexed="8"/>
        <rFont val="Calibri"/>
        <family val="2"/>
      </rPr>
      <t>OP056920</t>
    </r>
  </si>
  <si>
    <r>
      <rPr>
        <sz val="12"/>
        <color indexed="8"/>
        <rFont val="Calibri"/>
        <family val="2"/>
      </rPr>
      <t>Liopropomatidae</t>
    </r>
  </si>
  <si>
    <r>
      <rPr>
        <i/>
        <sz val="12"/>
        <color indexed="8"/>
        <rFont val="Calibri"/>
        <family val="2"/>
      </rPr>
      <t>Bathyanthias cubensis</t>
    </r>
  </si>
  <si>
    <t>USNM:FISH:454778</t>
  </si>
  <si>
    <r>
      <rPr>
        <u/>
        <sz val="12"/>
        <color indexed="8"/>
        <rFont val="Calibri"/>
        <family val="2"/>
      </rPr>
      <t>https://n2t.net/ark:/65665/34293ae1f-94df-46dd-aea3-a6c24b6b4df3</t>
    </r>
  </si>
  <si>
    <t>USNM:Biorepository:AO9TU14</t>
  </si>
  <si>
    <r>
      <rPr>
        <u/>
        <sz val="12"/>
        <color indexed="8"/>
        <rFont val="Calibri"/>
        <family val="2"/>
      </rPr>
      <t>https://n2t.net/ark:/65665/36eb0e1c3-cba3-42dd-b188-72d20501a8e1</t>
    </r>
  </si>
  <si>
    <t>USNM:Biorepository:AQ8MM06</t>
  </si>
  <si>
    <r>
      <rPr>
        <u/>
        <sz val="12"/>
        <color indexed="8"/>
        <rFont val="Calibri"/>
        <family val="2"/>
      </rPr>
      <t>https://n2t.net/ark:/65665/312a10027-f2a3-414f-894f-d06aea39110c</t>
    </r>
  </si>
  <si>
    <r>
      <rPr>
        <u/>
        <sz val="12"/>
        <color indexed="8"/>
        <rFont val="Calibri"/>
        <family val="2"/>
      </rPr>
      <t>SAMN31811865</t>
    </r>
  </si>
  <si>
    <r>
      <rPr>
        <u/>
        <sz val="12"/>
        <color indexed="8"/>
        <rFont val="Calibri"/>
        <family val="2"/>
      </rPr>
      <t>SRR22396925</t>
    </r>
  </si>
  <si>
    <r>
      <rPr>
        <u/>
        <sz val="12"/>
        <color indexed="8"/>
        <rFont val="Calibri"/>
        <family val="2"/>
      </rPr>
      <t>OR546198</t>
    </r>
  </si>
  <si>
    <t>USNM:FISH:454776</t>
  </si>
  <si>
    <r>
      <rPr>
        <u/>
        <sz val="12"/>
        <color indexed="8"/>
        <rFont val="Calibri"/>
        <family val="2"/>
      </rPr>
      <t>https://n2t.net/ark:/65665/3a872d96b-d8f6-4e4b-96b7-105a8bb11dfb</t>
    </r>
  </si>
  <si>
    <t>USNM:Biorepository:AO9TU12</t>
  </si>
  <si>
    <r>
      <rPr>
        <u/>
        <sz val="12"/>
        <color indexed="8"/>
        <rFont val="Calibri"/>
        <family val="2"/>
      </rPr>
      <t>https://n2t.net/ark:/65665/33c928a08-5ca6-46db-9a11-9e8f937271b4</t>
    </r>
  </si>
  <si>
    <t>USNM:Biorepository:AQ8MM04</t>
  </si>
  <si>
    <r>
      <rPr>
        <u/>
        <sz val="12"/>
        <color indexed="8"/>
        <rFont val="Calibri"/>
        <family val="2"/>
      </rPr>
      <t>https://n2t.net/ark:/65665/341f84b8a-80ea-4dca-9d2a-cb5b6fc394b8</t>
    </r>
  </si>
  <si>
    <r>
      <rPr>
        <u/>
        <sz val="12"/>
        <color indexed="8"/>
        <rFont val="Calibri"/>
        <family val="2"/>
      </rPr>
      <t>SAMN31811863</t>
    </r>
  </si>
  <si>
    <r>
      <rPr>
        <u/>
        <sz val="12"/>
        <color indexed="8"/>
        <rFont val="Calibri"/>
        <family val="2"/>
      </rPr>
      <t>SRR22396927</t>
    </r>
  </si>
  <si>
    <r>
      <rPr>
        <u/>
        <sz val="12"/>
        <color indexed="8"/>
        <rFont val="Calibri"/>
        <family val="2"/>
      </rPr>
      <t>OR546196</t>
    </r>
  </si>
  <si>
    <t>USNM:FISH:454780</t>
  </si>
  <si>
    <r>
      <rPr>
        <u/>
        <sz val="12"/>
        <color indexed="8"/>
        <rFont val="Calibri"/>
        <family val="2"/>
      </rPr>
      <t>https://n2t.net/ark:/65665/3ebf899c7-5dbf-4ce0-add4-7ccbcfcdbe01</t>
    </r>
  </si>
  <si>
    <t>USNM:Biorepository:AO9TU16</t>
  </si>
  <si>
    <r>
      <rPr>
        <u/>
        <sz val="12"/>
        <color indexed="8"/>
        <rFont val="Calibri"/>
        <family val="2"/>
      </rPr>
      <t>https://n2t.net/ark:/65665/34c5eb51f-4c2d-4211-9a2a-4bfc8a0ef05d</t>
    </r>
  </si>
  <si>
    <t>USNM:Biorepository:AQ8MM08</t>
  </si>
  <si>
    <r>
      <rPr>
        <u/>
        <sz val="12"/>
        <color indexed="8"/>
        <rFont val="Calibri"/>
        <family val="2"/>
      </rPr>
      <t>https://n2t.net/ark:/65665/322ea7baf-7173-4f76-9b39-f10ad014e18e</t>
    </r>
  </si>
  <si>
    <r>
      <rPr>
        <u/>
        <sz val="12"/>
        <color indexed="8"/>
        <rFont val="Calibri"/>
        <family val="2"/>
      </rPr>
      <t>SAMN31811867</t>
    </r>
  </si>
  <si>
    <r>
      <rPr>
        <u/>
        <sz val="12"/>
        <color indexed="8"/>
        <rFont val="Calibri"/>
        <family val="2"/>
      </rPr>
      <t>SRR22396923</t>
    </r>
  </si>
  <si>
    <r>
      <rPr>
        <u/>
        <sz val="12"/>
        <color indexed="8"/>
        <rFont val="Calibri"/>
        <family val="2"/>
      </rPr>
      <t>OR546199</t>
    </r>
  </si>
  <si>
    <t>USNM:FISH:454777</t>
  </si>
  <si>
    <r>
      <rPr>
        <u/>
        <sz val="12"/>
        <color indexed="8"/>
        <rFont val="Calibri"/>
        <family val="2"/>
      </rPr>
      <t>https://n2t.net/ark:/65665/3f8a39bf1-6688-452f-a718-36e275491fe2</t>
    </r>
  </si>
  <si>
    <t>USNM:Biorepository:AO9TU13</t>
  </si>
  <si>
    <r>
      <rPr>
        <u/>
        <sz val="12"/>
        <color indexed="8"/>
        <rFont val="Calibri"/>
        <family val="2"/>
      </rPr>
      <t>https://n2t.net/ark:/65665/388df5bed-d99f-4aff-a6c1-c6ae555087bd</t>
    </r>
  </si>
  <si>
    <t>USNM:Biorepository:AQ8MM05</t>
  </si>
  <si>
    <r>
      <rPr>
        <u/>
        <sz val="12"/>
        <color indexed="8"/>
        <rFont val="Calibri"/>
        <family val="2"/>
      </rPr>
      <t>https://n2t.net/ark:/65665/3e9dd49a0-a41c-4d12-b116-3fd0c45efad5</t>
    </r>
  </si>
  <si>
    <r>
      <rPr>
        <u/>
        <sz val="12"/>
        <color indexed="8"/>
        <rFont val="Calibri"/>
        <family val="2"/>
      </rPr>
      <t>SAMN31811864</t>
    </r>
  </si>
  <si>
    <r>
      <rPr>
        <u/>
        <sz val="12"/>
        <color indexed="8"/>
        <rFont val="Calibri"/>
        <family val="2"/>
      </rPr>
      <t>SRR22396926</t>
    </r>
  </si>
  <si>
    <r>
      <rPr>
        <u/>
        <sz val="12"/>
        <color indexed="8"/>
        <rFont val="Calibri"/>
        <family val="2"/>
      </rPr>
      <t>OR546197</t>
    </r>
  </si>
  <si>
    <r>
      <rPr>
        <i/>
        <sz val="12"/>
        <color indexed="8"/>
        <rFont val="Calibri"/>
        <family val="2"/>
      </rPr>
      <t>Careproctus phasma**</t>
    </r>
  </si>
  <si>
    <r>
      <rPr>
        <sz val="12"/>
        <color indexed="8"/>
        <rFont val="Calibri"/>
        <family val="2"/>
      </rPr>
      <t>Spectral Snailfish</t>
    </r>
  </si>
  <si>
    <t>UWBM:FISHES:151291</t>
  </si>
  <si>
    <r>
      <rPr>
        <u/>
        <sz val="12"/>
        <color indexed="8"/>
        <rFont val="Calibri"/>
        <family val="2"/>
      </rPr>
      <t>SAMN31811913</t>
    </r>
  </si>
  <si>
    <r>
      <rPr>
        <u/>
        <sz val="12"/>
        <color indexed="8"/>
        <rFont val="Calibri"/>
        <family val="2"/>
      </rPr>
      <t>SRR22396812</t>
    </r>
  </si>
  <si>
    <r>
      <rPr>
        <u/>
        <sz val="12"/>
        <color indexed="8"/>
        <rFont val="Calibri"/>
        <family val="2"/>
      </rPr>
      <t>OR582698</t>
    </r>
  </si>
  <si>
    <r>
      <rPr>
        <i/>
        <sz val="12"/>
        <color indexed="8"/>
        <rFont val="Calibri"/>
        <family val="2"/>
      </rPr>
      <t>Careproctus scottae**</t>
    </r>
  </si>
  <si>
    <r>
      <rPr>
        <sz val="12"/>
        <color indexed="8"/>
        <rFont val="Calibri"/>
        <family val="2"/>
      </rPr>
      <t>Peachskin Snailfish</t>
    </r>
  </si>
  <si>
    <t>UWBM:FISHES:151258</t>
  </si>
  <si>
    <r>
      <rPr>
        <u/>
        <sz val="12"/>
        <color indexed="8"/>
        <rFont val="Calibri"/>
        <family val="2"/>
      </rPr>
      <t>SAMN31811908</t>
    </r>
  </si>
  <si>
    <r>
      <rPr>
        <u/>
        <sz val="12"/>
        <color indexed="8"/>
        <rFont val="Calibri"/>
        <family val="2"/>
      </rPr>
      <t>SRR22396818</t>
    </r>
  </si>
  <si>
    <r>
      <rPr>
        <u/>
        <sz val="12"/>
        <color indexed="8"/>
        <rFont val="Calibri"/>
        <family val="2"/>
      </rPr>
      <t>OR582695</t>
    </r>
  </si>
  <si>
    <r>
      <rPr>
        <i/>
        <sz val="12"/>
        <color indexed="8"/>
        <rFont val="Calibri"/>
        <family val="2"/>
      </rPr>
      <t>Crystallichthys cyclospilus**</t>
    </r>
  </si>
  <si>
    <r>
      <rPr>
        <sz val="12"/>
        <color indexed="8"/>
        <rFont val="Calibri"/>
        <family val="2"/>
      </rPr>
      <t>Blotched Snailfish</t>
    </r>
  </si>
  <si>
    <t>UWBM:FISHES:151026</t>
  </si>
  <si>
    <r>
      <rPr>
        <u/>
        <sz val="12"/>
        <color indexed="8"/>
        <rFont val="Calibri"/>
        <family val="2"/>
      </rPr>
      <t>SAMN31811904</t>
    </r>
  </si>
  <si>
    <r>
      <rPr>
        <u/>
        <sz val="12"/>
        <color indexed="8"/>
        <rFont val="Calibri"/>
        <family val="2"/>
      </rPr>
      <t>SRR22396822</t>
    </r>
  </si>
  <si>
    <r>
      <rPr>
        <u/>
        <sz val="12"/>
        <color indexed="8"/>
        <rFont val="Calibri"/>
        <family val="2"/>
      </rPr>
      <t>OR582692</t>
    </r>
  </si>
  <si>
    <r>
      <rPr>
        <i/>
        <sz val="12"/>
        <color indexed="8"/>
        <rFont val="Calibri"/>
        <family val="2"/>
      </rPr>
      <t>Liparis gibbus</t>
    </r>
  </si>
  <si>
    <t>UWBM:FISHES:151284</t>
  </si>
  <si>
    <r>
      <rPr>
        <u/>
        <sz val="12"/>
        <color indexed="8"/>
        <rFont val="Calibri"/>
        <family val="2"/>
      </rPr>
      <t>SAMN31811911</t>
    </r>
  </si>
  <si>
    <r>
      <rPr>
        <u/>
        <sz val="12"/>
        <color indexed="8"/>
        <rFont val="Calibri"/>
        <family val="2"/>
      </rPr>
      <t>SRR22396815</t>
    </r>
  </si>
  <si>
    <r>
      <rPr>
        <u/>
        <sz val="12"/>
        <color indexed="8"/>
        <rFont val="Calibri"/>
        <family val="2"/>
      </rPr>
      <t>OR582696</t>
    </r>
  </si>
  <si>
    <r>
      <rPr>
        <i/>
        <sz val="12"/>
        <color indexed="8"/>
        <rFont val="Calibri"/>
        <family val="2"/>
      </rPr>
      <t>Lophiodes monodi</t>
    </r>
  </si>
  <si>
    <t>USNM:FISH:407433</t>
  </si>
  <si>
    <r>
      <rPr>
        <u/>
        <sz val="12"/>
        <color indexed="8"/>
        <rFont val="Calibri"/>
        <family val="2"/>
      </rPr>
      <t>https://n2t.net/ark:/65665/3c18db8ca-8da9-498c-9c79-871bb92413f5</t>
    </r>
  </si>
  <si>
    <t>USNM:Biorepository:AH2UA67</t>
  </si>
  <si>
    <r>
      <rPr>
        <u/>
        <sz val="12"/>
        <color indexed="8"/>
        <rFont val="Calibri"/>
        <family val="2"/>
      </rPr>
      <t>https://n2t.net/ark:/65665/3e7a17370-f63e-405c-9edc-c52319d0de42</t>
    </r>
  </si>
  <si>
    <r>
      <rPr>
        <u/>
        <sz val="12"/>
        <color indexed="8"/>
        <rFont val="Calibri"/>
        <family val="2"/>
      </rPr>
      <t>SAMN36762133</t>
    </r>
  </si>
  <si>
    <r>
      <rPr>
        <u/>
        <sz val="12"/>
        <color indexed="8"/>
        <rFont val="Calibri"/>
        <family val="2"/>
      </rPr>
      <t>SRR25465188</t>
    </r>
  </si>
  <si>
    <r>
      <rPr>
        <u/>
        <sz val="12"/>
        <color indexed="8"/>
        <rFont val="Calibri"/>
        <family val="2"/>
      </rPr>
      <t>PV460849</t>
    </r>
  </si>
  <si>
    <r>
      <rPr>
        <i/>
        <sz val="12"/>
        <color indexed="8"/>
        <rFont val="Calibri"/>
        <family val="2"/>
      </rPr>
      <t>Lophiodes reticulatus</t>
    </r>
  </si>
  <si>
    <t>USNM:FISH:440564</t>
  </si>
  <si>
    <r>
      <rPr>
        <u/>
        <sz val="12"/>
        <color indexed="8"/>
        <rFont val="Calibri"/>
        <family val="2"/>
      </rPr>
      <t>https://n2t.net/ark:/65665/37dc6cc41-3bc3-46be-9381-41eeb0711c62</t>
    </r>
  </si>
  <si>
    <t>USNM:Biorepository:AL8OR01</t>
  </si>
  <si>
    <r>
      <rPr>
        <u/>
        <sz val="12"/>
        <color indexed="8"/>
        <rFont val="Calibri"/>
        <family val="2"/>
      </rPr>
      <t>https://n2t.net/ark:/65665/3cae1a415-9ccd-46f5-a44f-9db93e158112</t>
    </r>
  </si>
  <si>
    <r>
      <rPr>
        <u/>
        <sz val="12"/>
        <color indexed="8"/>
        <rFont val="Calibri"/>
        <family val="2"/>
      </rPr>
      <t>SAMN29555291</t>
    </r>
  </si>
  <si>
    <r>
      <rPr>
        <u/>
        <sz val="12"/>
        <color indexed="8"/>
        <rFont val="Calibri"/>
        <family val="2"/>
      </rPr>
      <t>SRR21844012</t>
    </r>
  </si>
  <si>
    <r>
      <rPr>
        <u/>
        <sz val="12"/>
        <color indexed="8"/>
        <rFont val="Calibri"/>
        <family val="2"/>
      </rPr>
      <t>OP056905</t>
    </r>
  </si>
  <si>
    <r>
      <rPr>
        <i/>
        <sz val="12"/>
        <color indexed="8"/>
        <rFont val="Calibri"/>
        <family val="2"/>
      </rPr>
      <t>Lophiodes spilurus</t>
    </r>
  </si>
  <si>
    <r>
      <rPr>
        <sz val="12"/>
        <color indexed="8"/>
        <rFont val="Calibri"/>
        <family val="2"/>
      </rPr>
      <t>Threadfin Goosefish</t>
    </r>
  </si>
  <si>
    <t>USNM:FISH:421229</t>
  </si>
  <si>
    <r>
      <rPr>
        <u/>
        <sz val="12"/>
        <color indexed="8"/>
        <rFont val="Calibri"/>
        <family val="2"/>
      </rPr>
      <t>https://n2t.net/ark:/65665/3cd4eb849-8f54-4ca0-8a54-30ec72cd4f9f</t>
    </r>
  </si>
  <si>
    <t>USNM:Biorepository:AG7PF91</t>
  </si>
  <si>
    <r>
      <rPr>
        <u/>
        <sz val="12"/>
        <color indexed="8"/>
        <rFont val="Calibri"/>
        <family val="2"/>
      </rPr>
      <t>https://n2t.net/ark:/65665/3c3ad937b-b511-44eb-976c-c17ffeea4d6a</t>
    </r>
  </si>
  <si>
    <t>USNM:Biorepository:AG7PO07</t>
  </si>
  <si>
    <r>
      <rPr>
        <u/>
        <sz val="12"/>
        <color indexed="8"/>
        <rFont val="Calibri"/>
        <family val="2"/>
      </rPr>
      <t>https://n2t.net/ark:/65665/359c2ca0e-c5f6-4175-9c24-518af1af18e3</t>
    </r>
  </si>
  <si>
    <r>
      <rPr>
        <u/>
        <sz val="12"/>
        <color indexed="8"/>
        <rFont val="Calibri"/>
        <family val="2"/>
      </rPr>
      <t>SAMN36762104</t>
    </r>
  </si>
  <si>
    <r>
      <rPr>
        <u/>
        <sz val="12"/>
        <color indexed="8"/>
        <rFont val="Calibri"/>
        <family val="2"/>
      </rPr>
      <t>SRR25465316</t>
    </r>
  </si>
  <si>
    <r>
      <rPr>
        <u/>
        <sz val="12"/>
        <color indexed="8"/>
        <rFont val="Calibri"/>
        <family val="2"/>
      </rPr>
      <t>PV454010</t>
    </r>
  </si>
  <si>
    <r>
      <rPr>
        <i/>
        <sz val="12"/>
        <color indexed="8"/>
        <rFont val="Calibri"/>
        <family val="2"/>
      </rPr>
      <t>Lophius americanus</t>
    </r>
  </si>
  <si>
    <t>USNM:FISH:455334</t>
  </si>
  <si>
    <r>
      <rPr>
        <u/>
        <sz val="12"/>
        <color indexed="8"/>
        <rFont val="Calibri"/>
        <family val="2"/>
      </rPr>
      <t>https://n2t.net/ark:/65665/35dc7eb31-7d9f-41c8-bbb4-cceacbb3538e</t>
    </r>
  </si>
  <si>
    <t>USNM:Biorepository:AO9TU52</t>
  </si>
  <si>
    <r>
      <rPr>
        <u/>
        <sz val="12"/>
        <color indexed="8"/>
        <rFont val="Calibri"/>
        <family val="2"/>
      </rPr>
      <t>https://n2t.net/ark:/65665/38ea6dbef-cee4-45dd-aab2-12127f6e5312</t>
    </r>
  </si>
  <si>
    <t>USNM:Biorepository:AQ8MM25</t>
  </si>
  <si>
    <r>
      <rPr>
        <u/>
        <sz val="12"/>
        <color indexed="8"/>
        <rFont val="Calibri"/>
        <family val="2"/>
      </rPr>
      <t>https://n2t.net/ark:/65665/3907959db-27dd-4b73-84c3-8a027a2a4fb9</t>
    </r>
  </si>
  <si>
    <r>
      <rPr>
        <u/>
        <sz val="12"/>
        <color indexed="8"/>
        <rFont val="Calibri"/>
        <family val="2"/>
      </rPr>
      <t>SAMN31811887</t>
    </r>
  </si>
  <si>
    <r>
      <rPr>
        <u/>
        <sz val="12"/>
        <color indexed="8"/>
        <rFont val="Calibri"/>
        <family val="2"/>
      </rPr>
      <t>SRR22396718</t>
    </r>
  </si>
  <si>
    <r>
      <rPr>
        <u/>
        <sz val="12"/>
        <color indexed="8"/>
        <rFont val="Calibri"/>
        <family val="2"/>
      </rPr>
      <t>OR482505</t>
    </r>
  </si>
  <si>
    <t>USNM:FISH:454792</t>
  </si>
  <si>
    <r>
      <rPr>
        <u/>
        <sz val="12"/>
        <color indexed="8"/>
        <rFont val="Calibri"/>
        <family val="2"/>
      </rPr>
      <t>https://n2t.net/ark:/65665/3aeef308c-0ad2-4d4f-b28c-954d011d97e5</t>
    </r>
  </si>
  <si>
    <t>USNM:Biorepository:AO9TU29</t>
  </si>
  <si>
    <r>
      <rPr>
        <u/>
        <sz val="12"/>
        <color indexed="8"/>
        <rFont val="Calibri"/>
        <family val="2"/>
      </rPr>
      <t>https://n2t.net/ark:/65665/3434d7ee6-00ba-4750-b409-16a15140ba01</t>
    </r>
  </si>
  <si>
    <t>USNM:Biorepository:AQ8MM20</t>
  </si>
  <si>
    <r>
      <rPr>
        <u/>
        <sz val="12"/>
        <color indexed="8"/>
        <rFont val="Calibri"/>
        <family val="2"/>
      </rPr>
      <t>https://n2t.net/ark:/65665/3976f3807-def6-47dc-8b3c-5d4c443b422c</t>
    </r>
  </si>
  <si>
    <r>
      <rPr>
        <u/>
        <sz val="12"/>
        <color indexed="8"/>
        <rFont val="Calibri"/>
        <family val="2"/>
      </rPr>
      <t>SAMN31811879</t>
    </r>
  </si>
  <si>
    <r>
      <rPr>
        <u/>
        <sz val="12"/>
        <color indexed="8"/>
        <rFont val="Calibri"/>
        <family val="2"/>
      </rPr>
      <t>SRR22396727</t>
    </r>
  </si>
  <si>
    <r>
      <rPr>
        <u/>
        <sz val="12"/>
        <color indexed="8"/>
        <rFont val="Calibri"/>
        <family val="2"/>
      </rPr>
      <t>OR482500</t>
    </r>
  </si>
  <si>
    <t>USNM:FISH:454726</t>
  </si>
  <si>
    <r>
      <rPr>
        <u/>
        <sz val="12"/>
        <color indexed="8"/>
        <rFont val="Calibri"/>
        <family val="2"/>
      </rPr>
      <t>https://n2t.net/ark:/65665/3f78196d9-44e1-46dd-bc62-c59b75fde48e</t>
    </r>
  </si>
  <si>
    <t>USNM:Biorepository:AO9TT62</t>
  </si>
  <si>
    <r>
      <rPr>
        <u/>
        <sz val="12"/>
        <color indexed="8"/>
        <rFont val="Calibri"/>
        <family val="2"/>
      </rPr>
      <t>https://n2t.net/ark:/65665/3711db9c0-7bf6-41f2-b117-87efee777253</t>
    </r>
  </si>
  <si>
    <t>USNM:Biorepository:AQ8ML55</t>
  </si>
  <si>
    <r>
      <rPr>
        <u/>
        <sz val="12"/>
        <color indexed="8"/>
        <rFont val="Calibri"/>
        <family val="2"/>
      </rPr>
      <t>https://n2t.net/ark:/65665/37ca0b483-eea6-40c4-a0ba-d4d9a7a0021c</t>
    </r>
  </si>
  <si>
    <r>
      <rPr>
        <u/>
        <sz val="12"/>
        <color indexed="8"/>
        <rFont val="Calibri"/>
        <family val="2"/>
      </rPr>
      <t>SAMN31811814</t>
    </r>
  </si>
  <si>
    <r>
      <rPr>
        <u/>
        <sz val="12"/>
        <color indexed="8"/>
        <rFont val="Calibri"/>
        <family val="2"/>
      </rPr>
      <t>SRR22396828</t>
    </r>
  </si>
  <si>
    <r>
      <rPr>
        <u/>
        <sz val="12"/>
        <color indexed="8"/>
        <rFont val="Calibri"/>
        <family val="2"/>
      </rPr>
      <t>OR482479</t>
    </r>
  </si>
  <si>
    <r>
      <rPr>
        <i/>
        <sz val="12"/>
        <color indexed="8"/>
        <rFont val="Calibri"/>
        <family val="2"/>
      </rPr>
      <t>Lophius gastrophysus</t>
    </r>
  </si>
  <si>
    <t>USNM:FISH:471052</t>
  </si>
  <si>
    <t>USNM:Biorepository:AF0YO23</t>
  </si>
  <si>
    <t>USNM:FISH:477653</t>
  </si>
  <si>
    <t>USNM:Biorepository:AP9DY39</t>
  </si>
  <si>
    <r>
      <rPr>
        <i/>
        <sz val="12"/>
        <color indexed="8"/>
        <rFont val="Calibri"/>
        <family val="2"/>
      </rPr>
      <t>Lophotus capellei</t>
    </r>
  </si>
  <si>
    <r>
      <rPr>
        <sz val="12"/>
        <color indexed="8"/>
        <rFont val="Calibri"/>
        <family val="2"/>
      </rPr>
      <t>North Pacific Crestfish</t>
    </r>
  </si>
  <si>
    <t>SIO:FISHES:00-121</t>
  </si>
  <si>
    <t>SIO:7b27b5de-9108-4b84-b068-5949cc6e5ebd</t>
  </si>
  <si>
    <r>
      <rPr>
        <u/>
        <sz val="12"/>
        <color indexed="8"/>
        <rFont val="Calibri"/>
        <family val="2"/>
      </rPr>
      <t>SAMN31811609</t>
    </r>
  </si>
  <si>
    <r>
      <rPr>
        <u/>
        <sz val="12"/>
        <color indexed="8"/>
        <rFont val="Calibri"/>
        <family val="2"/>
      </rPr>
      <t>SRR22396597</t>
    </r>
  </si>
  <si>
    <r>
      <rPr>
        <u/>
        <sz val="12"/>
        <color indexed="8"/>
        <rFont val="Calibri"/>
        <family val="2"/>
      </rPr>
      <t>OR582719</t>
    </r>
  </si>
  <si>
    <r>
      <rPr>
        <i/>
        <sz val="12"/>
        <color indexed="8"/>
        <rFont val="Calibri"/>
        <family val="2"/>
      </rPr>
      <t>Acantholumpenus mackayi**</t>
    </r>
  </si>
  <si>
    <r>
      <rPr>
        <sz val="12"/>
        <color indexed="8"/>
        <rFont val="Calibri"/>
        <family val="2"/>
      </rPr>
      <t>Blackline Prickleback</t>
    </r>
  </si>
  <si>
    <t>UWBM:FISHES:153863</t>
  </si>
  <si>
    <r>
      <rPr>
        <u/>
        <sz val="12"/>
        <color indexed="8"/>
        <rFont val="Calibri"/>
        <family val="2"/>
      </rPr>
      <t>SAMN31811924</t>
    </r>
  </si>
  <si>
    <r>
      <rPr>
        <u/>
        <sz val="12"/>
        <color indexed="8"/>
        <rFont val="Calibri"/>
        <family val="2"/>
      </rPr>
      <t>SRR22396800</t>
    </r>
  </si>
  <si>
    <r>
      <rPr>
        <u/>
        <sz val="12"/>
        <color indexed="8"/>
        <rFont val="Calibri"/>
        <family val="2"/>
      </rPr>
      <t>OR482551</t>
    </r>
  </si>
  <si>
    <r>
      <rPr>
        <i/>
        <sz val="12"/>
        <color indexed="8"/>
        <rFont val="Calibri"/>
        <family val="2"/>
      </rPr>
      <t>Lumpenus fabricii</t>
    </r>
  </si>
  <si>
    <t>UWBM:FISHES:151255</t>
  </si>
  <si>
    <r>
      <rPr>
        <u/>
        <sz val="12"/>
        <color indexed="8"/>
        <rFont val="Calibri"/>
        <family val="2"/>
      </rPr>
      <t>SAMN31811907</t>
    </r>
  </si>
  <si>
    <r>
      <rPr>
        <u/>
        <sz val="12"/>
        <color indexed="8"/>
        <rFont val="Calibri"/>
        <family val="2"/>
      </rPr>
      <t>SRR22396819</t>
    </r>
  </si>
  <si>
    <r>
      <rPr>
        <u/>
        <sz val="12"/>
        <color indexed="8"/>
        <rFont val="Calibri"/>
        <family val="2"/>
      </rPr>
      <t>OR582694</t>
    </r>
  </si>
  <si>
    <r>
      <rPr>
        <i/>
        <sz val="12"/>
        <color indexed="8"/>
        <rFont val="Calibri"/>
        <family val="2"/>
      </rPr>
      <t>Lumpenus sagitta</t>
    </r>
  </si>
  <si>
    <r>
      <rPr>
        <sz val="12"/>
        <color indexed="8"/>
        <rFont val="Calibri"/>
        <family val="2"/>
      </rPr>
      <t>Snake Prickleback</t>
    </r>
  </si>
  <si>
    <t>UWBM:FISHES:47696</t>
  </si>
  <si>
    <r>
      <rPr>
        <u/>
        <sz val="12"/>
        <color indexed="8"/>
        <rFont val="Calibri"/>
        <family val="2"/>
      </rPr>
      <t>SAMN29555413</t>
    </r>
  </si>
  <si>
    <r>
      <rPr>
        <u/>
        <sz val="12"/>
        <color indexed="8"/>
        <rFont val="Calibri"/>
        <family val="2"/>
      </rPr>
      <t>SRR21843989</t>
    </r>
  </si>
  <si>
    <r>
      <rPr>
        <u/>
        <sz val="12"/>
        <color indexed="8"/>
        <rFont val="Calibri"/>
        <family val="2"/>
      </rPr>
      <t>OR482565</t>
    </r>
  </si>
  <si>
    <r>
      <rPr>
        <sz val="12"/>
        <color indexed="8"/>
        <rFont val="Calibri"/>
        <family val="2"/>
      </rPr>
      <t>Lutjanidae</t>
    </r>
  </si>
  <si>
    <r>
      <rPr>
        <i/>
        <sz val="12"/>
        <color indexed="8"/>
        <rFont val="Calibri"/>
        <family val="2"/>
      </rPr>
      <t>Aphareus furca</t>
    </r>
  </si>
  <si>
    <t>USNM:FISH:466541</t>
  </si>
  <si>
    <r>
      <rPr>
        <u/>
        <sz val="12"/>
        <color indexed="8"/>
        <rFont val="Calibri"/>
        <family val="2"/>
      </rPr>
      <t>https://n2t.net/ark:/65665/30ff1f353-1bb3-4ab0-9ed4-1c0fe7c69f0e</t>
    </r>
  </si>
  <si>
    <t>USNM:Biorepository:AL2IX65</t>
  </si>
  <si>
    <r>
      <rPr>
        <u/>
        <sz val="12"/>
        <color indexed="8"/>
        <rFont val="Calibri"/>
        <family val="2"/>
      </rPr>
      <t>https://n2t.net/ark:/65665/35f513141-086e-45f1-a8cd-c5488b319fc4</t>
    </r>
  </si>
  <si>
    <t>USNM:Biorepository:AQ8MA60</t>
  </si>
  <si>
    <r>
      <rPr>
        <u/>
        <sz val="12"/>
        <color indexed="8"/>
        <rFont val="Calibri"/>
        <family val="2"/>
      </rPr>
      <t>https://n2t.net/ark:/65665/340190135-4a80-4048-b608-f907ea3003c7</t>
    </r>
  </si>
  <si>
    <r>
      <rPr>
        <u/>
        <sz val="12"/>
        <color indexed="8"/>
        <rFont val="Calibri"/>
        <family val="2"/>
      </rPr>
      <t>SAMN36762367</t>
    </r>
  </si>
  <si>
    <r>
      <rPr>
        <u/>
        <sz val="12"/>
        <color indexed="8"/>
        <rFont val="Calibri"/>
        <family val="2"/>
      </rPr>
      <t>SRR25465248</t>
    </r>
  </si>
  <si>
    <r>
      <rPr>
        <u/>
        <sz val="12"/>
        <color indexed="8"/>
        <rFont val="Calibri"/>
        <family val="2"/>
      </rPr>
      <t>PV170562</t>
    </r>
  </si>
  <si>
    <t>2/25/2025</t>
  </si>
  <si>
    <t>USNM:FISH:446486</t>
  </si>
  <si>
    <r>
      <rPr>
        <u/>
        <sz val="12"/>
        <color indexed="8"/>
        <rFont val="Calibri"/>
        <family val="2"/>
      </rPr>
      <t>https://n2t.net/ark:/65665/3c5f20bfb-5609-45e5-8d78-f9ff5bd201bf</t>
    </r>
  </si>
  <si>
    <t>USNM:Biorepository:AL1HV51</t>
  </si>
  <si>
    <r>
      <rPr>
        <u/>
        <sz val="12"/>
        <color indexed="8"/>
        <rFont val="Calibri"/>
        <family val="2"/>
      </rPr>
      <t>https://n2t.net/ark:/65665/3dbe52d78-ea63-4d68-9653-9719fde189bb</t>
    </r>
  </si>
  <si>
    <t>USNM:Biorepository:AL9PA56</t>
  </si>
  <si>
    <r>
      <rPr>
        <u/>
        <sz val="12"/>
        <color indexed="8"/>
        <rFont val="Calibri"/>
        <family val="2"/>
      </rPr>
      <t>https://n2t.net/ark:/65665/33d5d03c7-2973-4941-aba6-8dfb1e4d56ae</t>
    </r>
  </si>
  <si>
    <r>
      <rPr>
        <u/>
        <sz val="12"/>
        <color indexed="8"/>
        <rFont val="Calibri"/>
        <family val="2"/>
      </rPr>
      <t>SAMN26198393</t>
    </r>
  </si>
  <si>
    <r>
      <rPr>
        <u/>
        <sz val="12"/>
        <color indexed="8"/>
        <rFont val="Calibri"/>
        <family val="2"/>
      </rPr>
      <t>SRR19434416</t>
    </r>
  </si>
  <si>
    <r>
      <rPr>
        <u/>
        <sz val="12"/>
        <color indexed="8"/>
        <rFont val="Calibri"/>
        <family val="2"/>
      </rPr>
      <t>OP035134</t>
    </r>
  </si>
  <si>
    <r>
      <rPr>
        <i/>
        <sz val="12"/>
        <color indexed="8"/>
        <rFont val="Calibri"/>
        <family val="2"/>
      </rPr>
      <t>Aphareus rutilans</t>
    </r>
  </si>
  <si>
    <t>USNM:FISH:403193</t>
  </si>
  <si>
    <r>
      <rPr>
        <u/>
        <sz val="12"/>
        <color indexed="8"/>
        <rFont val="Calibri"/>
        <family val="2"/>
      </rPr>
      <t>https://n2t.net/ark:/65665/3e4fde40b-6ce2-48db-b994-066b6033dfb8</t>
    </r>
  </si>
  <si>
    <t>USNM:Biorepository:AG9RD73</t>
  </si>
  <si>
    <r>
      <rPr>
        <u/>
        <sz val="12"/>
        <color indexed="8"/>
        <rFont val="Calibri"/>
        <family val="2"/>
      </rPr>
      <t>https://n2t.net/ark:/65665/3f94b8534-c4e1-4e5f-bc58-14ae57fcb9b0</t>
    </r>
  </si>
  <si>
    <t>USNM:Biorepository:AH0SO05</t>
  </si>
  <si>
    <r>
      <rPr>
        <u/>
        <sz val="12"/>
        <color indexed="8"/>
        <rFont val="Calibri"/>
        <family val="2"/>
      </rPr>
      <t>https://n2t.net/ark:/65665/32827b817-5102-49c9-a8c7-6137950da9ea</t>
    </r>
  </si>
  <si>
    <r>
      <rPr>
        <u/>
        <sz val="12"/>
        <color indexed="8"/>
        <rFont val="Calibri"/>
        <family val="2"/>
      </rPr>
      <t>SAMN26198202</t>
    </r>
  </si>
  <si>
    <r>
      <rPr>
        <u/>
        <sz val="12"/>
        <color indexed="8"/>
        <rFont val="Calibri"/>
        <family val="2"/>
      </rPr>
      <t>SRR19434451</t>
    </r>
  </si>
  <si>
    <r>
      <rPr>
        <u/>
        <sz val="12"/>
        <color indexed="8"/>
        <rFont val="Calibri"/>
        <family val="2"/>
      </rPr>
      <t>OP035183</t>
    </r>
  </si>
  <si>
    <r>
      <rPr>
        <i/>
        <sz val="12"/>
        <color indexed="8"/>
        <rFont val="Calibri"/>
        <family val="2"/>
      </rPr>
      <t>Aprion virescens</t>
    </r>
  </si>
  <si>
    <t>USNM:FISH:466516</t>
  </si>
  <si>
    <r>
      <rPr>
        <u/>
        <sz val="12"/>
        <color indexed="8"/>
        <rFont val="Calibri"/>
        <family val="2"/>
      </rPr>
      <t>https://n2t.net/ark:/65665/325f22d53-be2a-4a94-a9df-ef2e6338350a</t>
    </r>
  </si>
  <si>
    <t>USNM:Biorepository:AL2IX40</t>
  </si>
  <si>
    <r>
      <rPr>
        <u/>
        <sz val="12"/>
        <color indexed="8"/>
        <rFont val="Calibri"/>
        <family val="2"/>
      </rPr>
      <t>https://n2t.net/ark:/65665/3250fddcf-9b78-434d-ac51-953fb73dc57e</t>
    </r>
  </si>
  <si>
    <t>USNM:Biorepository:AQ8MA35</t>
  </si>
  <si>
    <r>
      <rPr>
        <u/>
        <sz val="12"/>
        <color indexed="8"/>
        <rFont val="Calibri"/>
        <family val="2"/>
      </rPr>
      <t>https://n2t.net/ark:/65665/3c5433b75-2162-4de8-bf88-f9358ee334e1</t>
    </r>
  </si>
  <si>
    <r>
      <rPr>
        <u/>
        <sz val="12"/>
        <color indexed="8"/>
        <rFont val="Calibri"/>
        <family val="2"/>
      </rPr>
      <t>SAMN36762342</t>
    </r>
  </si>
  <si>
    <r>
      <rPr>
        <u/>
        <sz val="12"/>
        <color indexed="8"/>
        <rFont val="Calibri"/>
        <family val="2"/>
      </rPr>
      <t>SRR25465341</t>
    </r>
  </si>
  <si>
    <r>
      <rPr>
        <u/>
        <sz val="12"/>
        <color indexed="8"/>
        <rFont val="Calibri"/>
        <family val="2"/>
      </rPr>
      <t>PV610248</t>
    </r>
  </si>
  <si>
    <t>5/7/2025</t>
  </si>
  <si>
    <t>USNM:FISH:466517</t>
  </si>
  <si>
    <r>
      <rPr>
        <u/>
        <sz val="12"/>
        <color indexed="8"/>
        <rFont val="Calibri"/>
        <family val="2"/>
      </rPr>
      <t>https://n2t.net/ark:/65665/36014e987-afc2-47e6-99b2-929b208ca0e9</t>
    </r>
  </si>
  <si>
    <t>USNM:Biorepository:AL2IX41</t>
  </si>
  <si>
    <r>
      <rPr>
        <u/>
        <sz val="12"/>
        <color indexed="8"/>
        <rFont val="Calibri"/>
        <family val="2"/>
      </rPr>
      <t>https://n2t.net/ark:/65665/3a14db00b-f885-4131-8d72-c4a56d06439e</t>
    </r>
  </si>
  <si>
    <t>USNM:Biorepository:AQ8MA36</t>
  </si>
  <si>
    <r>
      <rPr>
        <u/>
        <sz val="12"/>
        <color indexed="8"/>
        <rFont val="Calibri"/>
        <family val="2"/>
      </rPr>
      <t>https://n2t.net/ark:/65665/329964a23-c19c-4166-9453-7f4ada2ce8b7</t>
    </r>
  </si>
  <si>
    <r>
      <rPr>
        <u/>
        <sz val="12"/>
        <color indexed="8"/>
        <rFont val="Calibri"/>
        <family val="2"/>
      </rPr>
      <t>SAMN36762343</t>
    </r>
  </si>
  <si>
    <r>
      <rPr>
        <u/>
        <sz val="12"/>
        <color indexed="8"/>
        <rFont val="Calibri"/>
        <family val="2"/>
      </rPr>
      <t>SRR25465340</t>
    </r>
  </si>
  <si>
    <r>
      <rPr>
        <u/>
        <sz val="12"/>
        <color indexed="8"/>
        <rFont val="Calibri"/>
        <family val="2"/>
      </rPr>
      <t>PV610249</t>
    </r>
  </si>
  <si>
    <t>USNM:FISH:403194</t>
  </si>
  <si>
    <r>
      <rPr>
        <u/>
        <sz val="12"/>
        <color indexed="8"/>
        <rFont val="Calibri"/>
        <family val="2"/>
      </rPr>
      <t>https://n2t.net/ark:/65665/368441aee-9239-4ffb-847e-0724d30e286e</t>
    </r>
  </si>
  <si>
    <t>USNM:Biorepository:AG9RD74</t>
  </si>
  <si>
    <r>
      <rPr>
        <u/>
        <sz val="12"/>
        <color indexed="8"/>
        <rFont val="Calibri"/>
        <family val="2"/>
      </rPr>
      <t>https://n2t.net/ark:/65665/3ac3df4be-240d-4866-8294-19eb50f09287</t>
    </r>
  </si>
  <si>
    <t>USNM:Biorepository:AH0SO06</t>
  </si>
  <si>
    <r>
      <rPr>
        <u/>
        <sz val="12"/>
        <color indexed="8"/>
        <rFont val="Calibri"/>
        <family val="2"/>
      </rPr>
      <t>https://n2t.net/ark:/65665/3f01e9839-0c2b-486b-bdf8-6621bb88e168</t>
    </r>
  </si>
  <si>
    <r>
      <rPr>
        <u/>
        <sz val="12"/>
        <color indexed="8"/>
        <rFont val="Calibri"/>
        <family val="2"/>
      </rPr>
      <t>SAMN26198203</t>
    </r>
  </si>
  <si>
    <r>
      <rPr>
        <u/>
        <sz val="12"/>
        <color indexed="8"/>
        <rFont val="Calibri"/>
        <family val="2"/>
      </rPr>
      <t>SRR19434456</t>
    </r>
  </si>
  <si>
    <r>
      <rPr>
        <u/>
        <sz val="12"/>
        <color indexed="8"/>
        <rFont val="Calibri"/>
        <family val="2"/>
      </rPr>
      <t>OP035220</t>
    </r>
  </si>
  <si>
    <t>USNM:FISH:466533</t>
  </si>
  <si>
    <r>
      <rPr>
        <u/>
        <sz val="12"/>
        <color indexed="8"/>
        <rFont val="Calibri"/>
        <family val="2"/>
      </rPr>
      <t>https://n2t.net/ark:/65665/3c0eb3f45-761e-4888-9b2d-a887f87739d6</t>
    </r>
  </si>
  <si>
    <t>USNM:Biorepository:AL2IX57</t>
  </si>
  <si>
    <r>
      <rPr>
        <u/>
        <sz val="12"/>
        <color indexed="8"/>
        <rFont val="Calibri"/>
        <family val="2"/>
      </rPr>
      <t>https://n2t.net/ark:/65665/3da712943-82e7-4142-889f-b532731438e4</t>
    </r>
  </si>
  <si>
    <t>USNM:Biorepository:AQ8MA52</t>
  </si>
  <si>
    <r>
      <rPr>
        <u/>
        <sz val="12"/>
        <color indexed="8"/>
        <rFont val="Calibri"/>
        <family val="2"/>
      </rPr>
      <t>https://n2t.net/ark:/65665/395d5c2a8-b5de-4442-9753-0716b353c914</t>
    </r>
  </si>
  <si>
    <r>
      <rPr>
        <u/>
        <sz val="12"/>
        <color indexed="8"/>
        <rFont val="Calibri"/>
        <family val="2"/>
      </rPr>
      <t>SAMN36762359</t>
    </r>
  </si>
  <si>
    <r>
      <rPr>
        <u/>
        <sz val="12"/>
        <color indexed="8"/>
        <rFont val="Calibri"/>
        <family val="2"/>
      </rPr>
      <t>SRR25465257</t>
    </r>
  </si>
  <si>
    <r>
      <rPr>
        <u/>
        <sz val="12"/>
        <color indexed="8"/>
        <rFont val="Calibri"/>
        <family val="2"/>
      </rPr>
      <t>PV610250</t>
    </r>
  </si>
  <si>
    <t>USNM:FISH:466543</t>
  </si>
  <si>
    <t>USNM:Biorepository:AL2IX67</t>
  </si>
  <si>
    <r>
      <rPr>
        <u/>
        <sz val="12"/>
        <color indexed="8"/>
        <rFont val="Calibri"/>
        <family val="2"/>
      </rPr>
      <t>https://n2t.net/ark:/65665/322264f8a-3be8-4e24-b9cc-2e113c9eb6ef</t>
    </r>
  </si>
  <si>
    <t>USNM:Biorepository:AQ8MA62</t>
  </si>
  <si>
    <r>
      <rPr>
        <u/>
        <sz val="12"/>
        <color indexed="8"/>
        <rFont val="Calibri"/>
        <family val="2"/>
      </rPr>
      <t>https://n2t.net/ark:/65665/353a47d12-975f-40d7-9733-dc8231236f2c</t>
    </r>
  </si>
  <si>
    <r>
      <rPr>
        <u/>
        <sz val="12"/>
        <color indexed="8"/>
        <rFont val="Calibri"/>
        <family val="2"/>
      </rPr>
      <t>SAMN36762369</t>
    </r>
  </si>
  <si>
    <r>
      <rPr>
        <u/>
        <sz val="12"/>
        <color indexed="8"/>
        <rFont val="Calibri"/>
        <family val="2"/>
      </rPr>
      <t>SRR25465246</t>
    </r>
  </si>
  <si>
    <r>
      <rPr>
        <u/>
        <sz val="12"/>
        <color indexed="8"/>
        <rFont val="Calibri"/>
        <family val="2"/>
      </rPr>
      <t>PV610251</t>
    </r>
  </si>
  <si>
    <t>USNM:FISH:466544</t>
  </si>
  <si>
    <t>USNM:Biorepository:AL2IX68</t>
  </si>
  <si>
    <r>
      <rPr>
        <u/>
        <sz val="12"/>
        <color indexed="8"/>
        <rFont val="Calibri"/>
        <family val="2"/>
      </rPr>
      <t>https://n2t.net/ark:/65665/32e9fc4c6-1c23-4207-9828-4de45886785e</t>
    </r>
  </si>
  <si>
    <t>USNM:Biorepository:AQ8MA63</t>
  </si>
  <si>
    <r>
      <rPr>
        <u/>
        <sz val="12"/>
        <color indexed="8"/>
        <rFont val="Calibri"/>
        <family val="2"/>
      </rPr>
      <t>https://n2t.net/ark:/65665/370346a70-08e4-4bd3-ae1e-e0f2f2934fda</t>
    </r>
  </si>
  <si>
    <r>
      <rPr>
        <u/>
        <sz val="12"/>
        <color indexed="8"/>
        <rFont val="Calibri"/>
        <family val="2"/>
      </rPr>
      <t>SAMN36762370</t>
    </r>
  </si>
  <si>
    <r>
      <rPr>
        <u/>
        <sz val="12"/>
        <color indexed="8"/>
        <rFont val="Calibri"/>
        <family val="2"/>
      </rPr>
      <t>SRR25465245</t>
    </r>
  </si>
  <si>
    <r>
      <rPr>
        <u/>
        <sz val="12"/>
        <color indexed="8"/>
        <rFont val="Calibri"/>
        <family val="2"/>
      </rPr>
      <t>PV610252</t>
    </r>
  </si>
  <si>
    <t>USNM:FISH:466545</t>
  </si>
  <si>
    <t>USNM:Biorepository:AL2IX69</t>
  </si>
  <si>
    <r>
      <rPr>
        <u/>
        <sz val="12"/>
        <color indexed="8"/>
        <rFont val="Calibri"/>
        <family val="2"/>
      </rPr>
      <t>https://n2t.net/ark:/65665/3f0d3720f-87b4-4a91-931c-f28c51b35b7f</t>
    </r>
  </si>
  <si>
    <t>USNM:Biorepository:AQ8MA64</t>
  </si>
  <si>
    <r>
      <rPr>
        <u/>
        <sz val="12"/>
        <color indexed="8"/>
        <rFont val="Calibri"/>
        <family val="2"/>
      </rPr>
      <t>https://n2t.net/ark:/65665/377b16339-ba28-4f3f-a39b-033a3ecc4093</t>
    </r>
  </si>
  <si>
    <r>
      <rPr>
        <u/>
        <sz val="12"/>
        <color indexed="8"/>
        <rFont val="Calibri"/>
        <family val="2"/>
      </rPr>
      <t>SAMN36762371</t>
    </r>
  </si>
  <si>
    <r>
      <rPr>
        <u/>
        <sz val="12"/>
        <color indexed="8"/>
        <rFont val="Calibri"/>
        <family val="2"/>
      </rPr>
      <t>SRR25465244</t>
    </r>
  </si>
  <si>
    <r>
      <rPr>
        <u/>
        <sz val="12"/>
        <color indexed="8"/>
        <rFont val="Calibri"/>
        <family val="2"/>
      </rPr>
      <t>PV610253</t>
    </r>
  </si>
  <si>
    <t>USNM:FISH:466546</t>
  </si>
  <si>
    <t>USNM:Biorepository:AL2IX70</t>
  </si>
  <si>
    <r>
      <rPr>
        <u/>
        <sz val="12"/>
        <color indexed="8"/>
        <rFont val="Calibri"/>
        <family val="2"/>
      </rPr>
      <t>https://n2t.net/ark:/65665/31a3b4b83-89d7-4406-b4c2-c9ab0ab0156f</t>
    </r>
  </si>
  <si>
    <t>USNM:Biorepository:AQ8MA65</t>
  </si>
  <si>
    <r>
      <rPr>
        <u/>
        <sz val="12"/>
        <color indexed="8"/>
        <rFont val="Calibri"/>
        <family val="2"/>
      </rPr>
      <t>https://n2t.net/ark:/65665/30495a747-6749-4378-a0cd-1a9c6c77cc61</t>
    </r>
  </si>
  <si>
    <r>
      <rPr>
        <u/>
        <sz val="12"/>
        <color indexed="8"/>
        <rFont val="Calibri"/>
        <family val="2"/>
      </rPr>
      <t>SAMN36762372</t>
    </r>
  </si>
  <si>
    <r>
      <rPr>
        <u/>
        <sz val="12"/>
        <color indexed="8"/>
        <rFont val="Calibri"/>
        <family val="2"/>
      </rPr>
      <t>SRR25465243</t>
    </r>
  </si>
  <si>
    <r>
      <rPr>
        <u/>
        <sz val="12"/>
        <color indexed="8"/>
        <rFont val="Calibri"/>
        <family val="2"/>
      </rPr>
      <t>PV610254</t>
    </r>
  </si>
  <si>
    <t>USNM:FISH:466547</t>
  </si>
  <si>
    <t>USNM:Biorepository:AL2IX71</t>
  </si>
  <si>
    <r>
      <rPr>
        <u/>
        <sz val="12"/>
        <color indexed="8"/>
        <rFont val="Calibri"/>
        <family val="2"/>
      </rPr>
      <t>https://n2t.net/ark:/65665/3bd321b86-8b39-48c4-b455-e259c6f10104</t>
    </r>
  </si>
  <si>
    <t>USNM:Biorepository:AQ8MA66</t>
  </si>
  <si>
    <r>
      <rPr>
        <u/>
        <sz val="12"/>
        <color indexed="8"/>
        <rFont val="Calibri"/>
        <family val="2"/>
      </rPr>
      <t>https://n2t.net/ark:/65665/384d88937-fd33-4342-a80e-236528e1dd04</t>
    </r>
  </si>
  <si>
    <r>
      <rPr>
        <u/>
        <sz val="12"/>
        <color indexed="8"/>
        <rFont val="Calibri"/>
        <family val="2"/>
      </rPr>
      <t>SAMN36762373</t>
    </r>
  </si>
  <si>
    <r>
      <rPr>
        <u/>
        <sz val="12"/>
        <color indexed="8"/>
        <rFont val="Calibri"/>
        <family val="2"/>
      </rPr>
      <t>SRR25465242</t>
    </r>
  </si>
  <si>
    <r>
      <rPr>
        <u/>
        <sz val="12"/>
        <color indexed="8"/>
        <rFont val="Calibri"/>
        <family val="2"/>
      </rPr>
      <t>PV610255</t>
    </r>
  </si>
  <si>
    <t>USNM:FISH:466548</t>
  </si>
  <si>
    <t>USNM:Biorepository:AL2IX72</t>
  </si>
  <si>
    <r>
      <rPr>
        <u/>
        <sz val="12"/>
        <color indexed="8"/>
        <rFont val="Calibri"/>
        <family val="2"/>
      </rPr>
      <t>https://n2t.net/ark:/65665/3a25ce955-c599-478c-b47f-6c1135c4f781</t>
    </r>
  </si>
  <si>
    <t>USNM:Biorepository:AQ8MA67</t>
  </si>
  <si>
    <r>
      <rPr>
        <u/>
        <sz val="12"/>
        <color indexed="8"/>
        <rFont val="Calibri"/>
        <family val="2"/>
      </rPr>
      <t>https://n2t.net/ark:/65665/363a47289-f2b5-43c6-a901-8e25d6efa21b</t>
    </r>
  </si>
  <si>
    <r>
      <rPr>
        <u/>
        <sz val="12"/>
        <color indexed="8"/>
        <rFont val="Calibri"/>
        <family val="2"/>
      </rPr>
      <t>SAMN36762374</t>
    </r>
  </si>
  <si>
    <r>
      <rPr>
        <u/>
        <sz val="12"/>
        <color indexed="8"/>
        <rFont val="Calibri"/>
        <family val="2"/>
      </rPr>
      <t>SRR25465241</t>
    </r>
  </si>
  <si>
    <r>
      <rPr>
        <u/>
        <sz val="12"/>
        <color indexed="8"/>
        <rFont val="Calibri"/>
        <family val="2"/>
      </rPr>
      <t>PV610256</t>
    </r>
  </si>
  <si>
    <r>
      <rPr>
        <i/>
        <sz val="12"/>
        <color indexed="8"/>
        <rFont val="Calibri"/>
        <family val="2"/>
      </rPr>
      <t>Etelis carbunculus</t>
    </r>
  </si>
  <si>
    <t>USNM:FISH:466439</t>
  </si>
  <si>
    <r>
      <rPr>
        <u/>
        <sz val="12"/>
        <color indexed="8"/>
        <rFont val="Calibri"/>
        <family val="2"/>
      </rPr>
      <t>https://n2t.net/ark:/65665/3132143c2-9a7f-4e9b-a60b-bb860d2329c2</t>
    </r>
  </si>
  <si>
    <t>USNM:Biorepository:AL2IX78</t>
  </si>
  <si>
    <r>
      <rPr>
        <u/>
        <sz val="12"/>
        <color indexed="8"/>
        <rFont val="Calibri"/>
        <family val="2"/>
      </rPr>
      <t>https://n2t.net/ark:/65665/37788ef3c-bec9-4d46-95bf-10b872ddcf67</t>
    </r>
  </si>
  <si>
    <t>USNM:Biorepository:AQ7LZ79</t>
  </si>
  <si>
    <r>
      <rPr>
        <u/>
        <sz val="12"/>
        <color indexed="8"/>
        <rFont val="Calibri"/>
        <family val="2"/>
      </rPr>
      <t>https://n2t.net/ark:/65665/364cb9c9a-de9e-40e1-b303-b9282ff04b7a</t>
    </r>
  </si>
  <si>
    <r>
      <rPr>
        <u/>
        <sz val="12"/>
        <color indexed="8"/>
        <rFont val="Calibri"/>
        <family val="2"/>
      </rPr>
      <t>SAMN36762265</t>
    </r>
  </si>
  <si>
    <r>
      <rPr>
        <u/>
        <sz val="12"/>
        <color indexed="8"/>
        <rFont val="Calibri"/>
        <family val="2"/>
      </rPr>
      <t>SRR25465138</t>
    </r>
  </si>
  <si>
    <r>
      <rPr>
        <u/>
        <sz val="12"/>
        <color indexed="8"/>
        <rFont val="Calibri"/>
        <family val="2"/>
      </rPr>
      <t>PV170591</t>
    </r>
  </si>
  <si>
    <t>USNM:FISH:466471</t>
  </si>
  <si>
    <r>
      <rPr>
        <u/>
        <sz val="12"/>
        <color indexed="8"/>
        <rFont val="Calibri"/>
        <family val="2"/>
      </rPr>
      <t>https://n2t.net/ark:/65665/323eda404-2d79-47c6-9c18-0f393ce1a6be</t>
    </r>
  </si>
  <si>
    <t>USNM:Biorepository:AL2IY10</t>
  </si>
  <si>
    <r>
      <rPr>
        <u/>
        <sz val="12"/>
        <color indexed="8"/>
        <rFont val="Calibri"/>
        <family val="2"/>
      </rPr>
      <t>https://n2t.net/ark:/65665/3a46005c4-3979-4107-a7cc-1d1078055555</t>
    </r>
  </si>
  <si>
    <t>USNM:Biorepository:AQ8MA11</t>
  </si>
  <si>
    <r>
      <rPr>
        <u/>
        <sz val="12"/>
        <color indexed="8"/>
        <rFont val="Calibri"/>
        <family val="2"/>
      </rPr>
      <t>https://n2t.net/ark:/65665/3e18ab807-afca-4d6c-8051-fead8d2dceea</t>
    </r>
  </si>
  <si>
    <r>
      <rPr>
        <u/>
        <sz val="12"/>
        <color indexed="8"/>
        <rFont val="Calibri"/>
        <family val="2"/>
      </rPr>
      <t>SAMN36762297</t>
    </r>
  </si>
  <si>
    <r>
      <rPr>
        <u/>
        <sz val="12"/>
        <color indexed="8"/>
        <rFont val="Calibri"/>
        <family val="2"/>
      </rPr>
      <t>SRR25465069</t>
    </r>
  </si>
  <si>
    <r>
      <rPr>
        <u/>
        <sz val="12"/>
        <color indexed="8"/>
        <rFont val="Calibri"/>
        <family val="2"/>
      </rPr>
      <t>PV170581</t>
    </r>
  </si>
  <si>
    <t>USNM:FISH:466444</t>
  </si>
  <si>
    <r>
      <rPr>
        <u/>
        <sz val="12"/>
        <color indexed="8"/>
        <rFont val="Calibri"/>
        <family val="2"/>
      </rPr>
      <t>https://n2t.net/ark:/65665/334f59a2f-213b-4e0b-8197-7a0800c27a2c</t>
    </r>
  </si>
  <si>
    <t>USNM:Biorepository:AL2IX83</t>
  </si>
  <si>
    <r>
      <rPr>
        <u/>
        <sz val="12"/>
        <color indexed="8"/>
        <rFont val="Calibri"/>
        <family val="2"/>
      </rPr>
      <t>https://n2t.net/ark:/65665/37989c09b-3535-4c6b-ac10-b12fbde38cc5</t>
    </r>
  </si>
  <si>
    <t>USNM:Biorepository:AQ7LZ84</t>
  </si>
  <si>
    <r>
      <rPr>
        <u/>
        <sz val="12"/>
        <color indexed="8"/>
        <rFont val="Calibri"/>
        <family val="2"/>
      </rPr>
      <t>https://n2t.net/ark:/65665/3d647e11f-8916-4af2-a2ae-02e410ee810f</t>
    </r>
  </si>
  <si>
    <r>
      <rPr>
        <u/>
        <sz val="12"/>
        <color indexed="8"/>
        <rFont val="Calibri"/>
        <family val="2"/>
      </rPr>
      <t>SAMN36762270</t>
    </r>
  </si>
  <si>
    <r>
      <rPr>
        <u/>
        <sz val="12"/>
        <color indexed="8"/>
        <rFont val="Calibri"/>
        <family val="2"/>
      </rPr>
      <t>SRR25465100</t>
    </r>
  </si>
  <si>
    <r>
      <rPr>
        <u/>
        <sz val="12"/>
        <color indexed="8"/>
        <rFont val="Calibri"/>
        <family val="2"/>
      </rPr>
      <t>PV170584</t>
    </r>
  </si>
  <si>
    <t>USNM:FISH:466484</t>
  </si>
  <si>
    <r>
      <rPr>
        <u/>
        <sz val="12"/>
        <color indexed="8"/>
        <rFont val="Calibri"/>
        <family val="2"/>
      </rPr>
      <t>https://n2t.net/ark:/65665/340f65824-3ef2-4a6a-97d4-c0f5d5e10a2e</t>
    </r>
  </si>
  <si>
    <t>USNM:Biorepository:AL2IY23</t>
  </si>
  <si>
    <r>
      <rPr>
        <u/>
        <sz val="12"/>
        <color indexed="8"/>
        <rFont val="Calibri"/>
        <family val="2"/>
      </rPr>
      <t>https://n2t.net/ark:/65665/3899a3a58-7608-4897-a4b2-59c834ef76df</t>
    </r>
  </si>
  <si>
    <t>USNM:Biorepository:AQ8MA24</t>
  </si>
  <si>
    <r>
      <rPr>
        <u/>
        <sz val="12"/>
        <color indexed="8"/>
        <rFont val="Calibri"/>
        <family val="2"/>
      </rPr>
      <t>https://n2t.net/ark:/65665/347fecbf1-7687-4aeb-bd50-0418e265505e</t>
    </r>
  </si>
  <si>
    <r>
      <rPr>
        <u/>
        <sz val="12"/>
        <color indexed="8"/>
        <rFont val="Calibri"/>
        <family val="2"/>
      </rPr>
      <t>SAMN36762310</t>
    </r>
  </si>
  <si>
    <r>
      <rPr>
        <u/>
        <sz val="12"/>
        <color indexed="8"/>
        <rFont val="Calibri"/>
        <family val="2"/>
      </rPr>
      <t>SRR25465055</t>
    </r>
  </si>
  <si>
    <r>
      <rPr>
        <u/>
        <sz val="12"/>
        <color indexed="8"/>
        <rFont val="Calibri"/>
        <family val="2"/>
      </rPr>
      <t>PV170572</t>
    </r>
  </si>
  <si>
    <t>USNM:FISH:466447</t>
  </si>
  <si>
    <r>
      <rPr>
        <u/>
        <sz val="12"/>
        <color indexed="8"/>
        <rFont val="Calibri"/>
        <family val="2"/>
      </rPr>
      <t>https://n2t.net/ark:/65665/3430077a9-f1ee-4f08-b7f0-fc87e91c9289</t>
    </r>
  </si>
  <si>
    <t>USNM:Biorepository:AL2IX86</t>
  </si>
  <si>
    <r>
      <rPr>
        <u/>
        <sz val="12"/>
        <color indexed="8"/>
        <rFont val="Calibri"/>
        <family val="2"/>
      </rPr>
      <t>https://n2t.net/ark:/65665/34ab40e3b-b488-4991-8169-09db3e4e781c</t>
    </r>
  </si>
  <si>
    <t>USNM:Biorepository:AQ7LZ87</t>
  </si>
  <si>
    <r>
      <rPr>
        <u/>
        <sz val="12"/>
        <color indexed="8"/>
        <rFont val="Calibri"/>
        <family val="2"/>
      </rPr>
      <t>https://n2t.net/ark:/65665/322c8465a-1b9f-49bb-827f-f98d3b82b3c0</t>
    </r>
  </si>
  <si>
    <r>
      <rPr>
        <u/>
        <sz val="12"/>
        <color indexed="8"/>
        <rFont val="Calibri"/>
        <family val="2"/>
      </rPr>
      <t>SAMN36762273</t>
    </r>
  </si>
  <si>
    <r>
      <rPr>
        <u/>
        <sz val="12"/>
        <color indexed="8"/>
        <rFont val="Calibri"/>
        <family val="2"/>
      </rPr>
      <t>SRR25465097</t>
    </r>
  </si>
  <si>
    <r>
      <rPr>
        <u/>
        <sz val="12"/>
        <color indexed="8"/>
        <rFont val="Calibri"/>
        <family val="2"/>
      </rPr>
      <t>PV170582</t>
    </r>
  </si>
  <si>
    <t>USNM:FISH:466458</t>
  </si>
  <si>
    <r>
      <rPr>
        <u/>
        <sz val="12"/>
        <color indexed="8"/>
        <rFont val="Calibri"/>
        <family val="2"/>
      </rPr>
      <t>https://n2t.net/ark:/65665/351b6503c-1836-4f2a-b46f-044d51d42933</t>
    </r>
  </si>
  <si>
    <t>USNM:Biorepository:AL2IX97</t>
  </si>
  <si>
    <r>
      <rPr>
        <u/>
        <sz val="12"/>
        <color indexed="8"/>
        <rFont val="Calibri"/>
        <family val="2"/>
      </rPr>
      <t>https://n2t.net/ark:/65665/3daa5bd9f-2418-4876-a316-f67ac8e6d97d</t>
    </r>
  </si>
  <si>
    <t>USNM:Biorepository:AQ7LZ98</t>
  </si>
  <si>
    <r>
      <rPr>
        <u/>
        <sz val="12"/>
        <color indexed="8"/>
        <rFont val="Calibri"/>
        <family val="2"/>
      </rPr>
      <t>https://n2t.net/ark:/65665/33ccd325e-f936-4d8b-ade7-f38a9ad5efea</t>
    </r>
  </si>
  <si>
    <r>
      <rPr>
        <u/>
        <sz val="12"/>
        <color indexed="8"/>
        <rFont val="Calibri"/>
        <family val="2"/>
      </rPr>
      <t>SAMN36762284</t>
    </r>
  </si>
  <si>
    <r>
      <rPr>
        <u/>
        <sz val="12"/>
        <color indexed="8"/>
        <rFont val="Calibri"/>
        <family val="2"/>
      </rPr>
      <t>SRR25465085</t>
    </r>
  </si>
  <si>
    <r>
      <rPr>
        <u/>
        <sz val="12"/>
        <color indexed="8"/>
        <rFont val="Calibri"/>
        <family val="2"/>
      </rPr>
      <t>PV170587</t>
    </r>
  </si>
  <si>
    <t>USNM:FISH:466473</t>
  </si>
  <si>
    <r>
      <rPr>
        <u/>
        <sz val="12"/>
        <color indexed="8"/>
        <rFont val="Calibri"/>
        <family val="2"/>
      </rPr>
      <t>https://n2t.net/ark:/65665/36c002a39-9357-47d5-afa7-a36aad97daef</t>
    </r>
  </si>
  <si>
    <t>USNM:Biorepository:AL2IY12</t>
  </si>
  <si>
    <r>
      <rPr>
        <u/>
        <sz val="12"/>
        <color indexed="8"/>
        <rFont val="Calibri"/>
        <family val="2"/>
      </rPr>
      <t>https://n2t.net/ark:/65665/35cc2748f-b183-4cf2-8109-43f984076593</t>
    </r>
  </si>
  <si>
    <t>USNM:Biorepository:AQ8MA13</t>
  </si>
  <si>
    <r>
      <rPr>
        <u/>
        <sz val="12"/>
        <color indexed="8"/>
        <rFont val="Calibri"/>
        <family val="2"/>
      </rPr>
      <t>https://n2t.net/ark:/65665/3213c924e-59a8-4c72-ad32-01307079d162</t>
    </r>
  </si>
  <si>
    <r>
      <rPr>
        <u/>
        <sz val="12"/>
        <color indexed="8"/>
        <rFont val="Calibri"/>
        <family val="2"/>
      </rPr>
      <t>SAMN36762299</t>
    </r>
  </si>
  <si>
    <r>
      <rPr>
        <u/>
        <sz val="12"/>
        <color indexed="8"/>
        <rFont val="Calibri"/>
        <family val="2"/>
      </rPr>
      <t>SRR25465067</t>
    </r>
  </si>
  <si>
    <r>
      <rPr>
        <u/>
        <sz val="12"/>
        <color indexed="8"/>
        <rFont val="Calibri"/>
        <family val="2"/>
      </rPr>
      <t>PV170590</t>
    </r>
  </si>
  <si>
    <t>USNM:FISH:466456</t>
  </si>
  <si>
    <r>
      <rPr>
        <u/>
        <sz val="12"/>
        <color indexed="8"/>
        <rFont val="Calibri"/>
        <family val="2"/>
      </rPr>
      <t>https://n2t.net/ark:/65665/37eaa0234-d89d-4c41-a189-94f38861bb31</t>
    </r>
  </si>
  <si>
    <t>USNM:Biorepository:AL2IX95</t>
  </si>
  <si>
    <r>
      <rPr>
        <u/>
        <sz val="12"/>
        <color indexed="8"/>
        <rFont val="Calibri"/>
        <family val="2"/>
      </rPr>
      <t>https://n2t.net/ark:/65665/3843cdff9-4647-4836-8dd7-f04884ff6171</t>
    </r>
  </si>
  <si>
    <t>USNM:Biorepository:AQ7LZ96</t>
  </si>
  <si>
    <r>
      <rPr>
        <u/>
        <sz val="12"/>
        <color indexed="8"/>
        <rFont val="Calibri"/>
        <family val="2"/>
      </rPr>
      <t>https://n2t.net/ark:/65665/31168e8e1-5308-4826-9010-26be856efb1d</t>
    </r>
  </si>
  <si>
    <r>
      <rPr>
        <u/>
        <sz val="12"/>
        <color indexed="8"/>
        <rFont val="Calibri"/>
        <family val="2"/>
      </rPr>
      <t>SAMN36762282</t>
    </r>
  </si>
  <si>
    <r>
      <rPr>
        <u/>
        <sz val="12"/>
        <color indexed="8"/>
        <rFont val="Calibri"/>
        <family val="2"/>
      </rPr>
      <t>SRR25465087</t>
    </r>
  </si>
  <si>
    <r>
      <rPr>
        <u/>
        <sz val="12"/>
        <color indexed="8"/>
        <rFont val="Calibri"/>
        <family val="2"/>
      </rPr>
      <t>PV170588</t>
    </r>
  </si>
  <si>
    <t>USNM:FISH:466437</t>
  </si>
  <si>
    <r>
      <rPr>
        <u/>
        <sz val="12"/>
        <color indexed="8"/>
        <rFont val="Calibri"/>
        <family val="2"/>
      </rPr>
      <t>https://n2t.net/ark:/65665/38a18d109-670b-4aab-a8e6-c6c627c940b7</t>
    </r>
  </si>
  <si>
    <t>USNM:Biorepository:AL2IX76</t>
  </si>
  <si>
    <r>
      <rPr>
        <u/>
        <sz val="12"/>
        <color indexed="8"/>
        <rFont val="Calibri"/>
        <family val="2"/>
      </rPr>
      <t>https://n2t.net/ark:/65665/33ddb51bd-d0a5-4ba0-b4a2-10f8dad3c9be</t>
    </r>
  </si>
  <si>
    <t>USNM:Biorepository:AQ7LZ77</t>
  </si>
  <si>
    <r>
      <rPr>
        <u/>
        <sz val="12"/>
        <color indexed="8"/>
        <rFont val="Calibri"/>
        <family val="2"/>
      </rPr>
      <t>https://n2t.net/ark:/65665/34c6c81e2-522e-4fb1-89ac-7648ba2a07ae</t>
    </r>
  </si>
  <si>
    <r>
      <rPr>
        <u/>
        <sz val="12"/>
        <color indexed="8"/>
        <rFont val="Calibri"/>
        <family val="2"/>
      </rPr>
      <t>SAMN36762263</t>
    </r>
  </si>
  <si>
    <r>
      <rPr>
        <u/>
        <sz val="12"/>
        <color indexed="8"/>
        <rFont val="Calibri"/>
        <family val="2"/>
      </rPr>
      <t>SRR25465140</t>
    </r>
  </si>
  <si>
    <r>
      <rPr>
        <u/>
        <sz val="12"/>
        <color indexed="8"/>
        <rFont val="Calibri"/>
        <family val="2"/>
      </rPr>
      <t>PV170592</t>
    </r>
  </si>
  <si>
    <t>USNM:FISH:466453</t>
  </si>
  <si>
    <r>
      <rPr>
        <u/>
        <sz val="12"/>
        <color indexed="8"/>
        <rFont val="Calibri"/>
        <family val="2"/>
      </rPr>
      <t>https://n2t.net/ark:/65665/39b08be43-7066-4f68-b608-8f82cb91e7c6</t>
    </r>
  </si>
  <si>
    <t>USNM:Biorepository:AL2IX92</t>
  </si>
  <si>
    <r>
      <rPr>
        <u/>
        <sz val="12"/>
        <color indexed="8"/>
        <rFont val="Calibri"/>
        <family val="2"/>
      </rPr>
      <t>https://n2t.net/ark:/65665/3b376c57b-49dd-4e77-a9a0-c815d867378c</t>
    </r>
  </si>
  <si>
    <t>USNM:Biorepository:AQ7LZ93</t>
  </si>
  <si>
    <r>
      <rPr>
        <u/>
        <sz val="12"/>
        <color indexed="8"/>
        <rFont val="Calibri"/>
        <family val="2"/>
      </rPr>
      <t>https://n2t.net/ark:/65665/3519faf95-1e6c-4e1f-b780-408c513aabf3</t>
    </r>
  </si>
  <si>
    <r>
      <rPr>
        <u/>
        <sz val="12"/>
        <color indexed="8"/>
        <rFont val="Calibri"/>
        <family val="2"/>
      </rPr>
      <t>SAMN36762279</t>
    </r>
  </si>
  <si>
    <r>
      <rPr>
        <u/>
        <sz val="12"/>
        <color indexed="8"/>
        <rFont val="Calibri"/>
        <family val="2"/>
      </rPr>
      <t>SRR25465090</t>
    </r>
  </si>
  <si>
    <r>
      <rPr>
        <u/>
        <sz val="12"/>
        <color indexed="8"/>
        <rFont val="Calibri"/>
        <family val="2"/>
      </rPr>
      <t>PV170589</t>
    </r>
  </si>
  <si>
    <t>USNM:FISH:466470</t>
  </si>
  <si>
    <r>
      <rPr>
        <u/>
        <sz val="12"/>
        <color indexed="8"/>
        <rFont val="Calibri"/>
        <family val="2"/>
      </rPr>
      <t>https://n2t.net/ark:/65665/3c18b2775-4772-4328-afa4-99673bbf8ccd</t>
    </r>
  </si>
  <si>
    <t>USNM:Biorepository:AL2IY09</t>
  </si>
  <si>
    <r>
      <rPr>
        <u/>
        <sz val="12"/>
        <color indexed="8"/>
        <rFont val="Calibri"/>
        <family val="2"/>
      </rPr>
      <t>https://n2t.net/ark:/65665/34bb3d1cc-81bc-4b63-98cf-e6599a3a9ab7</t>
    </r>
  </si>
  <si>
    <t>USNM:Biorepository:AQ8MA10</t>
  </si>
  <si>
    <r>
      <rPr>
        <u/>
        <sz val="12"/>
        <color indexed="8"/>
        <rFont val="Calibri"/>
        <family val="2"/>
      </rPr>
      <t>https://n2t.net/ark:/65665/32bfda657-cc6e-4d09-af0b-fac7d38e74d5</t>
    </r>
  </si>
  <si>
    <r>
      <rPr>
        <u/>
        <sz val="12"/>
        <color indexed="8"/>
        <rFont val="Calibri"/>
        <family val="2"/>
      </rPr>
      <t>SAMN36762296</t>
    </r>
  </si>
  <si>
    <r>
      <rPr>
        <u/>
        <sz val="12"/>
        <color indexed="8"/>
        <rFont val="Calibri"/>
        <family val="2"/>
      </rPr>
      <t>SRR25465072</t>
    </r>
  </si>
  <si>
    <r>
      <rPr>
        <u/>
        <sz val="12"/>
        <color indexed="8"/>
        <rFont val="Calibri"/>
        <family val="2"/>
      </rPr>
      <t>PV170585</t>
    </r>
  </si>
  <si>
    <t>USNM:FISH:466442</t>
  </si>
  <si>
    <r>
      <rPr>
        <u/>
        <sz val="12"/>
        <color indexed="8"/>
        <rFont val="Calibri"/>
        <family val="2"/>
      </rPr>
      <t>https://n2t.net/ark:/65665/3d8f5d30e-89c8-42dc-9127-69ff5724620f</t>
    </r>
  </si>
  <si>
    <t>USNM:Biorepository:AL2IX81</t>
  </si>
  <si>
    <r>
      <rPr>
        <u/>
        <sz val="12"/>
        <color indexed="8"/>
        <rFont val="Calibri"/>
        <family val="2"/>
      </rPr>
      <t>https://n2t.net/ark:/65665/3e3ca99f2-0a73-4f7c-aaf2-fbeeca0d8e89</t>
    </r>
  </si>
  <si>
    <t>USNM:Biorepository:AQ7LZ82</t>
  </si>
  <si>
    <r>
      <rPr>
        <u/>
        <sz val="12"/>
        <color indexed="8"/>
        <rFont val="Calibri"/>
        <family val="2"/>
      </rPr>
      <t>https://n2t.net/ark:/65665/349fc8c04-9788-4573-bad1-b2ee735a1ca8</t>
    </r>
  </si>
  <si>
    <r>
      <rPr>
        <u/>
        <sz val="12"/>
        <color indexed="8"/>
        <rFont val="Calibri"/>
        <family val="2"/>
      </rPr>
      <t>SAMN36762268</t>
    </r>
  </si>
  <si>
    <r>
      <rPr>
        <u/>
        <sz val="12"/>
        <color indexed="8"/>
        <rFont val="Calibri"/>
        <family val="2"/>
      </rPr>
      <t>SRR25465102</t>
    </r>
  </si>
  <si>
    <r>
      <rPr>
        <u/>
        <sz val="12"/>
        <color indexed="8"/>
        <rFont val="Calibri"/>
        <family val="2"/>
      </rPr>
      <t>PV170583</t>
    </r>
  </si>
  <si>
    <t>USNM:FISH:466474</t>
  </si>
  <si>
    <r>
      <rPr>
        <u/>
        <sz val="12"/>
        <color indexed="8"/>
        <rFont val="Calibri"/>
        <family val="2"/>
      </rPr>
      <t>https://n2t.net/ark:/65665/3e39a0335-e985-4fbf-8d77-cd217723ca1f</t>
    </r>
  </si>
  <si>
    <t>USNM:Biorepository:AL2IY13</t>
  </si>
  <si>
    <r>
      <rPr>
        <u/>
        <sz val="12"/>
        <color indexed="8"/>
        <rFont val="Calibri"/>
        <family val="2"/>
      </rPr>
      <t>https://n2t.net/ark:/65665/304446bf2-5548-4db8-97ab-d466480c9fb6</t>
    </r>
  </si>
  <si>
    <t>USNM:Biorepository:AQ8MA14</t>
  </si>
  <si>
    <r>
      <rPr>
        <u/>
        <sz val="12"/>
        <color indexed="8"/>
        <rFont val="Calibri"/>
        <family val="2"/>
      </rPr>
      <t>https://n2t.net/ark:/65665/3075b4656-c39e-4cb7-96d0-254657bdb079</t>
    </r>
  </si>
  <si>
    <r>
      <rPr>
        <u/>
        <sz val="12"/>
        <color indexed="8"/>
        <rFont val="Calibri"/>
        <family val="2"/>
      </rPr>
      <t>SAMN36762300</t>
    </r>
  </si>
  <si>
    <r>
      <rPr>
        <u/>
        <sz val="12"/>
        <color indexed="8"/>
        <rFont val="Calibri"/>
        <family val="2"/>
      </rPr>
      <t>SRR25465066</t>
    </r>
  </si>
  <si>
    <r>
      <rPr>
        <u/>
        <sz val="12"/>
        <color indexed="8"/>
        <rFont val="Calibri"/>
        <family val="2"/>
      </rPr>
      <t>PV170586</t>
    </r>
  </si>
  <si>
    <t>USNM:FISH:466482</t>
  </si>
  <si>
    <r>
      <rPr>
        <u/>
        <sz val="12"/>
        <color indexed="8"/>
        <rFont val="Calibri"/>
        <family val="2"/>
      </rPr>
      <t>https://n2t.net/ark:/65665/3fda1194a-8b58-4f07-ba22-c2391e980352</t>
    </r>
  </si>
  <si>
    <t>USNM:Biorepository:AL2IY21</t>
  </si>
  <si>
    <r>
      <rPr>
        <u/>
        <sz val="12"/>
        <color indexed="8"/>
        <rFont val="Calibri"/>
        <family val="2"/>
      </rPr>
      <t>https://n2t.net/ark:/65665/3eeb85971-c9e7-4693-933c-14b082bf84d9</t>
    </r>
  </si>
  <si>
    <t>USNM:Biorepository:AQ8MA22</t>
  </si>
  <si>
    <r>
      <rPr>
        <u/>
        <sz val="12"/>
        <color indexed="8"/>
        <rFont val="Calibri"/>
        <family val="2"/>
      </rPr>
      <t>https://n2t.net/ark:/65665/3a69d106f-841a-46df-b1e0-5763e7e869c9</t>
    </r>
  </si>
  <si>
    <r>
      <rPr>
        <u/>
        <sz val="12"/>
        <color indexed="8"/>
        <rFont val="Calibri"/>
        <family val="2"/>
      </rPr>
      <t>SAMN36762308</t>
    </r>
  </si>
  <si>
    <r>
      <rPr>
        <u/>
        <sz val="12"/>
        <color indexed="8"/>
        <rFont val="Calibri"/>
        <family val="2"/>
      </rPr>
      <t>SRR25465057</t>
    </r>
  </si>
  <si>
    <r>
      <rPr>
        <u/>
        <sz val="12"/>
        <color indexed="8"/>
        <rFont val="Calibri"/>
        <family val="2"/>
      </rPr>
      <t>PV170570</t>
    </r>
  </si>
  <si>
    <t>MNHN-IC-2008-1168</t>
  </si>
  <si>
    <t>USNM:FISH:440182</t>
  </si>
  <si>
    <t>USNM:Biorepository:AH8AF03</t>
  </si>
  <si>
    <r>
      <rPr>
        <u/>
        <sz val="12"/>
        <color indexed="8"/>
        <rFont val="Calibri"/>
        <family val="2"/>
      </rPr>
      <t>https://n2t.net/ark:/65665/310dff91d-244f-44e5-8136-a035ad57436b</t>
    </r>
  </si>
  <si>
    <t>USNM:Biorepository:AG5NY89</t>
  </si>
  <si>
    <r>
      <rPr>
        <u/>
        <sz val="12"/>
        <color indexed="8"/>
        <rFont val="Calibri"/>
        <family val="2"/>
      </rPr>
      <t>https://n2t.net/ark:/65665/3790511ff-2da8-488b-92af-b27af27f915e</t>
    </r>
  </si>
  <si>
    <r>
      <rPr>
        <u/>
        <sz val="12"/>
        <color indexed="8"/>
        <rFont val="Calibri"/>
        <family val="2"/>
      </rPr>
      <t>SAMN26198139</t>
    </r>
  </si>
  <si>
    <r>
      <rPr>
        <u/>
        <sz val="12"/>
        <color indexed="8"/>
        <rFont val="Calibri"/>
        <family val="2"/>
      </rPr>
      <t>SRR18254226</t>
    </r>
  </si>
  <si>
    <r>
      <rPr>
        <u/>
        <sz val="12"/>
        <color indexed="8"/>
        <rFont val="Calibri"/>
        <family val="2"/>
      </rPr>
      <t>OP035103</t>
    </r>
  </si>
  <si>
    <r>
      <rPr>
        <i/>
        <sz val="12"/>
        <color indexed="8"/>
        <rFont val="Calibri"/>
        <family val="2"/>
      </rPr>
      <t>Etelis coruscans</t>
    </r>
  </si>
  <si>
    <t>USNM:FISH:466451</t>
  </si>
  <si>
    <r>
      <rPr>
        <u/>
        <sz val="12"/>
        <color indexed="8"/>
        <rFont val="Calibri"/>
        <family val="2"/>
      </rPr>
      <t>https://n2t.net/ark:/65665/30451c970-eef9-48a7-8613-44a2db263887</t>
    </r>
  </si>
  <si>
    <t>USNM:Biorepository:AL2IX90</t>
  </si>
  <si>
    <r>
      <rPr>
        <u/>
        <sz val="12"/>
        <color indexed="8"/>
        <rFont val="Calibri"/>
        <family val="2"/>
      </rPr>
      <t>https://n2t.net/ark:/65665/368aec656-f448-45d3-ae45-1aaa03e44199</t>
    </r>
  </si>
  <si>
    <t>USNM:Biorepository:AQ7LZ91</t>
  </si>
  <si>
    <r>
      <rPr>
        <u/>
        <sz val="12"/>
        <color indexed="8"/>
        <rFont val="Calibri"/>
        <family val="2"/>
      </rPr>
      <t>https://n2t.net/ark:/65665/3c1ddaf4c-cfb1-4a70-917f-8af7c0e25acb</t>
    </r>
  </si>
  <si>
    <r>
      <rPr>
        <u/>
        <sz val="12"/>
        <color indexed="8"/>
        <rFont val="Calibri"/>
        <family val="2"/>
      </rPr>
      <t>SAMN36762277</t>
    </r>
  </si>
  <si>
    <r>
      <rPr>
        <u/>
        <sz val="12"/>
        <color indexed="8"/>
        <rFont val="Calibri"/>
        <family val="2"/>
      </rPr>
      <t>SRR25465092</t>
    </r>
  </si>
  <si>
    <r>
      <rPr>
        <u/>
        <sz val="12"/>
        <color indexed="8"/>
        <rFont val="Calibri"/>
        <family val="2"/>
      </rPr>
      <t>PV170593</t>
    </r>
  </si>
  <si>
    <t>USNM:FISH:466487</t>
  </si>
  <si>
    <r>
      <rPr>
        <u/>
        <sz val="12"/>
        <color indexed="8"/>
        <rFont val="Calibri"/>
        <family val="2"/>
      </rPr>
      <t>https://n2t.net/ark:/65665/317aa2486-f70d-4526-9204-aa552addd819</t>
    </r>
  </si>
  <si>
    <t>USNM:Biorepository:AL2IY26</t>
  </si>
  <si>
    <r>
      <rPr>
        <u/>
        <sz val="12"/>
        <color indexed="8"/>
        <rFont val="Calibri"/>
        <family val="2"/>
      </rPr>
      <t>https://n2t.net/ark:/65665/31ade9cc4-9347-438c-9caa-568143e45bc5</t>
    </r>
  </si>
  <si>
    <t>USNM:Biorepository:AQ8MA27</t>
  </si>
  <si>
    <r>
      <rPr>
        <u/>
        <sz val="12"/>
        <color indexed="8"/>
        <rFont val="Calibri"/>
        <family val="2"/>
      </rPr>
      <t>https://n2t.net/ark:/65665/31c11e7af-2d49-4f55-b5a6-8b0126d673ba</t>
    </r>
  </si>
  <si>
    <r>
      <rPr>
        <u/>
        <sz val="12"/>
        <color indexed="8"/>
        <rFont val="Calibri"/>
        <family val="2"/>
      </rPr>
      <t>SAMN36762313</t>
    </r>
  </si>
  <si>
    <r>
      <rPr>
        <u/>
        <sz val="12"/>
        <color indexed="8"/>
        <rFont val="Calibri"/>
        <family val="2"/>
      </rPr>
      <t>SRR25465052</t>
    </r>
  </si>
  <si>
    <r>
      <rPr>
        <u/>
        <sz val="12"/>
        <color indexed="8"/>
        <rFont val="Calibri"/>
        <family val="2"/>
      </rPr>
      <t>PV170575</t>
    </r>
  </si>
  <si>
    <t>USNM:FISH:466452</t>
  </si>
  <si>
    <r>
      <rPr>
        <u/>
        <sz val="12"/>
        <color indexed="8"/>
        <rFont val="Calibri"/>
        <family val="2"/>
      </rPr>
      <t>https://n2t.net/ark:/65665/32800e03f-a142-4717-8abc-4f5dc57651c2</t>
    </r>
  </si>
  <si>
    <t>USNM:Biorepository:AL2IX91</t>
  </si>
  <si>
    <r>
      <rPr>
        <u/>
        <sz val="12"/>
        <color indexed="8"/>
        <rFont val="Calibri"/>
        <family val="2"/>
      </rPr>
      <t>https://n2t.net/ark:/65665/3112685a5-c00c-4293-91d2-4a8669a36671</t>
    </r>
  </si>
  <si>
    <t>USNM:Biorepository:AQ7LZ92</t>
  </si>
  <si>
    <r>
      <rPr>
        <u/>
        <sz val="12"/>
        <color indexed="8"/>
        <rFont val="Calibri"/>
        <family val="2"/>
      </rPr>
      <t>https://n2t.net/ark:/65665/360e46429-37e9-4636-967d-0f3dd3fd00be</t>
    </r>
  </si>
  <si>
    <r>
      <rPr>
        <u/>
        <sz val="12"/>
        <color indexed="8"/>
        <rFont val="Calibri"/>
        <family val="2"/>
      </rPr>
      <t>SAMN36762278</t>
    </r>
  </si>
  <si>
    <r>
      <rPr>
        <u/>
        <sz val="12"/>
        <color indexed="8"/>
        <rFont val="Calibri"/>
        <family val="2"/>
      </rPr>
      <t>SRR25465091</t>
    </r>
  </si>
  <si>
    <r>
      <rPr>
        <u/>
        <sz val="12"/>
        <color indexed="8"/>
        <rFont val="Calibri"/>
        <family val="2"/>
      </rPr>
      <t>PV170595</t>
    </r>
  </si>
  <si>
    <t>USNM:FISH:466486</t>
  </si>
  <si>
    <r>
      <rPr>
        <u/>
        <sz val="12"/>
        <color indexed="8"/>
        <rFont val="Calibri"/>
        <family val="2"/>
      </rPr>
      <t>https://n2t.net/ark:/65665/34c4029b9-a702-4f07-8beb-ac24844e4dc9</t>
    </r>
  </si>
  <si>
    <t>USNM:Biorepository:AL2IY25</t>
  </si>
  <si>
    <r>
      <rPr>
        <u/>
        <sz val="12"/>
        <color indexed="8"/>
        <rFont val="Calibri"/>
        <family val="2"/>
      </rPr>
      <t>https://n2t.net/ark:/65665/3f029f075-0c9f-4b8b-8a8d-29ab7eabb537</t>
    </r>
  </si>
  <si>
    <t>USNM:Biorepository:AQ8MA26</t>
  </si>
  <si>
    <r>
      <rPr>
        <u/>
        <sz val="12"/>
        <color indexed="8"/>
        <rFont val="Calibri"/>
        <family val="2"/>
      </rPr>
      <t>https://n2t.net/ark:/65665/362f6890b-81cf-40ec-838d-e95007e5a013</t>
    </r>
  </si>
  <si>
    <r>
      <rPr>
        <u/>
        <sz val="12"/>
        <color indexed="8"/>
        <rFont val="Calibri"/>
        <family val="2"/>
      </rPr>
      <t>SAMN36762312</t>
    </r>
  </si>
  <si>
    <r>
      <rPr>
        <u/>
        <sz val="12"/>
        <color indexed="8"/>
        <rFont val="Calibri"/>
        <family val="2"/>
      </rPr>
      <t>SRR25465053</t>
    </r>
  </si>
  <si>
    <r>
      <rPr>
        <u/>
        <sz val="12"/>
        <color indexed="8"/>
        <rFont val="Calibri"/>
        <family val="2"/>
      </rPr>
      <t>PV170574</t>
    </r>
  </si>
  <si>
    <t>USNM:FISH:466454</t>
  </si>
  <si>
    <r>
      <rPr>
        <u/>
        <sz val="12"/>
        <color indexed="8"/>
        <rFont val="Calibri"/>
        <family val="2"/>
      </rPr>
      <t>https://n2t.net/ark:/65665/35220f774-d865-429b-9229-941573055e2b</t>
    </r>
  </si>
  <si>
    <t>USNM:Biorepository:AL2IX93</t>
  </si>
  <si>
    <r>
      <rPr>
        <u/>
        <sz val="12"/>
        <color indexed="8"/>
        <rFont val="Calibri"/>
        <family val="2"/>
      </rPr>
      <t>https://n2t.net/ark:/65665/32b05c6ec-0bca-46d1-82f6-e18b40af91cb</t>
    </r>
  </si>
  <si>
    <t>USNM:Biorepository:AQ7LZ94</t>
  </si>
  <si>
    <r>
      <rPr>
        <u/>
        <sz val="12"/>
        <color indexed="8"/>
        <rFont val="Calibri"/>
        <family val="2"/>
      </rPr>
      <t>https://n2t.net/ark:/65665/3e99f45c0-75f6-471a-b3e4-a093143f6892</t>
    </r>
  </si>
  <si>
    <r>
      <rPr>
        <u/>
        <sz val="12"/>
        <color indexed="8"/>
        <rFont val="Calibri"/>
        <family val="2"/>
      </rPr>
      <t>SAMN36762280</t>
    </r>
  </si>
  <si>
    <r>
      <rPr>
        <u/>
        <sz val="12"/>
        <color indexed="8"/>
        <rFont val="Calibri"/>
        <family val="2"/>
      </rPr>
      <t>SRR25465089</t>
    </r>
  </si>
  <si>
    <r>
      <rPr>
        <u/>
        <sz val="12"/>
        <color indexed="8"/>
        <rFont val="Calibri"/>
        <family val="2"/>
      </rPr>
      <t>PV170594</t>
    </r>
  </si>
  <si>
    <t>USNM:FISH:466542</t>
  </si>
  <si>
    <r>
      <rPr>
        <u/>
        <sz val="12"/>
        <color indexed="8"/>
        <rFont val="Calibri"/>
        <family val="2"/>
      </rPr>
      <t>https://n2t.net/ark:/65665/37952ea97-63d3-440d-a44d-a43cdef51658</t>
    </r>
  </si>
  <si>
    <t>USNM:Biorepository:AL2IX66</t>
  </si>
  <si>
    <r>
      <rPr>
        <u/>
        <sz val="12"/>
        <color indexed="8"/>
        <rFont val="Calibri"/>
        <family val="2"/>
      </rPr>
      <t>https://n2t.net/ark:/65665/33a6c1fd3-49ce-4278-8c7c-61899ccf36ca</t>
    </r>
  </si>
  <si>
    <t>USNM:Biorepository:AQ8MA61</t>
  </si>
  <si>
    <r>
      <rPr>
        <u/>
        <sz val="12"/>
        <color indexed="8"/>
        <rFont val="Calibri"/>
        <family val="2"/>
      </rPr>
      <t>https://n2t.net/ark:/65665/3a59b4bdc-37de-465c-858a-2d25ed769ab6</t>
    </r>
  </si>
  <si>
    <r>
      <rPr>
        <u/>
        <sz val="12"/>
        <color indexed="8"/>
        <rFont val="Calibri"/>
        <family val="2"/>
      </rPr>
      <t>SAMN36762368</t>
    </r>
  </si>
  <si>
    <r>
      <rPr>
        <u/>
        <sz val="12"/>
        <color indexed="8"/>
        <rFont val="Calibri"/>
        <family val="2"/>
      </rPr>
      <t>SRR25465247</t>
    </r>
  </si>
  <si>
    <r>
      <rPr>
        <u/>
        <sz val="12"/>
        <color indexed="8"/>
        <rFont val="Calibri"/>
        <family val="2"/>
      </rPr>
      <t>PV170563</t>
    </r>
  </si>
  <si>
    <t>USNM:FISH:466481</t>
  </si>
  <si>
    <r>
      <rPr>
        <u/>
        <sz val="12"/>
        <color indexed="8"/>
        <rFont val="Calibri"/>
        <family val="2"/>
      </rPr>
      <t>https://n2t.net/ark:/65665/394af71d6-8236-4275-86f1-a110bc98b093</t>
    </r>
  </si>
  <si>
    <t>USNM:Biorepository:AL2IY20</t>
  </si>
  <si>
    <r>
      <rPr>
        <u/>
        <sz val="12"/>
        <color indexed="8"/>
        <rFont val="Calibri"/>
        <family val="2"/>
      </rPr>
      <t>https://n2t.net/ark:/65665/38722d8b5-3d63-436c-a53b-354d7a7a7d39</t>
    </r>
  </si>
  <si>
    <t>USNM:Biorepository:AQ8MA21</t>
  </si>
  <si>
    <r>
      <rPr>
        <u/>
        <sz val="12"/>
        <color indexed="8"/>
        <rFont val="Calibri"/>
        <family val="2"/>
      </rPr>
      <t>https://n2t.net/ark:/65665/3ac1dcc98-4eae-428f-9547-5d3b4c0421cd</t>
    </r>
  </si>
  <si>
    <r>
      <rPr>
        <u/>
        <sz val="12"/>
        <color indexed="8"/>
        <rFont val="Calibri"/>
        <family val="2"/>
      </rPr>
      <t>SAMN36762307</t>
    </r>
  </si>
  <si>
    <r>
      <rPr>
        <u/>
        <sz val="12"/>
        <color indexed="8"/>
        <rFont val="Calibri"/>
        <family val="2"/>
      </rPr>
      <t>SRR25465058</t>
    </r>
  </si>
  <si>
    <r>
      <rPr>
        <u/>
        <sz val="12"/>
        <color indexed="8"/>
        <rFont val="Calibri"/>
        <family val="2"/>
      </rPr>
      <t>PV170569</t>
    </r>
  </si>
  <si>
    <t>USNM:FISH:466488</t>
  </si>
  <si>
    <r>
      <rPr>
        <u/>
        <sz val="12"/>
        <color indexed="8"/>
        <rFont val="Calibri"/>
        <family val="2"/>
      </rPr>
      <t>https://n2t.net/ark:/65665/3b2349631-ceae-4a77-a826-62dc4fb364d8</t>
    </r>
  </si>
  <si>
    <t>USNM:Biorepository:AL2IY27</t>
  </si>
  <si>
    <r>
      <rPr>
        <u/>
        <sz val="12"/>
        <color indexed="8"/>
        <rFont val="Calibri"/>
        <family val="2"/>
      </rPr>
      <t>https://n2t.net/ark:/65665/371c8120b-3f13-4505-b04b-359c8b5ac079</t>
    </r>
  </si>
  <si>
    <t>USNM:Biorepository:AQ8MA28</t>
  </si>
  <si>
    <r>
      <rPr>
        <u/>
        <sz val="12"/>
        <color indexed="8"/>
        <rFont val="Calibri"/>
        <family val="2"/>
      </rPr>
      <t>https://n2t.net/ark:/65665/3d5409190-7430-4272-a9ed-8f91bbace185</t>
    </r>
  </si>
  <si>
    <r>
      <rPr>
        <u/>
        <sz val="12"/>
        <color indexed="8"/>
        <rFont val="Calibri"/>
        <family val="2"/>
      </rPr>
      <t>SAMN36762314</t>
    </r>
  </si>
  <si>
    <r>
      <rPr>
        <u/>
        <sz val="12"/>
        <color indexed="8"/>
        <rFont val="Calibri"/>
        <family val="2"/>
      </rPr>
      <t>SRR25465051</t>
    </r>
  </si>
  <si>
    <r>
      <rPr>
        <u/>
        <sz val="12"/>
        <color indexed="8"/>
        <rFont val="Calibri"/>
        <family val="2"/>
      </rPr>
      <t>PV170576</t>
    </r>
  </si>
  <si>
    <t>USNM:FISH:466490</t>
  </si>
  <si>
    <r>
      <rPr>
        <u/>
        <sz val="12"/>
        <color indexed="8"/>
        <rFont val="Calibri"/>
        <family val="2"/>
      </rPr>
      <t>https://n2t.net/ark:/65665/3ca961a98-8c76-4390-95e6-a38f58a6a4fb</t>
    </r>
  </si>
  <si>
    <t>USNM:Biorepository:AL2IY29</t>
  </si>
  <si>
    <r>
      <rPr>
        <u/>
        <sz val="12"/>
        <color indexed="8"/>
        <rFont val="Calibri"/>
        <family val="2"/>
      </rPr>
      <t>https://n2t.net/ark:/65665/3db4b7323-0734-444e-b37a-95f950655f44</t>
    </r>
  </si>
  <si>
    <t>USNM:Biorepository:AQ8MA30</t>
  </si>
  <si>
    <r>
      <rPr>
        <u/>
        <sz val="12"/>
        <color indexed="8"/>
        <rFont val="Calibri"/>
        <family val="2"/>
      </rPr>
      <t>https://n2t.net/ark:/65665/3c8ad9fac-824d-49f1-a8cc-9ad77d14325b</t>
    </r>
  </si>
  <si>
    <r>
      <rPr>
        <u/>
        <sz val="12"/>
        <color indexed="8"/>
        <rFont val="Calibri"/>
        <family val="2"/>
      </rPr>
      <t>SAMN36762316</t>
    </r>
  </si>
  <si>
    <r>
      <rPr>
        <u/>
        <sz val="12"/>
        <color indexed="8"/>
        <rFont val="Calibri"/>
        <family val="2"/>
      </rPr>
      <t>SRR25465049</t>
    </r>
  </si>
  <si>
    <r>
      <rPr>
        <u/>
        <sz val="12"/>
        <color indexed="8"/>
        <rFont val="Calibri"/>
        <family val="2"/>
      </rPr>
      <t>PV170578</t>
    </r>
  </si>
  <si>
    <r>
      <rPr>
        <i/>
        <sz val="12"/>
        <color indexed="8"/>
        <rFont val="Calibri"/>
        <family val="2"/>
      </rPr>
      <t>Etelis oculatus</t>
    </r>
  </si>
  <si>
    <t>USNM:FISH:407781</t>
  </si>
  <si>
    <r>
      <rPr>
        <u/>
        <sz val="12"/>
        <color indexed="8"/>
        <rFont val="Calibri"/>
        <family val="2"/>
      </rPr>
      <t>https://n2t.net/ark:/65665/3966c67d5-4259-4187-a12a-a6139e3fda08</t>
    </r>
  </si>
  <si>
    <t>USNM:Biorepository:AH2UE08</t>
  </si>
  <si>
    <r>
      <rPr>
        <u/>
        <sz val="12"/>
        <color indexed="8"/>
        <rFont val="Calibri"/>
        <family val="2"/>
      </rPr>
      <t>https://n2t.net/ark:/65665/345cd20e3-50c4-4e96-9bd2-31a757a259cc</t>
    </r>
  </si>
  <si>
    <r>
      <rPr>
        <u/>
        <sz val="12"/>
        <color indexed="8"/>
        <rFont val="Calibri"/>
        <family val="2"/>
      </rPr>
      <t>SAMN31811787</t>
    </r>
  </si>
  <si>
    <r>
      <rPr>
        <u/>
        <sz val="12"/>
        <color indexed="8"/>
        <rFont val="Calibri"/>
        <family val="2"/>
      </rPr>
      <t>SRR22396736</t>
    </r>
  </si>
  <si>
    <r>
      <rPr>
        <u/>
        <sz val="12"/>
        <color indexed="8"/>
        <rFont val="Calibri"/>
        <family val="2"/>
      </rPr>
      <t>OR482472</t>
    </r>
  </si>
  <si>
    <r>
      <rPr>
        <i/>
        <sz val="12"/>
        <color indexed="8"/>
        <rFont val="Calibri"/>
        <family val="2"/>
      </rPr>
      <t>Lutjanus analis</t>
    </r>
  </si>
  <si>
    <t>USNM:FISH:413588</t>
  </si>
  <si>
    <r>
      <rPr>
        <u/>
        <sz val="12"/>
        <color indexed="8"/>
        <rFont val="Calibri"/>
        <family val="2"/>
      </rPr>
      <t>https://n2t.net/ark:/65665/3361df50a-3cd1-4547-9784-001d86c419cb</t>
    </r>
  </si>
  <si>
    <t>USNM:Biorepository:AC2WL79</t>
  </si>
  <si>
    <r>
      <rPr>
        <u/>
        <sz val="12"/>
        <color indexed="8"/>
        <rFont val="Calibri"/>
        <family val="2"/>
      </rPr>
      <t>https://n2t.net/ark:/65665/3e3ab43ed-3169-419e-b6c9-279d9ff8dba4</t>
    </r>
  </si>
  <si>
    <t>USNM:Biorepository:AC3XX28</t>
  </si>
  <si>
    <r>
      <rPr>
        <u/>
        <sz val="12"/>
        <color indexed="8"/>
        <rFont val="Calibri"/>
        <family val="2"/>
      </rPr>
      <t>https://n2t.net/ark:/65665/3b1ed9953-05f3-459b-b152-610e1729c734</t>
    </r>
  </si>
  <si>
    <r>
      <rPr>
        <u/>
        <sz val="12"/>
        <color indexed="8"/>
        <rFont val="Calibri"/>
        <family val="2"/>
      </rPr>
      <t>SAMN29555109</t>
    </r>
  </si>
  <si>
    <r>
      <rPr>
        <u/>
        <sz val="12"/>
        <color indexed="8"/>
        <rFont val="Calibri"/>
        <family val="2"/>
      </rPr>
      <t>SRR21844102</t>
    </r>
  </si>
  <si>
    <r>
      <rPr>
        <u/>
        <sz val="12"/>
        <color indexed="8"/>
        <rFont val="Calibri"/>
        <family val="2"/>
      </rPr>
      <t>OP056852</t>
    </r>
  </si>
  <si>
    <r>
      <rPr>
        <i/>
        <sz val="12"/>
        <color indexed="8"/>
        <rFont val="Calibri"/>
        <family val="2"/>
      </rPr>
      <t>Lutjanus apodus</t>
    </r>
  </si>
  <si>
    <t>USNM:FISH:415632</t>
  </si>
  <si>
    <r>
      <rPr>
        <u/>
        <sz val="12"/>
        <color indexed="8"/>
        <rFont val="Calibri"/>
        <family val="2"/>
      </rPr>
      <t>https://n2t.net/ark:/65665/3ed131318-b94a-481d-aba8-1d63791a1132</t>
    </r>
  </si>
  <si>
    <t>USNM:Biorepository:AC2WN51</t>
  </si>
  <si>
    <r>
      <rPr>
        <u/>
        <sz val="12"/>
        <color indexed="8"/>
        <rFont val="Calibri"/>
        <family val="2"/>
      </rPr>
      <t>https://n2t.net/ark:/65665/3a5a5e903-c1fc-4c8b-99c4-28853ae13bac</t>
    </r>
  </si>
  <si>
    <t>USNM:Biorepository:AC4YF62</t>
  </si>
  <si>
    <r>
      <rPr>
        <u/>
        <sz val="12"/>
        <color indexed="8"/>
        <rFont val="Calibri"/>
        <family val="2"/>
      </rPr>
      <t>https://n2t.net/ark:/65665/3d059243f-daf9-446f-9aca-460c960cf2fd</t>
    </r>
  </si>
  <si>
    <r>
      <rPr>
        <u/>
        <sz val="12"/>
        <color indexed="8"/>
        <rFont val="Calibri"/>
        <family val="2"/>
      </rPr>
      <t>SAMN26198079</t>
    </r>
  </si>
  <si>
    <r>
      <rPr>
        <u/>
        <sz val="12"/>
        <color indexed="8"/>
        <rFont val="Calibri"/>
        <family val="2"/>
      </rPr>
      <t>SRR18254329</t>
    </r>
  </si>
  <si>
    <r>
      <rPr>
        <u/>
        <sz val="12"/>
        <color indexed="8"/>
        <rFont val="Calibri"/>
        <family val="2"/>
      </rPr>
      <t>OP035162</t>
    </r>
  </si>
  <si>
    <r>
      <rPr>
        <i/>
        <sz val="12"/>
        <color indexed="8"/>
        <rFont val="Calibri"/>
        <family val="2"/>
      </rPr>
      <t>Lutjanus buccanella</t>
    </r>
  </si>
  <si>
    <t>USNM:FISH:415506</t>
  </si>
  <si>
    <r>
      <rPr>
        <u/>
        <sz val="12"/>
        <color indexed="8"/>
        <rFont val="Calibri"/>
        <family val="2"/>
      </rPr>
      <t>https://n2t.net/ark:/65665/344c3a0a0-9c4c-4638-9ef9-529e43036075</t>
    </r>
  </si>
  <si>
    <r>
      <rPr>
        <u/>
        <sz val="12"/>
        <color indexed="8"/>
        <rFont val="Calibri"/>
        <family val="2"/>
      </rPr>
      <t>https://n2t.net/ark:/65665/345995b8a-9707-417b-83d0-8c785d4d1065</t>
    </r>
  </si>
  <si>
    <t>USNM:Biorepository:AL8OO57</t>
  </si>
  <si>
    <r>
      <rPr>
        <u/>
        <sz val="12"/>
        <color indexed="8"/>
        <rFont val="Calibri"/>
        <family val="2"/>
      </rPr>
      <t>https://n2t.net/ark:/65665/3f223a80c-da8f-44ba-8723-ab61209afe9b</t>
    </r>
  </si>
  <si>
    <r>
      <rPr>
        <u/>
        <sz val="12"/>
        <color indexed="8"/>
        <rFont val="Calibri"/>
        <family val="2"/>
      </rPr>
      <t>SAMN29555281</t>
    </r>
  </si>
  <si>
    <r>
      <rPr>
        <u/>
        <sz val="12"/>
        <color indexed="8"/>
        <rFont val="Calibri"/>
        <family val="2"/>
      </rPr>
      <t>SRR21844023</t>
    </r>
  </si>
  <si>
    <r>
      <rPr>
        <u/>
        <sz val="12"/>
        <color indexed="8"/>
        <rFont val="Calibri"/>
        <family val="2"/>
      </rPr>
      <t>OP056906</t>
    </r>
  </si>
  <si>
    <r>
      <rPr>
        <i/>
        <sz val="12"/>
        <color indexed="8"/>
        <rFont val="Calibri"/>
        <family val="2"/>
      </rPr>
      <t>Lutjanus fulvus</t>
    </r>
  </si>
  <si>
    <t>USNM:FISH:442246</t>
  </si>
  <si>
    <r>
      <rPr>
        <u/>
        <sz val="12"/>
        <color indexed="8"/>
        <rFont val="Calibri"/>
        <family val="2"/>
      </rPr>
      <t>https://n2t.net/ark:/65665/31ac76144-b58d-485a-9e80-3118c12bc9c4</t>
    </r>
  </si>
  <si>
    <t>USNM:Biorepository:AH9BL47</t>
  </si>
  <si>
    <r>
      <rPr>
        <u/>
        <sz val="12"/>
        <color indexed="8"/>
        <rFont val="Calibri"/>
        <family val="2"/>
      </rPr>
      <t>https://n2t.net/ark:/65665/3d1eefeeb-a33b-496e-ade1-8d5cf01753bd</t>
    </r>
  </si>
  <si>
    <t>USNM:Biorepository:AK2YC77</t>
  </si>
  <si>
    <r>
      <rPr>
        <u/>
        <sz val="12"/>
        <color indexed="8"/>
        <rFont val="Calibri"/>
        <family val="2"/>
      </rPr>
      <t>https://n2t.net/ark:/65665/34267ca18-28c0-4c58-ac2d-fd4582dfdea3</t>
    </r>
  </si>
  <si>
    <r>
      <rPr>
        <u/>
        <sz val="12"/>
        <color indexed="8"/>
        <rFont val="Calibri"/>
        <family val="2"/>
      </rPr>
      <t>SAMN26198313</t>
    </r>
  </si>
  <si>
    <r>
      <rPr>
        <u/>
        <sz val="12"/>
        <color indexed="8"/>
        <rFont val="Calibri"/>
        <family val="2"/>
      </rPr>
      <t>SRR19434549</t>
    </r>
  </si>
  <si>
    <r>
      <rPr>
        <u/>
        <sz val="12"/>
        <color indexed="8"/>
        <rFont val="Calibri"/>
        <family val="2"/>
      </rPr>
      <t>OP035302</t>
    </r>
  </si>
  <si>
    <t>USNM:FISH:466528</t>
  </si>
  <si>
    <r>
      <rPr>
        <u/>
        <sz val="12"/>
        <color indexed="8"/>
        <rFont val="Calibri"/>
        <family val="2"/>
      </rPr>
      <t>https://n2t.net/ark:/65665/323f7b269-4861-4a80-b07e-619a89653a72</t>
    </r>
  </si>
  <si>
    <t>USNM:Biorepository:AL2IX52</t>
  </si>
  <si>
    <r>
      <rPr>
        <u/>
        <sz val="12"/>
        <color indexed="8"/>
        <rFont val="Calibri"/>
        <family val="2"/>
      </rPr>
      <t>https://n2t.net/ark:/65665/3dc78669f-3c89-42d6-9a13-0a0bac22c545</t>
    </r>
  </si>
  <si>
    <t>USNM:Biorepository:AQ8MA47</t>
  </si>
  <si>
    <r>
      <rPr>
        <u/>
        <sz val="12"/>
        <color indexed="8"/>
        <rFont val="Calibri"/>
        <family val="2"/>
      </rPr>
      <t>https://n2t.net/ark:/65665/309e33cb0-ea5b-4d2e-bd95-003d05a12244</t>
    </r>
  </si>
  <si>
    <r>
      <rPr>
        <u/>
        <sz val="12"/>
        <color indexed="8"/>
        <rFont val="Calibri"/>
        <family val="2"/>
      </rPr>
      <t>SAMN36762354</t>
    </r>
  </si>
  <si>
    <r>
      <rPr>
        <u/>
        <sz val="12"/>
        <color indexed="8"/>
        <rFont val="Calibri"/>
        <family val="2"/>
      </rPr>
      <t>SRR25465327</t>
    </r>
  </si>
  <si>
    <r>
      <rPr>
        <u/>
        <sz val="12"/>
        <color indexed="8"/>
        <rFont val="Calibri"/>
        <family val="2"/>
      </rPr>
      <t>PV170550</t>
    </r>
  </si>
  <si>
    <t>USNM:FISH:466526</t>
  </si>
  <si>
    <r>
      <rPr>
        <u/>
        <sz val="12"/>
        <color indexed="8"/>
        <rFont val="Calibri"/>
        <family val="2"/>
      </rPr>
      <t>https://n2t.net/ark:/65665/34fd92911-9565-4ced-85d8-ae1c34996ab2</t>
    </r>
  </si>
  <si>
    <t>USNM:Biorepository:AL2IX50</t>
  </si>
  <si>
    <r>
      <rPr>
        <u/>
        <sz val="12"/>
        <color indexed="8"/>
        <rFont val="Calibri"/>
        <family val="2"/>
      </rPr>
      <t>https://n2t.net/ark:/65665/38d3c963a-1bad-42ad-aa35-0139ae6573c5</t>
    </r>
  </si>
  <si>
    <t>USNM:Biorepository:AQ8MA45</t>
  </si>
  <si>
    <r>
      <rPr>
        <u/>
        <sz val="12"/>
        <color indexed="8"/>
        <rFont val="Calibri"/>
        <family val="2"/>
      </rPr>
      <t>https://n2t.net/ark:/65665/364e65f6f-651e-4928-bbcb-02a721e8cfc5</t>
    </r>
  </si>
  <si>
    <r>
      <rPr>
        <u/>
        <sz val="12"/>
        <color indexed="8"/>
        <rFont val="Calibri"/>
        <family val="2"/>
      </rPr>
      <t>SAMN36762352</t>
    </r>
  </si>
  <si>
    <r>
      <rPr>
        <u/>
        <sz val="12"/>
        <color indexed="8"/>
        <rFont val="Calibri"/>
        <family val="2"/>
      </rPr>
      <t>SRR25465330</t>
    </r>
  </si>
  <si>
    <r>
      <rPr>
        <u/>
        <sz val="12"/>
        <color indexed="8"/>
        <rFont val="Calibri"/>
        <family val="2"/>
      </rPr>
      <t>PV170548</t>
    </r>
  </si>
  <si>
    <t>USNM:FISH:466539</t>
  </si>
  <si>
    <r>
      <rPr>
        <u/>
        <sz val="12"/>
        <color indexed="8"/>
        <rFont val="Calibri"/>
        <family val="2"/>
      </rPr>
      <t>https://n2t.net/ark:/65665/3515a64db-bdcd-4242-afb6-1efd147fc154</t>
    </r>
  </si>
  <si>
    <t>USNM:Biorepository:AL2IX63</t>
  </si>
  <si>
    <r>
      <rPr>
        <u/>
        <sz val="12"/>
        <color indexed="8"/>
        <rFont val="Calibri"/>
        <family val="2"/>
      </rPr>
      <t>https://n2t.net/ark:/65665/3982b35d2-e965-4921-a257-fb6b5e25b11c</t>
    </r>
  </si>
  <si>
    <t>USNM:Biorepository:AQ8MA58</t>
  </si>
  <si>
    <r>
      <rPr>
        <u/>
        <sz val="12"/>
        <color indexed="8"/>
        <rFont val="Calibri"/>
        <family val="2"/>
      </rPr>
      <t>https://n2t.net/ark:/65665/337d8b9f7-64d8-440f-9bee-1bbc5b3329f4</t>
    </r>
  </si>
  <si>
    <r>
      <rPr>
        <u/>
        <sz val="12"/>
        <color indexed="8"/>
        <rFont val="Calibri"/>
        <family val="2"/>
      </rPr>
      <t>SAMN36762365</t>
    </r>
  </si>
  <si>
    <r>
      <rPr>
        <u/>
        <sz val="12"/>
        <color indexed="8"/>
        <rFont val="Calibri"/>
        <family val="2"/>
      </rPr>
      <t>SRR25465251</t>
    </r>
  </si>
  <si>
    <r>
      <rPr>
        <u/>
        <sz val="12"/>
        <color indexed="8"/>
        <rFont val="Calibri"/>
        <family val="2"/>
      </rPr>
      <t>PV170560</t>
    </r>
  </si>
  <si>
    <t>USNM:FISH:466525</t>
  </si>
  <si>
    <r>
      <rPr>
        <u/>
        <sz val="12"/>
        <color indexed="8"/>
        <rFont val="Calibri"/>
        <family val="2"/>
      </rPr>
      <t>https://n2t.net/ark:/65665/3bcaccd1c-e1e0-4e13-8e8e-32c476428378</t>
    </r>
  </si>
  <si>
    <t>USNM:Biorepository:AL2IX49</t>
  </si>
  <si>
    <r>
      <rPr>
        <u/>
        <sz val="12"/>
        <color indexed="8"/>
        <rFont val="Calibri"/>
        <family val="2"/>
      </rPr>
      <t>https://n2t.net/ark:/65665/38b6ddeb5-c0db-4642-945d-8de423e4f741</t>
    </r>
  </si>
  <si>
    <t>USNM:Biorepository:AQ8MA44</t>
  </si>
  <si>
    <r>
      <rPr>
        <u/>
        <sz val="12"/>
        <color indexed="8"/>
        <rFont val="Calibri"/>
        <family val="2"/>
      </rPr>
      <t>https://n2t.net/ark:/65665/302646f28-1ec8-4bc6-9855-620177622d14</t>
    </r>
  </si>
  <si>
    <r>
      <rPr>
        <u/>
        <sz val="12"/>
        <color indexed="8"/>
        <rFont val="Calibri"/>
        <family val="2"/>
      </rPr>
      <t>SAMN36762351</t>
    </r>
  </si>
  <si>
    <r>
      <rPr>
        <u/>
        <sz val="12"/>
        <color indexed="8"/>
        <rFont val="Calibri"/>
        <family val="2"/>
      </rPr>
      <t>SRR25465331</t>
    </r>
  </si>
  <si>
    <r>
      <rPr>
        <u/>
        <sz val="12"/>
        <color indexed="8"/>
        <rFont val="Calibri"/>
        <family val="2"/>
      </rPr>
      <t>PV170547</t>
    </r>
  </si>
  <si>
    <t>USNM:FISH:466529</t>
  </si>
  <si>
    <r>
      <rPr>
        <u/>
        <sz val="12"/>
        <color indexed="8"/>
        <rFont val="Calibri"/>
        <family val="2"/>
      </rPr>
      <t>https://n2t.net/ark:/65665/3e8097747-ad04-42f5-960f-d657c4fa3ba9</t>
    </r>
  </si>
  <si>
    <t>USNM:Biorepository:AL2IX53</t>
  </si>
  <si>
    <r>
      <rPr>
        <u/>
        <sz val="12"/>
        <color indexed="8"/>
        <rFont val="Calibri"/>
        <family val="2"/>
      </rPr>
      <t>https://n2t.net/ark:/65665/365851090-2311-4e7b-b258-4523f8e70f79</t>
    </r>
  </si>
  <si>
    <t>USNM:Biorepository:AQ8MA48</t>
  </si>
  <si>
    <r>
      <rPr>
        <u/>
        <sz val="12"/>
        <color indexed="8"/>
        <rFont val="Calibri"/>
        <family val="2"/>
      </rPr>
      <t>https://n2t.net/ark:/65665/3ad1e770b-bcbe-41d1-a380-9cdc5fc45c71</t>
    </r>
  </si>
  <si>
    <r>
      <rPr>
        <u/>
        <sz val="12"/>
        <color indexed="8"/>
        <rFont val="Calibri"/>
        <family val="2"/>
      </rPr>
      <t>SAMN36762355</t>
    </r>
  </si>
  <si>
    <r>
      <rPr>
        <u/>
        <sz val="12"/>
        <color indexed="8"/>
        <rFont val="Calibri"/>
        <family val="2"/>
      </rPr>
      <t>SRR25465262</t>
    </r>
  </si>
  <si>
    <r>
      <rPr>
        <u/>
        <sz val="12"/>
        <color indexed="8"/>
        <rFont val="Calibri"/>
        <family val="2"/>
      </rPr>
      <t>PV170551</t>
    </r>
  </si>
  <si>
    <t>USNM:FISH:466527</t>
  </si>
  <si>
    <r>
      <rPr>
        <u/>
        <sz val="12"/>
        <color indexed="8"/>
        <rFont val="Calibri"/>
        <family val="2"/>
      </rPr>
      <t>https://n2t.net/ark:/65665/3f39c81ae-051b-4436-bfdd-5244dde3094d</t>
    </r>
  </si>
  <si>
    <t>USNM:Biorepository:AL2IX51</t>
  </si>
  <si>
    <r>
      <rPr>
        <u/>
        <sz val="12"/>
        <color indexed="8"/>
        <rFont val="Calibri"/>
        <family val="2"/>
      </rPr>
      <t>https://n2t.net/ark:/65665/34140c7d1-f718-4015-978a-b8de664786dd</t>
    </r>
  </si>
  <si>
    <t>USNM:Biorepository:AQ8MA46</t>
  </si>
  <si>
    <r>
      <rPr>
        <u/>
        <sz val="12"/>
        <color indexed="8"/>
        <rFont val="Calibri"/>
        <family val="2"/>
      </rPr>
      <t>https://n2t.net/ark:/65665/3f80f5c6e-efda-4a27-80e7-284dbca1317f</t>
    </r>
  </si>
  <si>
    <r>
      <rPr>
        <u/>
        <sz val="12"/>
        <color indexed="8"/>
        <rFont val="Calibri"/>
        <family val="2"/>
      </rPr>
      <t>SAMN36762353</t>
    </r>
  </si>
  <si>
    <r>
      <rPr>
        <u/>
        <sz val="12"/>
        <color indexed="8"/>
        <rFont val="Calibri"/>
        <family val="2"/>
      </rPr>
      <t>SRR25465328</t>
    </r>
  </si>
  <si>
    <r>
      <rPr>
        <u/>
        <sz val="12"/>
        <color indexed="8"/>
        <rFont val="Calibri"/>
        <family val="2"/>
      </rPr>
      <t>PV170549</t>
    </r>
  </si>
  <si>
    <r>
      <rPr>
        <i/>
        <sz val="12"/>
        <color indexed="8"/>
        <rFont val="Calibri"/>
        <family val="2"/>
      </rPr>
      <t>Lutjanus gibbus</t>
    </r>
  </si>
  <si>
    <t>USNM:FISH:446411</t>
  </si>
  <si>
    <r>
      <rPr>
        <u/>
        <sz val="12"/>
        <color indexed="8"/>
        <rFont val="Calibri"/>
        <family val="2"/>
      </rPr>
      <t>https://n2t.net/ark:/65665/320c9ff50-e9d9-414b-86de-f95ec0bbc069</t>
    </r>
  </si>
  <si>
    <t>USNM:Biorepository:AL1HI06</t>
  </si>
  <si>
    <r>
      <rPr>
        <u/>
        <sz val="12"/>
        <color indexed="8"/>
        <rFont val="Calibri"/>
        <family val="2"/>
      </rPr>
      <t>https://n2t.net/ark:/65665/31198a789-9391-465f-b17f-e2aca574322e</t>
    </r>
  </si>
  <si>
    <t>USNM:Biorepository:AL8OZ84</t>
  </si>
  <si>
    <r>
      <rPr>
        <u/>
        <sz val="12"/>
        <color indexed="8"/>
        <rFont val="Calibri"/>
        <family val="2"/>
      </rPr>
      <t>https://n2t.net/ark:/65665/3dab23632-bd6d-47af-8e14-094ce7b35b89</t>
    </r>
  </si>
  <si>
    <r>
      <rPr>
        <u/>
        <sz val="12"/>
        <color indexed="8"/>
        <rFont val="Calibri"/>
        <family val="2"/>
      </rPr>
      <t>SAMN26198381</t>
    </r>
  </si>
  <si>
    <r>
      <rPr>
        <u/>
        <sz val="12"/>
        <color indexed="8"/>
        <rFont val="Calibri"/>
        <family val="2"/>
      </rPr>
      <t>SRR19434429</t>
    </r>
  </si>
  <si>
    <r>
      <rPr>
        <u/>
        <sz val="12"/>
        <color indexed="8"/>
        <rFont val="Calibri"/>
        <family val="2"/>
      </rPr>
      <t>OP035081</t>
    </r>
  </si>
  <si>
    <r>
      <rPr>
        <i/>
        <sz val="12"/>
        <color indexed="8"/>
        <rFont val="Calibri"/>
        <family val="2"/>
      </rPr>
      <t>Lutjanus griseus</t>
    </r>
  </si>
  <si>
    <t>USNM:FISH:416519</t>
  </si>
  <si>
    <r>
      <rPr>
        <u/>
        <sz val="12"/>
        <color indexed="8"/>
        <rFont val="Calibri"/>
        <family val="2"/>
      </rPr>
      <t>https://n2t.net/ark:/65665/3da845983-dc67-4f23-aa3a-b632f248111c</t>
    </r>
  </si>
  <si>
    <t>USNM:Biorepository:AC2WR25</t>
  </si>
  <si>
    <r>
      <rPr>
        <u/>
        <sz val="12"/>
        <color indexed="8"/>
        <rFont val="Calibri"/>
        <family val="2"/>
      </rPr>
      <t>https://n2t.net/ark:/65665/30109b48c-5a9c-4605-a97f-e2e95cb777fc</t>
    </r>
  </si>
  <si>
    <t>USNM:Biorepository:AC4YJ58</t>
  </si>
  <si>
    <r>
      <rPr>
        <u/>
        <sz val="12"/>
        <color indexed="8"/>
        <rFont val="Calibri"/>
        <family val="2"/>
      </rPr>
      <t>https://n2t.net/ark:/65665/30532ebe5-077e-4f6f-8e74-90a16e4c419b</t>
    </r>
  </si>
  <si>
    <r>
      <rPr>
        <u/>
        <sz val="12"/>
        <color indexed="8"/>
        <rFont val="Calibri"/>
        <family val="2"/>
      </rPr>
      <t>SAMN29555168</t>
    </r>
  </si>
  <si>
    <r>
      <rPr>
        <u/>
        <sz val="12"/>
        <color indexed="8"/>
        <rFont val="Calibri"/>
        <family val="2"/>
      </rPr>
      <t>SRR21844181</t>
    </r>
  </si>
  <si>
    <r>
      <rPr>
        <u/>
        <sz val="12"/>
        <color indexed="8"/>
        <rFont val="Calibri"/>
        <family val="2"/>
      </rPr>
      <t>OP056934</t>
    </r>
  </si>
  <si>
    <r>
      <rPr>
        <i/>
        <sz val="12"/>
        <color indexed="8"/>
        <rFont val="Calibri"/>
        <family val="2"/>
      </rPr>
      <t>Lutjanus jocu</t>
    </r>
  </si>
  <si>
    <t>USNM:FISH:416751</t>
  </si>
  <si>
    <r>
      <rPr>
        <u/>
        <sz val="12"/>
        <color indexed="8"/>
        <rFont val="Calibri"/>
        <family val="2"/>
      </rPr>
      <t>https://n2t.net/ark:/65665/3c0e09173-46e0-4259-ad0e-0229e037c38b</t>
    </r>
  </si>
  <si>
    <t>USNM:Biorepository:AC2WM55</t>
  </si>
  <si>
    <r>
      <rPr>
        <u/>
        <sz val="12"/>
        <color indexed="8"/>
        <rFont val="Calibri"/>
        <family val="2"/>
      </rPr>
      <t>https://n2t.net/ark:/65665/31b334516-214c-4dde-a05c-45380719e0a5</t>
    </r>
  </si>
  <si>
    <t>USNM:Biorepository:AC4YK50</t>
  </si>
  <si>
    <r>
      <rPr>
        <u/>
        <sz val="12"/>
        <color indexed="8"/>
        <rFont val="Calibri"/>
        <family val="2"/>
      </rPr>
      <t>https://n2t.net/ark:/65665/3d6d03a43-1a43-4476-ab6c-f4367e949846</t>
    </r>
  </si>
  <si>
    <r>
      <rPr>
        <u/>
        <sz val="12"/>
        <color indexed="8"/>
        <rFont val="Calibri"/>
        <family val="2"/>
      </rPr>
      <t>SAMN29555181</t>
    </r>
  </si>
  <si>
    <r>
      <rPr>
        <u/>
        <sz val="12"/>
        <color indexed="8"/>
        <rFont val="Calibri"/>
        <family val="2"/>
      </rPr>
      <t>SRR21844070</t>
    </r>
  </si>
  <si>
    <r>
      <rPr>
        <u/>
        <sz val="12"/>
        <color indexed="8"/>
        <rFont val="Calibri"/>
        <family val="2"/>
      </rPr>
      <t>OP056950</t>
    </r>
  </si>
  <si>
    <r>
      <rPr>
        <i/>
        <sz val="12"/>
        <color indexed="8"/>
        <rFont val="Calibri"/>
        <family val="2"/>
      </rPr>
      <t>Lutjanus kasmira</t>
    </r>
  </si>
  <si>
    <t>USNM:FISH:466521</t>
  </si>
  <si>
    <r>
      <rPr>
        <u/>
        <sz val="12"/>
        <color indexed="8"/>
        <rFont val="Calibri"/>
        <family val="2"/>
      </rPr>
      <t>https://n2t.net/ark:/65665/34ad6fca0-f144-4d22-a36c-4684d00437f4</t>
    </r>
  </si>
  <si>
    <t>USNM:Biorepository:AL2IX45</t>
  </si>
  <si>
    <r>
      <rPr>
        <u/>
        <sz val="12"/>
        <color indexed="8"/>
        <rFont val="Calibri"/>
        <family val="2"/>
      </rPr>
      <t>https://n2t.net/ark:/65665/3912117f3-58fa-451b-b798-23c4f3a95832</t>
    </r>
  </si>
  <si>
    <t>USNM:Biorepository:AQ8MA40</t>
  </si>
  <si>
    <r>
      <rPr>
        <u/>
        <sz val="12"/>
        <color indexed="8"/>
        <rFont val="Calibri"/>
        <family val="2"/>
      </rPr>
      <t>https://n2t.net/ark:/65665/3c8c64659-55d7-426d-afbf-ad531ed09ee0</t>
    </r>
  </si>
  <si>
    <r>
      <rPr>
        <u/>
        <sz val="12"/>
        <color indexed="8"/>
        <rFont val="Calibri"/>
        <family val="2"/>
      </rPr>
      <t>SAMN36762347</t>
    </r>
  </si>
  <si>
    <r>
      <rPr>
        <u/>
        <sz val="12"/>
        <color indexed="8"/>
        <rFont val="Calibri"/>
        <family val="2"/>
      </rPr>
      <t>SRR25465335</t>
    </r>
  </si>
  <si>
    <r>
      <rPr>
        <u/>
        <sz val="12"/>
        <color indexed="8"/>
        <rFont val="Calibri"/>
        <family val="2"/>
      </rPr>
      <t>PV170544</t>
    </r>
  </si>
  <si>
    <t>USNM:FISH:466520</t>
  </si>
  <si>
    <r>
      <rPr>
        <u/>
        <sz val="12"/>
        <color indexed="8"/>
        <rFont val="Calibri"/>
        <family val="2"/>
      </rPr>
      <t>https://n2t.net/ark:/65665/354ef1b06-e16e-4f58-95b1-0b3ba777090d</t>
    </r>
  </si>
  <si>
    <t>USNM:Biorepository:AL2IX44</t>
  </si>
  <si>
    <r>
      <rPr>
        <u/>
        <sz val="12"/>
        <color indexed="8"/>
        <rFont val="Calibri"/>
        <family val="2"/>
      </rPr>
      <t>https://n2t.net/ark:/65665/3dd53acc6-c40b-485e-9ac7-7e34e3e35692</t>
    </r>
  </si>
  <si>
    <t>USNM:Biorepository:AQ8MA39</t>
  </si>
  <si>
    <r>
      <rPr>
        <u/>
        <sz val="12"/>
        <color indexed="8"/>
        <rFont val="Calibri"/>
        <family val="2"/>
      </rPr>
      <t>https://n2t.net/ark:/65665/36d9149db-c953-4715-8e4c-c8d4dca2adef</t>
    </r>
  </si>
  <si>
    <r>
      <rPr>
        <u/>
        <sz val="12"/>
        <color indexed="8"/>
        <rFont val="Calibri"/>
        <family val="2"/>
      </rPr>
      <t>SAMN36762346</t>
    </r>
  </si>
  <si>
    <r>
      <rPr>
        <u/>
        <sz val="12"/>
        <color indexed="8"/>
        <rFont val="Calibri"/>
        <family val="2"/>
      </rPr>
      <t>SRR25465337</t>
    </r>
  </si>
  <si>
    <r>
      <rPr>
        <u/>
        <sz val="12"/>
        <color indexed="8"/>
        <rFont val="Calibri"/>
        <family val="2"/>
      </rPr>
      <t>PV170543</t>
    </r>
  </si>
  <si>
    <t>USNM:FISH:466522</t>
  </si>
  <si>
    <r>
      <rPr>
        <u/>
        <sz val="12"/>
        <color indexed="8"/>
        <rFont val="Calibri"/>
        <family val="2"/>
      </rPr>
      <t>https://n2t.net/ark:/65665/35b1ae9e1-e5a3-4879-9205-85d4ee971190</t>
    </r>
  </si>
  <si>
    <t>USNM:Biorepository:AL2IX46</t>
  </si>
  <si>
    <r>
      <rPr>
        <u/>
        <sz val="12"/>
        <color indexed="8"/>
        <rFont val="Calibri"/>
        <family val="2"/>
      </rPr>
      <t>https://n2t.net/ark:/65665/3c37edadc-9d74-412f-90e3-746026439bb9</t>
    </r>
  </si>
  <si>
    <t>USNM:Biorepository:AQ8MA41</t>
  </si>
  <si>
    <r>
      <rPr>
        <u/>
        <sz val="12"/>
        <color indexed="8"/>
        <rFont val="Calibri"/>
        <family val="2"/>
      </rPr>
      <t>https://n2t.net/ark:/65665/314004498-6051-4d50-9a27-3142680c2ec3</t>
    </r>
  </si>
  <si>
    <r>
      <rPr>
        <u/>
        <sz val="12"/>
        <color indexed="8"/>
        <rFont val="Calibri"/>
        <family val="2"/>
      </rPr>
      <t>SAMN36762348</t>
    </r>
  </si>
  <si>
    <r>
      <rPr>
        <u/>
        <sz val="12"/>
        <color indexed="8"/>
        <rFont val="Calibri"/>
        <family val="2"/>
      </rPr>
      <t>SRR25465334</t>
    </r>
  </si>
  <si>
    <r>
      <rPr>
        <u/>
        <sz val="12"/>
        <color indexed="8"/>
        <rFont val="Calibri"/>
        <family val="2"/>
      </rPr>
      <t>PV170545</t>
    </r>
  </si>
  <si>
    <t>USNM:FISH:466524</t>
  </si>
  <si>
    <r>
      <rPr>
        <u/>
        <sz val="12"/>
        <color indexed="8"/>
        <rFont val="Calibri"/>
        <family val="2"/>
      </rPr>
      <t>https://n2t.net/ark:/65665/35e285815-1878-41a3-a9e3-0b0c47544c77</t>
    </r>
  </si>
  <si>
    <t>USNM:Biorepository:AL2IX48</t>
  </si>
  <si>
    <r>
      <rPr>
        <u/>
        <sz val="12"/>
        <color indexed="8"/>
        <rFont val="Calibri"/>
        <family val="2"/>
      </rPr>
      <t>https://n2t.net/ark:/65665/30fb84a62-279b-4f4e-8450-5a7d7f141f60</t>
    </r>
  </si>
  <si>
    <t>USNM:Biorepository:AQ8MA43</t>
  </si>
  <si>
    <r>
      <rPr>
        <u/>
        <sz val="12"/>
        <color indexed="8"/>
        <rFont val="Calibri"/>
        <family val="2"/>
      </rPr>
      <t>https://n2t.net/ark:/65665/30a9a9efd-7962-46a7-81dd-d34056db279b</t>
    </r>
  </si>
  <si>
    <r>
      <rPr>
        <u/>
        <sz val="12"/>
        <color indexed="8"/>
        <rFont val="Calibri"/>
        <family val="2"/>
      </rPr>
      <t>SAMN36762350</t>
    </r>
  </si>
  <si>
    <r>
      <rPr>
        <u/>
        <sz val="12"/>
        <color indexed="8"/>
        <rFont val="Calibri"/>
        <family val="2"/>
      </rPr>
      <t>SRR25465332</t>
    </r>
  </si>
  <si>
    <r>
      <rPr>
        <u/>
        <sz val="12"/>
        <color indexed="8"/>
        <rFont val="Calibri"/>
        <family val="2"/>
      </rPr>
      <t>PV170546</t>
    </r>
  </si>
  <si>
    <t>USNM:FISH:466538</t>
  </si>
  <si>
    <r>
      <rPr>
        <u/>
        <sz val="12"/>
        <color indexed="8"/>
        <rFont val="Calibri"/>
        <family val="2"/>
      </rPr>
      <t>https://n2t.net/ark:/65665/36166b04c-d656-4fe3-9f8a-35678e019308</t>
    </r>
  </si>
  <si>
    <t>USNM:Biorepository:AL2IX62</t>
  </si>
  <si>
    <r>
      <rPr>
        <u/>
        <sz val="12"/>
        <color indexed="8"/>
        <rFont val="Calibri"/>
        <family val="2"/>
      </rPr>
      <t>https://n2t.net/ark:/65665/318d90e7c-44e7-4d43-ad6e-4897e07862f1</t>
    </r>
  </si>
  <si>
    <t>USNM:Biorepository:AQ8MA57</t>
  </si>
  <si>
    <r>
      <rPr>
        <u/>
        <sz val="12"/>
        <color indexed="8"/>
        <rFont val="Calibri"/>
        <family val="2"/>
      </rPr>
      <t>https://n2t.net/ark:/65665/3a7ee1197-5629-4bcc-a027-7cb4e0f17acc</t>
    </r>
  </si>
  <si>
    <r>
      <rPr>
        <u/>
        <sz val="12"/>
        <color indexed="8"/>
        <rFont val="Calibri"/>
        <family val="2"/>
      </rPr>
      <t>SAMN36762364</t>
    </r>
  </si>
  <si>
    <r>
      <rPr>
        <u/>
        <sz val="12"/>
        <color indexed="8"/>
        <rFont val="Calibri"/>
        <family val="2"/>
      </rPr>
      <t>SRR25465252</t>
    </r>
  </si>
  <si>
    <r>
      <rPr>
        <u/>
        <sz val="12"/>
        <color indexed="8"/>
        <rFont val="Calibri"/>
        <family val="2"/>
      </rPr>
      <t>PV170559</t>
    </r>
  </si>
  <si>
    <t>USNM:FISH:466540</t>
  </si>
  <si>
    <r>
      <rPr>
        <u/>
        <sz val="12"/>
        <color indexed="8"/>
        <rFont val="Calibri"/>
        <family val="2"/>
      </rPr>
      <t>https://n2t.net/ark:/65665/38013257b-9bc2-42a5-9806-511ff809c3b9</t>
    </r>
  </si>
  <si>
    <t>USNM:Biorepository:AL2IX64</t>
  </si>
  <si>
    <r>
      <rPr>
        <u/>
        <sz val="12"/>
        <color indexed="8"/>
        <rFont val="Calibri"/>
        <family val="2"/>
      </rPr>
      <t>https://n2t.net/ark:/65665/35f4a4078-df8d-40c4-8dcf-9416eaf5946b</t>
    </r>
  </si>
  <si>
    <t>USNM:Biorepository:AQ8MA59</t>
  </si>
  <si>
    <r>
      <rPr>
        <u/>
        <sz val="12"/>
        <color indexed="8"/>
        <rFont val="Calibri"/>
        <family val="2"/>
      </rPr>
      <t>https://n2t.net/ark:/65665/358b35b1c-9915-483d-b400-37b170adbee6</t>
    </r>
  </si>
  <si>
    <r>
      <rPr>
        <u/>
        <sz val="12"/>
        <color indexed="8"/>
        <rFont val="Calibri"/>
        <family val="2"/>
      </rPr>
      <t>SAMN36762366</t>
    </r>
  </si>
  <si>
    <r>
      <rPr>
        <u/>
        <sz val="12"/>
        <color indexed="8"/>
        <rFont val="Calibri"/>
        <family val="2"/>
      </rPr>
      <t>SRR25465250</t>
    </r>
  </si>
  <si>
    <r>
      <rPr>
        <u/>
        <sz val="12"/>
        <color indexed="8"/>
        <rFont val="Calibri"/>
        <family val="2"/>
      </rPr>
      <t>PV170561</t>
    </r>
  </si>
  <si>
    <t>USNM:FISH:466537</t>
  </si>
  <si>
    <r>
      <rPr>
        <u/>
        <sz val="12"/>
        <color indexed="8"/>
        <rFont val="Calibri"/>
        <family val="2"/>
      </rPr>
      <t>https://n2t.net/ark:/65665/3d9464170-fbe7-47c6-8759-c97cc3e9bb0f</t>
    </r>
  </si>
  <si>
    <t>USNM:Biorepository:AL2IX61</t>
  </si>
  <si>
    <r>
      <rPr>
        <u/>
        <sz val="12"/>
        <color indexed="8"/>
        <rFont val="Calibri"/>
        <family val="2"/>
      </rPr>
      <t>https://n2t.net/ark:/65665/39f1ee8f8-225f-4f57-818c-9a12b1363d4d</t>
    </r>
  </si>
  <si>
    <t>USNM:Biorepository:AQ8MA56</t>
  </si>
  <si>
    <r>
      <rPr>
        <u/>
        <sz val="12"/>
        <color indexed="8"/>
        <rFont val="Calibri"/>
        <family val="2"/>
      </rPr>
      <t>https://n2t.net/ark:/65665/3e0b3c779-d681-41db-a6b0-de012b11a41b</t>
    </r>
  </si>
  <si>
    <r>
      <rPr>
        <u/>
        <sz val="12"/>
        <color indexed="8"/>
        <rFont val="Calibri"/>
        <family val="2"/>
      </rPr>
      <t>SAMN36762363</t>
    </r>
  </si>
  <si>
    <r>
      <rPr>
        <u/>
        <sz val="12"/>
        <color indexed="8"/>
        <rFont val="Calibri"/>
        <family val="2"/>
      </rPr>
      <t>SRR25465253</t>
    </r>
  </si>
  <si>
    <r>
      <rPr>
        <u/>
        <sz val="12"/>
        <color indexed="8"/>
        <rFont val="Calibri"/>
        <family val="2"/>
      </rPr>
      <t>PV170558</t>
    </r>
  </si>
  <si>
    <r>
      <rPr>
        <i/>
        <sz val="12"/>
        <color indexed="8"/>
        <rFont val="Calibri"/>
        <family val="2"/>
      </rPr>
      <t>Lutjanus mahogoni</t>
    </r>
  </si>
  <si>
    <t>USNM:FISH:420254</t>
  </si>
  <si>
    <r>
      <rPr>
        <u/>
        <sz val="12"/>
        <color indexed="8"/>
        <rFont val="Calibri"/>
        <family val="2"/>
      </rPr>
      <t>https://n2t.net/ark:/65665/3e2b02c80-0568-44a6-afd0-2d25b1b78674</t>
    </r>
  </si>
  <si>
    <t>USNM:Biorepository:AG8QT88</t>
  </si>
  <si>
    <r>
      <rPr>
        <u/>
        <sz val="12"/>
        <color indexed="8"/>
        <rFont val="Calibri"/>
        <family val="2"/>
      </rPr>
      <t>https://n2t.net/ark:/65665/39b8d709e-845a-4692-b463-9bd07a6a51af</t>
    </r>
  </si>
  <si>
    <t>USNM:Biorepository:AC4YN07</t>
  </si>
  <si>
    <r>
      <rPr>
        <u/>
        <sz val="12"/>
        <color indexed="8"/>
        <rFont val="Calibri"/>
        <family val="2"/>
      </rPr>
      <t>https://n2t.net/ark:/65665/36084070f-b426-477c-a611-c7b8d19660c3</t>
    </r>
  </si>
  <si>
    <r>
      <rPr>
        <u/>
        <sz val="12"/>
        <color indexed="8"/>
        <rFont val="Calibri"/>
        <family val="2"/>
      </rPr>
      <t>SAMN29555206</t>
    </r>
  </si>
  <si>
    <r>
      <rPr>
        <u/>
        <sz val="12"/>
        <color indexed="8"/>
        <rFont val="Calibri"/>
        <family val="2"/>
      </rPr>
      <t>SRR21844043</t>
    </r>
  </si>
  <si>
    <r>
      <rPr>
        <u/>
        <sz val="12"/>
        <color indexed="8"/>
        <rFont val="Calibri"/>
        <family val="2"/>
      </rPr>
      <t>OP056933</t>
    </r>
  </si>
  <si>
    <r>
      <rPr>
        <i/>
        <sz val="12"/>
        <color indexed="8"/>
        <rFont val="Calibri"/>
        <family val="2"/>
      </rPr>
      <t>Lutjanus synagris</t>
    </r>
  </si>
  <si>
    <t>USNM:FISH:416513</t>
  </si>
  <si>
    <r>
      <rPr>
        <u/>
        <sz val="12"/>
        <color indexed="8"/>
        <rFont val="Calibri"/>
        <family val="2"/>
      </rPr>
      <t>https://n2t.net/ark:/65665/3e27a6c38-e9d4-4447-ab34-e699980d8d21</t>
    </r>
  </si>
  <si>
    <t>USNM:Biorepository:AC2WS03</t>
  </si>
  <si>
    <r>
      <rPr>
        <u/>
        <sz val="12"/>
        <color indexed="8"/>
        <rFont val="Calibri"/>
        <family val="2"/>
      </rPr>
      <t>https://n2t.net/ark:/65665/3889a8b5b-dcc0-43a5-9cfa-494e5085f1ca</t>
    </r>
  </si>
  <si>
    <t>USNM:Biorepository:AC4YJ52</t>
  </si>
  <si>
    <r>
      <rPr>
        <u/>
        <sz val="12"/>
        <color indexed="8"/>
        <rFont val="Calibri"/>
        <family val="2"/>
      </rPr>
      <t>https://n2t.net/ark:/65665/3fa7bc102-bcf8-4356-878a-1d5adb0656be</t>
    </r>
  </si>
  <si>
    <r>
      <rPr>
        <u/>
        <sz val="12"/>
        <color indexed="8"/>
        <rFont val="Calibri"/>
        <family val="2"/>
      </rPr>
      <t>SAMN31811720</t>
    </r>
  </si>
  <si>
    <r>
      <rPr>
        <u/>
        <sz val="12"/>
        <color indexed="8"/>
        <rFont val="Calibri"/>
        <family val="2"/>
      </rPr>
      <t>SRR22396669</t>
    </r>
  </si>
  <si>
    <r>
      <rPr>
        <u/>
        <sz val="12"/>
        <color indexed="8"/>
        <rFont val="Calibri"/>
        <family val="2"/>
      </rPr>
      <t>OR482460</t>
    </r>
  </si>
  <si>
    <r>
      <rPr>
        <i/>
        <sz val="12"/>
        <color indexed="8"/>
        <rFont val="Calibri"/>
        <family val="2"/>
      </rPr>
      <t>Ocyurus chrysurus</t>
    </r>
  </si>
  <si>
    <t>USNM:FISH:413404</t>
  </si>
  <si>
    <r>
      <rPr>
        <u/>
        <sz val="12"/>
        <color indexed="8"/>
        <rFont val="Calibri"/>
        <family val="2"/>
      </rPr>
      <t>https://n2t.net/ark:/65665/310ea37be-5711-4d36-9eeb-b0a6a972cad0</t>
    </r>
  </si>
  <si>
    <t>USNM:Biorepository:AC2WJ77</t>
  </si>
  <si>
    <r>
      <rPr>
        <u/>
        <sz val="12"/>
        <color indexed="8"/>
        <rFont val="Calibri"/>
        <family val="2"/>
      </rPr>
      <t>https://n2t.net/ark:/65665/36945a125-abad-4c2f-ae20-b824c1344aad</t>
    </r>
  </si>
  <si>
    <t>USNM:Biorepository:AC3XV67</t>
  </si>
  <si>
    <r>
      <rPr>
        <u/>
        <sz val="12"/>
        <color indexed="8"/>
        <rFont val="Calibri"/>
        <family val="2"/>
      </rPr>
      <t>https://n2t.net/ark:/65665/34c95d47d-336f-4d5e-9732-93fe56b3d9f9</t>
    </r>
  </si>
  <si>
    <r>
      <rPr>
        <u/>
        <sz val="12"/>
        <color indexed="8"/>
        <rFont val="Calibri"/>
        <family val="2"/>
      </rPr>
      <t>SAMN29555098</t>
    </r>
  </si>
  <si>
    <r>
      <rPr>
        <u/>
        <sz val="12"/>
        <color indexed="8"/>
        <rFont val="Calibri"/>
        <family val="2"/>
      </rPr>
      <t>SRR21844260</t>
    </r>
  </si>
  <si>
    <r>
      <rPr>
        <u/>
        <sz val="12"/>
        <color indexed="8"/>
        <rFont val="Calibri"/>
        <family val="2"/>
      </rPr>
      <t>OP056960</t>
    </r>
  </si>
  <si>
    <t>USNM:FISH:416834</t>
  </si>
  <si>
    <r>
      <rPr>
        <u/>
        <sz val="12"/>
        <color indexed="8"/>
        <rFont val="Calibri"/>
        <family val="2"/>
      </rPr>
      <t>https://n2t.net/ark:/65665/360fcfaf9-f1a4-4a1b-b17c-6c95bf29717c</t>
    </r>
  </si>
  <si>
    <t>USNM:Biorepository:AC2WN26</t>
  </si>
  <si>
    <r>
      <rPr>
        <u/>
        <sz val="12"/>
        <color indexed="8"/>
        <rFont val="Calibri"/>
        <family val="2"/>
      </rPr>
      <t>https://n2t.net/ark:/65665/3a7e34734-a664-4403-9821-db68ecfadbc8</t>
    </r>
  </si>
  <si>
    <t>USNM:Biorepository:AC4YL33</t>
  </si>
  <si>
    <r>
      <rPr>
        <u/>
        <sz val="12"/>
        <color indexed="8"/>
        <rFont val="Calibri"/>
        <family val="2"/>
      </rPr>
      <t>https://n2t.net/ark:/65665/39c9f7e50-9308-4c77-90a4-e8a3fb2793d1</t>
    </r>
  </si>
  <si>
    <r>
      <rPr>
        <u/>
        <sz val="12"/>
        <color indexed="8"/>
        <rFont val="Calibri"/>
        <family val="2"/>
      </rPr>
      <t>SAMN26198092</t>
    </r>
  </si>
  <si>
    <r>
      <rPr>
        <u/>
        <sz val="12"/>
        <color indexed="8"/>
        <rFont val="Calibri"/>
        <family val="2"/>
      </rPr>
      <t>SRR19434512</t>
    </r>
  </si>
  <si>
    <r>
      <rPr>
        <u/>
        <sz val="12"/>
        <color indexed="8"/>
        <rFont val="Calibri"/>
        <family val="2"/>
      </rPr>
      <t>OP035100</t>
    </r>
  </si>
  <si>
    <r>
      <rPr>
        <i/>
        <sz val="12"/>
        <color indexed="8"/>
        <rFont val="Calibri"/>
        <family val="2"/>
      </rPr>
      <t>Pristipomoides argyrogrammicus</t>
    </r>
  </si>
  <si>
    <t>USNM:FISH:466424</t>
  </si>
  <si>
    <r>
      <rPr>
        <u/>
        <sz val="12"/>
        <color indexed="8"/>
        <rFont val="Calibri"/>
        <family val="2"/>
      </rPr>
      <t>https://n2t.net/ark:/65665/37b1815c9-4533-4318-8097-701b61837d79</t>
    </r>
  </si>
  <si>
    <t>USNM:Biorepository:AL2IY54</t>
  </si>
  <si>
    <r>
      <rPr>
        <u/>
        <sz val="12"/>
        <color indexed="8"/>
        <rFont val="Calibri"/>
        <family val="2"/>
      </rPr>
      <t>https://n2t.net/ark:/65665/381cbc2f5-befc-4f51-a76d-e0bebc7286d6</t>
    </r>
  </si>
  <si>
    <t>USNM:Biorepository:AQ8MB44</t>
  </si>
  <si>
    <r>
      <rPr>
        <u/>
        <sz val="12"/>
        <color indexed="8"/>
        <rFont val="Calibri"/>
        <family val="2"/>
      </rPr>
      <t>https://n2t.net/ark:/65665/3396583ae-4a9a-47c3-ad48-0d403669f5cf</t>
    </r>
  </si>
  <si>
    <r>
      <rPr>
        <u/>
        <sz val="12"/>
        <color indexed="8"/>
        <rFont val="Calibri"/>
        <family val="2"/>
      </rPr>
      <t>SAMN36762250</t>
    </r>
  </si>
  <si>
    <r>
      <rPr>
        <u/>
        <sz val="12"/>
        <color indexed="8"/>
        <rFont val="Calibri"/>
        <family val="2"/>
      </rPr>
      <t>SRR25465154</t>
    </r>
  </si>
  <si>
    <r>
      <rPr>
        <u/>
        <sz val="12"/>
        <color indexed="8"/>
        <rFont val="Calibri"/>
        <family val="2"/>
      </rPr>
      <t>PV170539</t>
    </r>
  </si>
  <si>
    <t>USNM:FISH:466427</t>
  </si>
  <si>
    <r>
      <rPr>
        <u/>
        <sz val="12"/>
        <color indexed="8"/>
        <rFont val="Calibri"/>
        <family val="2"/>
      </rPr>
      <t>https://n2t.net/ark:/65665/3d67d56e7-6ef1-4e89-8c07-5ed093218fb6</t>
    </r>
  </si>
  <si>
    <t>USNM:Biorepository:AL2IY57</t>
  </si>
  <si>
    <r>
      <rPr>
        <u/>
        <sz val="12"/>
        <color indexed="8"/>
        <rFont val="Calibri"/>
        <family val="2"/>
      </rPr>
      <t>https://n2t.net/ark:/65665/322031b77-dab5-4df2-9e67-f1883221d491</t>
    </r>
  </si>
  <si>
    <t>USNM:Biorepository:AQ8MB47</t>
  </si>
  <si>
    <r>
      <rPr>
        <u/>
        <sz val="12"/>
        <color indexed="8"/>
        <rFont val="Calibri"/>
        <family val="2"/>
      </rPr>
      <t>https://n2t.net/ark:/65665/3b7bb98e1-dc9c-48cd-b780-45189975983e</t>
    </r>
  </si>
  <si>
    <r>
      <rPr>
        <u/>
        <sz val="12"/>
        <color indexed="8"/>
        <rFont val="Calibri"/>
        <family val="2"/>
      </rPr>
      <t>SAMN36762253</t>
    </r>
  </si>
  <si>
    <r>
      <rPr>
        <u/>
        <sz val="12"/>
        <color indexed="8"/>
        <rFont val="Calibri"/>
        <family val="2"/>
      </rPr>
      <t>SRR25465151</t>
    </r>
  </si>
  <si>
    <r>
      <rPr>
        <u/>
        <sz val="12"/>
        <color indexed="8"/>
        <rFont val="Calibri"/>
        <family val="2"/>
      </rPr>
      <t>PV170625</t>
    </r>
  </si>
  <si>
    <r>
      <rPr>
        <i/>
        <sz val="12"/>
        <color indexed="8"/>
        <rFont val="Calibri"/>
        <family val="2"/>
      </rPr>
      <t>Pristipomoides auricilla</t>
    </r>
  </si>
  <si>
    <t>USNM:FISH:466494</t>
  </si>
  <si>
    <r>
      <rPr>
        <u/>
        <sz val="12"/>
        <color indexed="8"/>
        <rFont val="Calibri"/>
        <family val="2"/>
      </rPr>
      <t>https://n2t.net/ark:/65665/333610e44-e99a-4aa6-9809-154c79963ba2</t>
    </r>
  </si>
  <si>
    <t>USNM:Biorepository:AL2IY33</t>
  </si>
  <si>
    <r>
      <rPr>
        <u/>
        <sz val="12"/>
        <color indexed="8"/>
        <rFont val="Calibri"/>
        <family val="2"/>
      </rPr>
      <t>https://n2t.net/ark:/65665/37cb3a749-51ef-447b-88e7-7bf3d8d515e0</t>
    </r>
  </si>
  <si>
    <t>USNM:Biorepository:AQ8MA34</t>
  </si>
  <si>
    <r>
      <rPr>
        <u/>
        <sz val="12"/>
        <color indexed="8"/>
        <rFont val="Calibri"/>
        <family val="2"/>
      </rPr>
      <t>https://n2t.net/ark:/65665/3a6e20c68-a515-409c-ae31-c5bba1406712</t>
    </r>
  </si>
  <si>
    <r>
      <rPr>
        <u/>
        <sz val="12"/>
        <color indexed="8"/>
        <rFont val="Calibri"/>
        <family val="2"/>
      </rPr>
      <t>SAMN36762320</t>
    </r>
  </si>
  <si>
    <r>
      <rPr>
        <u/>
        <sz val="12"/>
        <color indexed="8"/>
        <rFont val="Calibri"/>
        <family val="2"/>
      </rPr>
      <t>SRR25465044</t>
    </r>
  </si>
  <si>
    <r>
      <rPr>
        <u/>
        <sz val="12"/>
        <color indexed="8"/>
        <rFont val="Calibri"/>
        <family val="2"/>
      </rPr>
      <t>PV170597</t>
    </r>
  </si>
  <si>
    <t>USNM:FISH:466518</t>
  </si>
  <si>
    <r>
      <rPr>
        <u/>
        <sz val="12"/>
        <color indexed="8"/>
        <rFont val="Calibri"/>
        <family val="2"/>
      </rPr>
      <t>https://n2t.net/ark:/65665/34618cf08-d0e1-4edb-abce-aec9218f84ae</t>
    </r>
  </si>
  <si>
    <t>USNM:Biorepository:AL2IX42</t>
  </si>
  <si>
    <r>
      <rPr>
        <u/>
        <sz val="12"/>
        <color indexed="8"/>
        <rFont val="Calibri"/>
        <family val="2"/>
      </rPr>
      <t>https://n2t.net/ark:/65665/36ffea4ad-d0b7-462e-85c2-5314521d0325</t>
    </r>
  </si>
  <si>
    <t>USNM:Biorepository:AQ8MA37</t>
  </si>
  <si>
    <r>
      <rPr>
        <u/>
        <sz val="12"/>
        <color indexed="8"/>
        <rFont val="Calibri"/>
        <family val="2"/>
      </rPr>
      <t>https://n2t.net/ark:/65665/3cd663d27-065c-42a8-ace0-03e59222bdb8</t>
    </r>
  </si>
  <si>
    <r>
      <rPr>
        <u/>
        <sz val="12"/>
        <color indexed="8"/>
        <rFont val="Calibri"/>
        <family val="2"/>
      </rPr>
      <t>SAMN36762344</t>
    </r>
  </si>
  <si>
    <r>
      <rPr>
        <u/>
        <sz val="12"/>
        <color indexed="8"/>
        <rFont val="Calibri"/>
        <family val="2"/>
      </rPr>
      <t>SRR25465339</t>
    </r>
  </si>
  <si>
    <r>
      <rPr>
        <u/>
        <sz val="12"/>
        <color indexed="8"/>
        <rFont val="Calibri"/>
        <family val="2"/>
      </rPr>
      <t>PV170541</t>
    </r>
  </si>
  <si>
    <t>USNM:FISH:466493</t>
  </si>
  <si>
    <r>
      <rPr>
        <u/>
        <sz val="12"/>
        <color indexed="8"/>
        <rFont val="Calibri"/>
        <family val="2"/>
      </rPr>
      <t>https://n2t.net/ark:/65665/3653c4333-a3ae-4264-b497-bef60b08587c</t>
    </r>
  </si>
  <si>
    <t>USNM:Biorepository:AL2IY32</t>
  </si>
  <si>
    <r>
      <rPr>
        <u/>
        <sz val="12"/>
        <color indexed="8"/>
        <rFont val="Calibri"/>
        <family val="2"/>
      </rPr>
      <t>https://n2t.net/ark:/65665/3fb9df879-6f11-48e4-a119-d725634468c3</t>
    </r>
  </si>
  <si>
    <t>USNM:Biorepository:AQ8MA33</t>
  </si>
  <si>
    <r>
      <rPr>
        <u/>
        <sz val="12"/>
        <color indexed="8"/>
        <rFont val="Calibri"/>
        <family val="2"/>
      </rPr>
      <t>https://n2t.net/ark:/65665/377d70f0a-fb8e-4a93-84dc-a38a130ab832</t>
    </r>
  </si>
  <si>
    <r>
      <rPr>
        <u/>
        <sz val="12"/>
        <color indexed="8"/>
        <rFont val="Calibri"/>
        <family val="2"/>
      </rPr>
      <t>SAMN36762319</t>
    </r>
  </si>
  <si>
    <r>
      <rPr>
        <u/>
        <sz val="12"/>
        <color indexed="8"/>
        <rFont val="Calibri"/>
        <family val="2"/>
      </rPr>
      <t>SRR25465045</t>
    </r>
  </si>
  <si>
    <r>
      <rPr>
        <u/>
        <sz val="12"/>
        <color indexed="8"/>
        <rFont val="Calibri"/>
        <family val="2"/>
      </rPr>
      <t>PV170596</t>
    </r>
  </si>
  <si>
    <t>USNM:FISH:466519</t>
  </si>
  <si>
    <r>
      <rPr>
        <u/>
        <sz val="12"/>
        <color indexed="8"/>
        <rFont val="Calibri"/>
        <family val="2"/>
      </rPr>
      <t>https://n2t.net/ark:/65665/3d584f24e-4e37-4017-9bd0-749f572775fb</t>
    </r>
  </si>
  <si>
    <t>USNM:Biorepository:AL2IX43</t>
  </si>
  <si>
    <r>
      <rPr>
        <u/>
        <sz val="12"/>
        <color indexed="8"/>
        <rFont val="Calibri"/>
        <family val="2"/>
      </rPr>
      <t>https://n2t.net/ark:/65665/325175a6f-f3ad-4592-bb4c-65621587da3e</t>
    </r>
  </si>
  <si>
    <t>USNM:Biorepository:AQ8MA38</t>
  </si>
  <si>
    <r>
      <rPr>
        <u/>
        <sz val="12"/>
        <color indexed="8"/>
        <rFont val="Calibri"/>
        <family val="2"/>
      </rPr>
      <t>https://n2t.net/ark:/65665/33498260b-4369-479e-baa6-c4fe5992e00a</t>
    </r>
  </si>
  <si>
    <r>
      <rPr>
        <u/>
        <sz val="12"/>
        <color indexed="8"/>
        <rFont val="Calibri"/>
        <family val="2"/>
      </rPr>
      <t>SAMN36762345</t>
    </r>
  </si>
  <si>
    <r>
      <rPr>
        <u/>
        <sz val="12"/>
        <color indexed="8"/>
        <rFont val="Calibri"/>
        <family val="2"/>
      </rPr>
      <t>SRR25465338</t>
    </r>
  </si>
  <si>
    <r>
      <rPr>
        <u/>
        <sz val="12"/>
        <color indexed="8"/>
        <rFont val="Calibri"/>
        <family val="2"/>
      </rPr>
      <t>PV170542</t>
    </r>
  </si>
  <si>
    <t>MNHN-IC-2008-1018</t>
  </si>
  <si>
    <t>USNM:FISH:440191</t>
  </si>
  <si>
    <t>USNM:Biorepository:AH8AD28</t>
  </si>
  <si>
    <r>
      <rPr>
        <u/>
        <sz val="12"/>
        <color indexed="8"/>
        <rFont val="Calibri"/>
        <family val="2"/>
      </rPr>
      <t>https://n2t.net/ark:/65665/30e0ecd92-8324-4dc3-88fb-cdab58ea7f78</t>
    </r>
  </si>
  <si>
    <t>USNM:Biorepository:AG5NZ15</t>
  </si>
  <si>
    <r>
      <rPr>
        <u/>
        <sz val="12"/>
        <color indexed="8"/>
        <rFont val="Calibri"/>
        <family val="2"/>
      </rPr>
      <t>https://n2t.net/ark:/65665/3be422f89-f1db-429e-b5cd-415f8646a813</t>
    </r>
  </si>
  <si>
    <r>
      <rPr>
        <u/>
        <sz val="12"/>
        <color indexed="8"/>
        <rFont val="Calibri"/>
        <family val="2"/>
      </rPr>
      <t>SAMN26198141</t>
    </r>
  </si>
  <si>
    <r>
      <rPr>
        <u/>
        <sz val="12"/>
        <color indexed="8"/>
        <rFont val="Calibri"/>
        <family val="2"/>
      </rPr>
      <t>SRR18254224</t>
    </r>
  </si>
  <si>
    <r>
      <rPr>
        <u/>
        <sz val="12"/>
        <color indexed="8"/>
        <rFont val="Calibri"/>
        <family val="2"/>
      </rPr>
      <t>OP035073</t>
    </r>
  </si>
  <si>
    <r>
      <rPr>
        <i/>
        <sz val="12"/>
        <color indexed="8"/>
        <rFont val="Calibri"/>
        <family val="2"/>
      </rPr>
      <t>Pristipomoides filamentosus</t>
    </r>
  </si>
  <si>
    <t>USNM:FISH:466460</t>
  </si>
  <si>
    <r>
      <rPr>
        <u/>
        <sz val="12"/>
        <color indexed="8"/>
        <rFont val="Calibri"/>
        <family val="2"/>
      </rPr>
      <t>https://n2t.net/ark:/65665/30c6ee50f-eb50-4ea0-872a-60996fa448d4</t>
    </r>
  </si>
  <si>
    <t>USNM:Biorepository:AL2IX99</t>
  </si>
  <si>
    <r>
      <rPr>
        <u/>
        <sz val="12"/>
        <color indexed="8"/>
        <rFont val="Calibri"/>
        <family val="2"/>
      </rPr>
      <t>https://n2t.net/ark:/65665/32cf74770-2b02-4905-b105-102edb36f6b5</t>
    </r>
  </si>
  <si>
    <t>USNM:Biorepository:AQ8MA00</t>
  </si>
  <si>
    <r>
      <rPr>
        <u/>
        <sz val="12"/>
        <color indexed="8"/>
        <rFont val="Calibri"/>
        <family val="2"/>
      </rPr>
      <t>https://n2t.net/ark:/65665/311f9ad45-3969-4a6c-95b5-0241e1b54d7a</t>
    </r>
  </si>
  <si>
    <r>
      <rPr>
        <u/>
        <sz val="12"/>
        <color indexed="8"/>
        <rFont val="Calibri"/>
        <family val="2"/>
      </rPr>
      <t>SAMN36762286</t>
    </r>
  </si>
  <si>
    <r>
      <rPr>
        <u/>
        <sz val="12"/>
        <color indexed="8"/>
        <rFont val="Calibri"/>
        <family val="2"/>
      </rPr>
      <t>SRR25465083</t>
    </r>
  </si>
  <si>
    <r>
      <rPr>
        <u/>
        <sz val="12"/>
        <color indexed="8"/>
        <rFont val="Calibri"/>
        <family val="2"/>
      </rPr>
      <t>PV170613</t>
    </r>
  </si>
  <si>
    <t>USNM:FISH:466449</t>
  </si>
  <si>
    <r>
      <rPr>
        <u/>
        <sz val="12"/>
        <color indexed="8"/>
        <rFont val="Calibri"/>
        <family val="2"/>
      </rPr>
      <t>https://n2t.net/ark:/65665/31c5dfa23-b9b9-4136-a230-87ce6435c7d5</t>
    </r>
  </si>
  <si>
    <t>USNM:Biorepository:AL2IX88</t>
  </si>
  <si>
    <r>
      <rPr>
        <u/>
        <sz val="12"/>
        <color indexed="8"/>
        <rFont val="Calibri"/>
        <family val="2"/>
      </rPr>
      <t>https://n2t.net/ark:/65665/3382a55e7-6e27-4512-b491-219f05b6de3f</t>
    </r>
  </si>
  <si>
    <t>USNM:Biorepository:AQ7LZ89</t>
  </si>
  <si>
    <r>
      <rPr>
        <u/>
        <sz val="12"/>
        <color indexed="8"/>
        <rFont val="Calibri"/>
        <family val="2"/>
      </rPr>
      <t>https://n2t.net/ark:/65665/387130c7b-937e-44ef-9f3c-15bf50697d10</t>
    </r>
  </si>
  <si>
    <r>
      <rPr>
        <u/>
        <sz val="12"/>
        <color indexed="8"/>
        <rFont val="Calibri"/>
        <family val="2"/>
      </rPr>
      <t>SAMN36762275</t>
    </r>
  </si>
  <si>
    <r>
      <rPr>
        <u/>
        <sz val="12"/>
        <color indexed="8"/>
        <rFont val="Calibri"/>
        <family val="2"/>
      </rPr>
      <t>SRR25465095</t>
    </r>
  </si>
  <si>
    <r>
      <rPr>
        <u/>
        <sz val="12"/>
        <color indexed="8"/>
        <rFont val="Calibri"/>
        <family val="2"/>
      </rPr>
      <t>PV170605</t>
    </r>
  </si>
  <si>
    <t>USNM:FISH:466462</t>
  </si>
  <si>
    <r>
      <rPr>
        <u/>
        <sz val="12"/>
        <color indexed="8"/>
        <rFont val="Calibri"/>
        <family val="2"/>
      </rPr>
      <t>https://n2t.net/ark:/65665/352df3950-5c01-49a7-8d76-887ecf946930</t>
    </r>
  </si>
  <si>
    <t>USNM:Biorepository:AL2IY01</t>
  </si>
  <si>
    <r>
      <rPr>
        <u/>
        <sz val="12"/>
        <color indexed="8"/>
        <rFont val="Calibri"/>
        <family val="2"/>
      </rPr>
      <t>https://n2t.net/ark:/65665/3ddd1ed2a-9a0d-4010-9e06-0774d49e12d9</t>
    </r>
  </si>
  <si>
    <t>USNM:Biorepository:AQ8MA02</t>
  </si>
  <si>
    <r>
      <rPr>
        <u/>
        <sz val="12"/>
        <color indexed="8"/>
        <rFont val="Calibri"/>
        <family val="2"/>
      </rPr>
      <t>https://n2t.net/ark:/65665/337894f26-0a43-46d3-8746-be6b89796e24</t>
    </r>
  </si>
  <si>
    <r>
      <rPr>
        <u/>
        <sz val="12"/>
        <color indexed="8"/>
        <rFont val="Calibri"/>
        <family val="2"/>
      </rPr>
      <t>SAMN36762288</t>
    </r>
  </si>
  <si>
    <r>
      <rPr>
        <u/>
        <sz val="12"/>
        <color indexed="8"/>
        <rFont val="Calibri"/>
        <family val="2"/>
      </rPr>
      <t>SRR25465080</t>
    </r>
  </si>
  <si>
    <r>
      <rPr>
        <u/>
        <sz val="12"/>
        <color indexed="8"/>
        <rFont val="Calibri"/>
        <family val="2"/>
      </rPr>
      <t>PV170609</t>
    </r>
  </si>
  <si>
    <t>USNM:FISH:466465</t>
  </si>
  <si>
    <r>
      <rPr>
        <u/>
        <sz val="12"/>
        <color indexed="8"/>
        <rFont val="Calibri"/>
        <family val="2"/>
      </rPr>
      <t>https://n2t.net/ark:/65665/367506d6b-24fa-4009-a7fb-02792e595c88</t>
    </r>
  </si>
  <si>
    <t>USNM:Biorepository:AL2IY04</t>
  </si>
  <si>
    <r>
      <rPr>
        <u/>
        <sz val="12"/>
        <color indexed="8"/>
        <rFont val="Calibri"/>
        <family val="2"/>
      </rPr>
      <t>https://n2t.net/ark:/65665/3eae87bd0-e42b-406c-b66e-9649a35fe2ed</t>
    </r>
  </si>
  <si>
    <t>USNM:Biorepository:AQ8MA05</t>
  </si>
  <si>
    <r>
      <rPr>
        <u/>
        <sz val="12"/>
        <color indexed="8"/>
        <rFont val="Calibri"/>
        <family val="2"/>
      </rPr>
      <t>https://n2t.net/ark:/65665/3f322b1de-06f5-4afd-90cb-4488dd846918</t>
    </r>
  </si>
  <si>
    <r>
      <rPr>
        <u/>
        <sz val="12"/>
        <color indexed="8"/>
        <rFont val="Calibri"/>
        <family val="2"/>
      </rPr>
      <t>SAMN36762291</t>
    </r>
  </si>
  <si>
    <r>
      <rPr>
        <u/>
        <sz val="12"/>
        <color indexed="8"/>
        <rFont val="Calibri"/>
        <family val="2"/>
      </rPr>
      <t>SRR25465077</t>
    </r>
  </si>
  <si>
    <r>
      <rPr>
        <u/>
        <sz val="12"/>
        <color indexed="8"/>
        <rFont val="Calibri"/>
        <family val="2"/>
      </rPr>
      <t>PV170614</t>
    </r>
  </si>
  <si>
    <t>USNM:FISH:466492</t>
  </si>
  <si>
    <r>
      <rPr>
        <u/>
        <sz val="12"/>
        <color indexed="8"/>
        <rFont val="Calibri"/>
        <family val="2"/>
      </rPr>
      <t>https://n2t.net/ark:/65665/369d76e1e-3c0a-41bd-8faf-437cef879955</t>
    </r>
  </si>
  <si>
    <t>USNM:Biorepository:AL2IY31</t>
  </si>
  <si>
    <r>
      <rPr>
        <u/>
        <sz val="12"/>
        <color indexed="8"/>
        <rFont val="Calibri"/>
        <family val="2"/>
      </rPr>
      <t>https://n2t.net/ark:/65665/37c11617b-5076-44df-8e06-dd271cdadaa4</t>
    </r>
  </si>
  <si>
    <t>USNM:Biorepository:AQ8MA32</t>
  </si>
  <si>
    <r>
      <rPr>
        <u/>
        <sz val="12"/>
        <color indexed="8"/>
        <rFont val="Calibri"/>
        <family val="2"/>
      </rPr>
      <t>https://n2t.net/ark:/65665/3b55378df-a4c0-42fe-959e-a5bb5d6c4e68</t>
    </r>
  </si>
  <si>
    <r>
      <rPr>
        <u/>
        <sz val="12"/>
        <color indexed="8"/>
        <rFont val="Calibri"/>
        <family val="2"/>
      </rPr>
      <t>SAMN36762318</t>
    </r>
  </si>
  <si>
    <r>
      <rPr>
        <u/>
        <sz val="12"/>
        <color indexed="8"/>
        <rFont val="Calibri"/>
        <family val="2"/>
      </rPr>
      <t>SRR25465046</t>
    </r>
  </si>
  <si>
    <r>
      <rPr>
        <u/>
        <sz val="12"/>
        <color indexed="8"/>
        <rFont val="Calibri"/>
        <family val="2"/>
      </rPr>
      <t>PV170580</t>
    </r>
  </si>
  <si>
    <t>USNM:FISH:466464</t>
  </si>
  <si>
    <r>
      <rPr>
        <u/>
        <sz val="12"/>
        <color indexed="8"/>
        <rFont val="Calibri"/>
        <family val="2"/>
      </rPr>
      <t>https://n2t.net/ark:/65665/37bc5b7f9-2c99-4f3b-a216-e278600f825e</t>
    </r>
  </si>
  <si>
    <t>USNM:Biorepository:AL2IY03</t>
  </si>
  <si>
    <r>
      <rPr>
        <u/>
        <sz val="12"/>
        <color indexed="8"/>
        <rFont val="Calibri"/>
        <family val="2"/>
      </rPr>
      <t>https://n2t.net/ark:/65665/3036b02f2-f7e1-4d4b-a765-c8ddf08d004a</t>
    </r>
  </si>
  <si>
    <t>USNM:Biorepository:AQ8MA04</t>
  </si>
  <si>
    <r>
      <rPr>
        <u/>
        <sz val="12"/>
        <color indexed="8"/>
        <rFont val="Calibri"/>
        <family val="2"/>
      </rPr>
      <t>https://n2t.net/ark:/65665/39507e4b1-a973-4762-82cd-48eef7431b82</t>
    </r>
  </si>
  <si>
    <r>
      <rPr>
        <u/>
        <sz val="12"/>
        <color indexed="8"/>
        <rFont val="Calibri"/>
        <family val="2"/>
      </rPr>
      <t>SAMN36762290</t>
    </r>
  </si>
  <si>
    <r>
      <rPr>
        <u/>
        <sz val="12"/>
        <color indexed="8"/>
        <rFont val="Calibri"/>
        <family val="2"/>
      </rPr>
      <t>SRR25465078</t>
    </r>
  </si>
  <si>
    <r>
      <rPr>
        <u/>
        <sz val="12"/>
        <color indexed="8"/>
        <rFont val="Calibri"/>
        <family val="2"/>
      </rPr>
      <t>PV170612</t>
    </r>
  </si>
  <si>
    <t>USNM:FISH:466469</t>
  </si>
  <si>
    <r>
      <rPr>
        <u/>
        <sz val="12"/>
        <color indexed="8"/>
        <rFont val="Calibri"/>
        <family val="2"/>
      </rPr>
      <t>https://n2t.net/ark:/65665/3987cd3dc-013f-47b4-847d-d36a144e689b</t>
    </r>
  </si>
  <si>
    <t>USNM:Biorepository:AL2IY08</t>
  </si>
  <si>
    <r>
      <rPr>
        <u/>
        <sz val="12"/>
        <color indexed="8"/>
        <rFont val="Calibri"/>
        <family val="2"/>
      </rPr>
      <t>https://n2t.net/ark:/65665/39c40756f-fcd8-4bec-99c3-cd9d4aac71f3</t>
    </r>
  </si>
  <si>
    <t>USNM:Biorepository:AQ8MA09</t>
  </si>
  <si>
    <r>
      <rPr>
        <u/>
        <sz val="12"/>
        <color indexed="8"/>
        <rFont val="Calibri"/>
        <family val="2"/>
      </rPr>
      <t>https://n2t.net/ark:/65665/32d0bb0f3-86f0-4448-bacb-a4bd7ce431f7</t>
    </r>
  </si>
  <si>
    <r>
      <rPr>
        <u/>
        <sz val="12"/>
        <color indexed="8"/>
        <rFont val="Calibri"/>
        <family val="2"/>
      </rPr>
      <t>SAMN36762295</t>
    </r>
  </si>
  <si>
    <r>
      <rPr>
        <u/>
        <sz val="12"/>
        <color indexed="8"/>
        <rFont val="Calibri"/>
        <family val="2"/>
      </rPr>
      <t>SRR25465073</t>
    </r>
  </si>
  <si>
    <r>
      <rPr>
        <u/>
        <sz val="12"/>
        <color indexed="8"/>
        <rFont val="Calibri"/>
        <family val="2"/>
      </rPr>
      <t>PV170600</t>
    </r>
  </si>
  <si>
    <t>USNM:FISH:390515</t>
  </si>
  <si>
    <r>
      <rPr>
        <u/>
        <sz val="12"/>
        <color indexed="8"/>
        <rFont val="Calibri"/>
        <family val="2"/>
      </rPr>
      <t>https://n2t.net/ark:/65665/39f1d8ac0-299d-41ed-8f4b-9618e2a5050b</t>
    </r>
  </si>
  <si>
    <t>USNM:Biorepository:AH8AD31</t>
  </si>
  <si>
    <r>
      <rPr>
        <u/>
        <sz val="12"/>
        <color indexed="8"/>
        <rFont val="Calibri"/>
        <family val="2"/>
      </rPr>
      <t>https://n2t.net/ark:/65665/38c0c93a2-8dd1-4757-a82c-bd3014c81f91</t>
    </r>
  </si>
  <si>
    <t>USNM:Biorepository:AG5NO91</t>
  </si>
  <si>
    <r>
      <rPr>
        <u/>
        <sz val="12"/>
        <color indexed="8"/>
        <rFont val="Calibri"/>
        <family val="2"/>
      </rPr>
      <t>https://n2t.net/ark:/65665/38c2e9f93-124e-4718-a81d-21e825a92c15</t>
    </r>
  </si>
  <si>
    <r>
      <rPr>
        <u/>
        <sz val="12"/>
        <color indexed="8"/>
        <rFont val="Calibri"/>
        <family val="2"/>
      </rPr>
      <t>SAMN26198131</t>
    </r>
  </si>
  <si>
    <r>
      <rPr>
        <u/>
        <sz val="12"/>
        <color indexed="8"/>
        <rFont val="Calibri"/>
        <family val="2"/>
      </rPr>
      <t>SRR18254331</t>
    </r>
  </si>
  <si>
    <r>
      <rPr>
        <u/>
        <sz val="12"/>
        <color indexed="8"/>
        <rFont val="Calibri"/>
        <family val="2"/>
      </rPr>
      <t>OP035201</t>
    </r>
  </si>
  <si>
    <t>USNM:FISH:466466</t>
  </si>
  <si>
    <r>
      <rPr>
        <u/>
        <sz val="12"/>
        <color indexed="8"/>
        <rFont val="Calibri"/>
        <family val="2"/>
      </rPr>
      <t>https://n2t.net/ark:/65665/3a240c27c-fc64-44a9-afca-fbe5feb254f3</t>
    </r>
  </si>
  <si>
    <t>USNM:Biorepository:AL2IY05</t>
  </si>
  <si>
    <r>
      <rPr>
        <u/>
        <sz val="12"/>
        <color indexed="8"/>
        <rFont val="Calibri"/>
        <family val="2"/>
      </rPr>
      <t>https://n2t.net/ark:/65665/3764ec2c4-1428-4f1d-87c7-16935e745938</t>
    </r>
  </si>
  <si>
    <t>USNM:Biorepository:AQ8MA06</t>
  </si>
  <si>
    <r>
      <rPr>
        <u/>
        <sz val="12"/>
        <color indexed="8"/>
        <rFont val="Calibri"/>
        <family val="2"/>
      </rPr>
      <t>https://n2t.net/ark:/65665/35ebad721-265c-4212-84ba-1d2cbb346e1a</t>
    </r>
  </si>
  <si>
    <r>
      <rPr>
        <u/>
        <sz val="12"/>
        <color indexed="8"/>
        <rFont val="Calibri"/>
        <family val="2"/>
      </rPr>
      <t>SAMN36762292</t>
    </r>
  </si>
  <si>
    <r>
      <rPr>
        <u/>
        <sz val="12"/>
        <color indexed="8"/>
        <rFont val="Calibri"/>
        <family val="2"/>
      </rPr>
      <t>SRR25465076</t>
    </r>
  </si>
  <si>
    <r>
      <rPr>
        <u/>
        <sz val="12"/>
        <color indexed="8"/>
        <rFont val="Calibri"/>
        <family val="2"/>
      </rPr>
      <t>PV170611</t>
    </r>
  </si>
  <si>
    <t>USNM:FISH:466461</t>
  </si>
  <si>
    <r>
      <rPr>
        <u/>
        <sz val="12"/>
        <color indexed="8"/>
        <rFont val="Calibri"/>
        <family val="2"/>
      </rPr>
      <t>https://n2t.net/ark:/65665/3b7a282c0-00d5-44f3-8932-80508ce0c824</t>
    </r>
  </si>
  <si>
    <t>USNM:Biorepository:AL2IY00</t>
  </si>
  <si>
    <r>
      <rPr>
        <u/>
        <sz val="12"/>
        <color indexed="8"/>
        <rFont val="Calibri"/>
        <family val="2"/>
      </rPr>
      <t>https://n2t.net/ark:/65665/389953c75-cc0a-4f86-8141-c34e589b18a5</t>
    </r>
  </si>
  <si>
    <t>USNM:Biorepository:AQ8MA01</t>
  </si>
  <si>
    <r>
      <rPr>
        <u/>
        <sz val="12"/>
        <color indexed="8"/>
        <rFont val="Calibri"/>
        <family val="2"/>
      </rPr>
      <t>https://n2t.net/ark:/65665/3b7d9a29f-1682-4214-bd92-3ed825b18e82</t>
    </r>
  </si>
  <si>
    <r>
      <rPr>
        <u/>
        <sz val="12"/>
        <color indexed="8"/>
        <rFont val="Calibri"/>
        <family val="2"/>
      </rPr>
      <t>SAMN36762287</t>
    </r>
  </si>
  <si>
    <r>
      <rPr>
        <u/>
        <sz val="12"/>
        <color indexed="8"/>
        <rFont val="Calibri"/>
        <family val="2"/>
      </rPr>
      <t>SRR25465081</t>
    </r>
  </si>
  <si>
    <r>
      <rPr>
        <u/>
        <sz val="12"/>
        <color indexed="8"/>
        <rFont val="Calibri"/>
        <family val="2"/>
      </rPr>
      <t>PV170610</t>
    </r>
  </si>
  <si>
    <t>USNM:FISH:466463</t>
  </si>
  <si>
    <r>
      <rPr>
        <u/>
        <sz val="12"/>
        <color indexed="8"/>
        <rFont val="Calibri"/>
        <family val="2"/>
      </rPr>
      <t>https://n2t.net/ark:/65665/3b9cdddb7-6dec-4108-bd06-d49f9d2638b9</t>
    </r>
  </si>
  <si>
    <t>USNM:Biorepository:AL2IY02</t>
  </si>
  <si>
    <r>
      <rPr>
        <u/>
        <sz val="12"/>
        <color indexed="8"/>
        <rFont val="Calibri"/>
        <family val="2"/>
      </rPr>
      <t>https://n2t.net/ark:/65665/34caa499b-d14a-46c2-bedb-77a7b29bd3d6</t>
    </r>
  </si>
  <si>
    <t>USNM:Biorepository:AQ8MA03</t>
  </si>
  <si>
    <r>
      <rPr>
        <u/>
        <sz val="12"/>
        <color indexed="8"/>
        <rFont val="Calibri"/>
        <family val="2"/>
      </rPr>
      <t>https://n2t.net/ark:/65665/38b05cee9-6dc7-4597-ba99-608c5e6a25b2</t>
    </r>
  </si>
  <si>
    <r>
      <rPr>
        <u/>
        <sz val="12"/>
        <color indexed="8"/>
        <rFont val="Calibri"/>
        <family val="2"/>
      </rPr>
      <t>SAMN36762289</t>
    </r>
  </si>
  <si>
    <r>
      <rPr>
        <u/>
        <sz val="12"/>
        <color indexed="8"/>
        <rFont val="Calibri"/>
        <family val="2"/>
      </rPr>
      <t>SRR25465079</t>
    </r>
  </si>
  <si>
    <r>
      <rPr>
        <u/>
        <sz val="12"/>
        <color indexed="8"/>
        <rFont val="Calibri"/>
        <family val="2"/>
      </rPr>
      <t>PV170608</t>
    </r>
  </si>
  <si>
    <t>USNM:FISH:466475</t>
  </si>
  <si>
    <r>
      <rPr>
        <u/>
        <sz val="12"/>
        <color indexed="8"/>
        <rFont val="Calibri"/>
        <family val="2"/>
      </rPr>
      <t>https://n2t.net/ark:/65665/3c2285526-7863-4a7f-869e-62d9b5fe6230</t>
    </r>
  </si>
  <si>
    <t>USNM:Biorepository:AL2IY14</t>
  </si>
  <si>
    <r>
      <rPr>
        <u/>
        <sz val="12"/>
        <color indexed="8"/>
        <rFont val="Calibri"/>
        <family val="2"/>
      </rPr>
      <t>https://n2t.net/ark:/65665/32d807f59-7c69-4dd3-883a-adc3e35ae785</t>
    </r>
  </si>
  <si>
    <t>USNM:Biorepository:AQ8MA15</t>
  </si>
  <si>
    <r>
      <rPr>
        <u/>
        <sz val="12"/>
        <color indexed="8"/>
        <rFont val="Calibri"/>
        <family val="2"/>
      </rPr>
      <t>https://n2t.net/ark:/65665/3199fcb7a-31b9-40a1-86bb-1d20b8e8badf</t>
    </r>
  </si>
  <si>
    <r>
      <rPr>
        <u/>
        <sz val="12"/>
        <color indexed="8"/>
        <rFont val="Calibri"/>
        <family val="2"/>
      </rPr>
      <t>SAMN36762301</t>
    </r>
  </si>
  <si>
    <r>
      <rPr>
        <u/>
        <sz val="12"/>
        <color indexed="8"/>
        <rFont val="Calibri"/>
        <family val="2"/>
      </rPr>
      <t>SRR25465065</t>
    </r>
  </si>
  <si>
    <r>
      <rPr>
        <u/>
        <sz val="12"/>
        <color indexed="8"/>
        <rFont val="Calibri"/>
        <family val="2"/>
      </rPr>
      <t>PV170601</t>
    </r>
  </si>
  <si>
    <r>
      <rPr>
        <i/>
        <sz val="12"/>
        <color indexed="8"/>
        <rFont val="Calibri"/>
        <family val="2"/>
      </rPr>
      <t>Pristipomoides sieboldii</t>
    </r>
  </si>
  <si>
    <t>USNM:FISH:466455</t>
  </si>
  <si>
    <r>
      <rPr>
        <u/>
        <sz val="12"/>
        <color indexed="8"/>
        <rFont val="Calibri"/>
        <family val="2"/>
      </rPr>
      <t>https://n2t.net/ark:/65665/30dccfe55-57e6-4f9f-9119-cf38446a8baa</t>
    </r>
  </si>
  <si>
    <t>USNM:Biorepository:AL2IX94</t>
  </si>
  <si>
    <r>
      <rPr>
        <u/>
        <sz val="12"/>
        <color indexed="8"/>
        <rFont val="Calibri"/>
        <family val="2"/>
      </rPr>
      <t>https://n2t.net/ark:/65665/32f33dbe9-70af-4a46-89c2-c40278b740c6</t>
    </r>
  </si>
  <si>
    <t>USNM:Biorepository:AQ7LZ95</t>
  </si>
  <si>
    <r>
      <rPr>
        <u/>
        <sz val="12"/>
        <color indexed="8"/>
        <rFont val="Calibri"/>
        <family val="2"/>
      </rPr>
      <t>https://n2t.net/ark:/65665/30fa34c0a-14d4-45c4-86ab-f4cb1f3021e8</t>
    </r>
  </si>
  <si>
    <r>
      <rPr>
        <u/>
        <sz val="12"/>
        <color indexed="8"/>
        <rFont val="Calibri"/>
        <family val="2"/>
      </rPr>
      <t>SAMN36762281</t>
    </r>
  </si>
  <si>
    <r>
      <rPr>
        <u/>
        <sz val="12"/>
        <color indexed="8"/>
        <rFont val="Calibri"/>
        <family val="2"/>
      </rPr>
      <t>SRR25465088</t>
    </r>
  </si>
  <si>
    <r>
      <rPr>
        <u/>
        <sz val="12"/>
        <color indexed="8"/>
        <rFont val="Calibri"/>
        <family val="2"/>
      </rPr>
      <t>PV170616</t>
    </r>
  </si>
  <si>
    <t>USNM:FISH:466440</t>
  </si>
  <si>
    <r>
      <rPr>
        <u/>
        <sz val="12"/>
        <color indexed="8"/>
        <rFont val="Calibri"/>
        <family val="2"/>
      </rPr>
      <t>https://n2t.net/ark:/65665/30e0916f9-02b9-4712-b5fc-7dee824bbde2</t>
    </r>
  </si>
  <si>
    <t>USNM:Biorepository:AL2IX79</t>
  </si>
  <si>
    <r>
      <rPr>
        <u/>
        <sz val="12"/>
        <color indexed="8"/>
        <rFont val="Calibri"/>
        <family val="2"/>
      </rPr>
      <t>https://n2t.net/ark:/65665/393db7766-2361-4f3f-a2c3-779a7cc348b5</t>
    </r>
  </si>
  <si>
    <t>USNM:Biorepository:AQ7LZ80</t>
  </si>
  <si>
    <r>
      <rPr>
        <u/>
        <sz val="12"/>
        <color indexed="8"/>
        <rFont val="Calibri"/>
        <family val="2"/>
      </rPr>
      <t>https://n2t.net/ark:/65665/328edfd58-e3d5-48e6-bec7-437d81bf5a6f</t>
    </r>
  </si>
  <si>
    <r>
      <rPr>
        <u/>
        <sz val="12"/>
        <color indexed="8"/>
        <rFont val="Calibri"/>
        <family val="2"/>
      </rPr>
      <t>SAMN36762266</t>
    </r>
  </si>
  <si>
    <r>
      <rPr>
        <u/>
        <sz val="12"/>
        <color indexed="8"/>
        <rFont val="Calibri"/>
        <family val="2"/>
      </rPr>
      <t>SRR25465137</t>
    </r>
  </si>
  <si>
    <r>
      <rPr>
        <u/>
        <sz val="12"/>
        <color indexed="8"/>
        <rFont val="Calibri"/>
        <family val="2"/>
      </rPr>
      <t>PV170598</t>
    </r>
  </si>
  <si>
    <t>USNM:FISH:466485</t>
  </si>
  <si>
    <r>
      <rPr>
        <u/>
        <sz val="12"/>
        <color indexed="8"/>
        <rFont val="Calibri"/>
        <family val="2"/>
      </rPr>
      <t>https://n2t.net/ark:/65665/312b71baf-7c7a-4e1a-86c4-084a74745513</t>
    </r>
  </si>
  <si>
    <t>USNM:Biorepository:AL2IY24</t>
  </si>
  <si>
    <r>
      <rPr>
        <u/>
        <sz val="12"/>
        <color indexed="8"/>
        <rFont val="Calibri"/>
        <family val="2"/>
      </rPr>
      <t>https://n2t.net/ark:/65665/3168dc924-2497-4d2f-a047-6a6b0139bd18</t>
    </r>
  </si>
  <si>
    <t>USNM:Biorepository:AQ8MA25</t>
  </si>
  <si>
    <r>
      <rPr>
        <u/>
        <sz val="12"/>
        <color indexed="8"/>
        <rFont val="Calibri"/>
        <family val="2"/>
      </rPr>
      <t>https://n2t.net/ark:/65665/327eec28e-c42b-4cd7-8be1-5ff478815c7e</t>
    </r>
  </si>
  <si>
    <r>
      <rPr>
        <u/>
        <sz val="12"/>
        <color indexed="8"/>
        <rFont val="Calibri"/>
        <family val="2"/>
      </rPr>
      <t>SAMN36762311</t>
    </r>
  </si>
  <si>
    <r>
      <rPr>
        <u/>
        <sz val="12"/>
        <color indexed="8"/>
        <rFont val="Calibri"/>
        <family val="2"/>
      </rPr>
      <t>SRR25465054</t>
    </r>
  </si>
  <si>
    <r>
      <rPr>
        <u/>
        <sz val="12"/>
        <color indexed="8"/>
        <rFont val="Calibri"/>
        <family val="2"/>
      </rPr>
      <t>PV170573</t>
    </r>
  </si>
  <si>
    <t>USNM:FISH:466434</t>
  </si>
  <si>
    <r>
      <rPr>
        <u/>
        <sz val="12"/>
        <color indexed="8"/>
        <rFont val="Calibri"/>
        <family val="2"/>
      </rPr>
      <t>https://n2t.net/ark:/65665/313d4cdba-cfd1-412e-b52e-9b6dd4a4d58f</t>
    </r>
  </si>
  <si>
    <t>USNM:Biorepository:AL2IX73</t>
  </si>
  <si>
    <r>
      <rPr>
        <u/>
        <sz val="12"/>
        <color indexed="8"/>
        <rFont val="Calibri"/>
        <family val="2"/>
      </rPr>
      <t>https://n2t.net/ark:/65665/39da18260-3c1a-4271-b056-b1cf53b47090</t>
    </r>
  </si>
  <si>
    <t>USNM:Biorepository:AQ7LZ74</t>
  </si>
  <si>
    <r>
      <rPr>
        <u/>
        <sz val="12"/>
        <color indexed="8"/>
        <rFont val="Calibri"/>
        <family val="2"/>
      </rPr>
      <t>https://n2t.net/ark:/65665/397e4a326-fee3-4519-854a-44a27a56029e</t>
    </r>
  </si>
  <si>
    <r>
      <rPr>
        <u/>
        <sz val="12"/>
        <color indexed="8"/>
        <rFont val="Calibri"/>
        <family val="2"/>
      </rPr>
      <t>SAMN36762260</t>
    </r>
  </si>
  <si>
    <r>
      <rPr>
        <u/>
        <sz val="12"/>
        <color indexed="8"/>
        <rFont val="Calibri"/>
        <family val="2"/>
      </rPr>
      <t>SRR25465143</t>
    </r>
  </si>
  <si>
    <r>
      <rPr>
        <u/>
        <sz val="12"/>
        <color indexed="8"/>
        <rFont val="Calibri"/>
        <family val="2"/>
      </rPr>
      <t>PV170599</t>
    </r>
  </si>
  <si>
    <t>USNM:FISH:466422</t>
  </si>
  <si>
    <r>
      <rPr>
        <u/>
        <sz val="12"/>
        <color indexed="8"/>
        <rFont val="Calibri"/>
        <family val="2"/>
      </rPr>
      <t>https://n2t.net/ark:/65665/322f74cbe-f62e-4679-bb4d-e29640847d21</t>
    </r>
  </si>
  <si>
    <t>USNM:Biorepository:AL2IY52</t>
  </si>
  <si>
    <r>
      <rPr>
        <u/>
        <sz val="12"/>
        <color indexed="8"/>
        <rFont val="Calibri"/>
        <family val="2"/>
      </rPr>
      <t>https://n2t.net/ark:/65665/35ba6a383-97e7-4040-9bf0-a4b72d64f72e</t>
    </r>
  </si>
  <si>
    <t>USNM:Biorepository:AQ8MB42</t>
  </si>
  <si>
    <r>
      <rPr>
        <u/>
        <sz val="12"/>
        <color indexed="8"/>
        <rFont val="Calibri"/>
        <family val="2"/>
      </rPr>
      <t>https://n2t.net/ark:/65665/338464dd6-461d-47a2-9032-a48d3290f7ca</t>
    </r>
  </si>
  <si>
    <r>
      <rPr>
        <u/>
        <sz val="12"/>
        <color indexed="8"/>
        <rFont val="Calibri"/>
        <family val="2"/>
      </rPr>
      <t>SAMN36762248</t>
    </r>
  </si>
  <si>
    <r>
      <rPr>
        <u/>
        <sz val="12"/>
        <color indexed="8"/>
        <rFont val="Calibri"/>
        <family val="2"/>
      </rPr>
      <t>SRR25465156</t>
    </r>
  </si>
  <si>
    <r>
      <rPr>
        <u/>
        <sz val="12"/>
        <color indexed="8"/>
        <rFont val="Calibri"/>
        <family val="2"/>
      </rPr>
      <t>PV170624</t>
    </r>
  </si>
  <si>
    <t>USNM:FISH:466479</t>
  </si>
  <si>
    <r>
      <rPr>
        <u/>
        <sz val="12"/>
        <color indexed="8"/>
        <rFont val="Calibri"/>
        <family val="2"/>
      </rPr>
      <t>https://n2t.net/ark:/65665/32cc22591-acae-44f2-948a-b0256b5403e9</t>
    </r>
  </si>
  <si>
    <t>USNM:Biorepository:AL2IY18</t>
  </si>
  <si>
    <r>
      <rPr>
        <u/>
        <sz val="12"/>
        <color indexed="8"/>
        <rFont val="Calibri"/>
        <family val="2"/>
      </rPr>
      <t>https://n2t.net/ark:/65665/38274bf5e-c3a9-4df8-b0f1-635bb8b81ba8</t>
    </r>
  </si>
  <si>
    <t>USNM:Biorepository:AQ8MA19</t>
  </si>
  <si>
    <r>
      <rPr>
        <u/>
        <sz val="12"/>
        <color indexed="8"/>
        <rFont val="Calibri"/>
        <family val="2"/>
      </rPr>
      <t>https://n2t.net/ark:/65665/3f5c8d671-dbab-4f98-977a-8cd3263986ae</t>
    </r>
  </si>
  <si>
    <r>
      <rPr>
        <u/>
        <sz val="12"/>
        <color indexed="8"/>
        <rFont val="Calibri"/>
        <family val="2"/>
      </rPr>
      <t>SAMN36762305</t>
    </r>
  </si>
  <si>
    <r>
      <rPr>
        <u/>
        <sz val="12"/>
        <color indexed="8"/>
        <rFont val="Calibri"/>
        <family val="2"/>
      </rPr>
      <t>SRR25465061</t>
    </r>
  </si>
  <si>
    <r>
      <rPr>
        <u/>
        <sz val="12"/>
        <color indexed="8"/>
        <rFont val="Calibri"/>
        <family val="2"/>
      </rPr>
      <t>PV170567</t>
    </r>
  </si>
  <si>
    <t>USNM:FISH:466435</t>
  </si>
  <si>
    <r>
      <rPr>
        <u/>
        <sz val="12"/>
        <color indexed="8"/>
        <rFont val="Calibri"/>
        <family val="2"/>
      </rPr>
      <t>https://n2t.net/ark:/65665/33ebf6aee-753e-4557-928f-96ddf5413ebe</t>
    </r>
  </si>
  <si>
    <t>USNM:Biorepository:AL2IX74</t>
  </si>
  <si>
    <r>
      <rPr>
        <u/>
        <sz val="12"/>
        <color indexed="8"/>
        <rFont val="Calibri"/>
        <family val="2"/>
      </rPr>
      <t>https://n2t.net/ark:/65665/3c053e295-aa90-44a0-bf02-d8219378de48</t>
    </r>
  </si>
  <si>
    <t>USNM:Biorepository:AQ7LZ75</t>
  </si>
  <si>
    <r>
      <rPr>
        <u/>
        <sz val="12"/>
        <color indexed="8"/>
        <rFont val="Calibri"/>
        <family val="2"/>
      </rPr>
      <t>https://n2t.net/ark:/65665/3d93de0db-ce39-41a6-9b01-502f8183db59</t>
    </r>
  </si>
  <si>
    <r>
      <rPr>
        <u/>
        <sz val="12"/>
        <color indexed="8"/>
        <rFont val="Calibri"/>
        <family val="2"/>
      </rPr>
      <t>SAMN36762261</t>
    </r>
  </si>
  <si>
    <r>
      <rPr>
        <u/>
        <sz val="12"/>
        <color indexed="8"/>
        <rFont val="Calibri"/>
        <family val="2"/>
      </rPr>
      <t>SRR25465142</t>
    </r>
  </si>
  <si>
    <r>
      <rPr>
        <u/>
        <sz val="12"/>
        <color indexed="8"/>
        <rFont val="Calibri"/>
        <family val="2"/>
      </rPr>
      <t>PV170607</t>
    </r>
  </si>
  <si>
    <t>USNM:FISH:466436</t>
  </si>
  <si>
    <r>
      <rPr>
        <u/>
        <sz val="12"/>
        <color indexed="8"/>
        <rFont val="Calibri"/>
        <family val="2"/>
      </rPr>
      <t>https://n2t.net/ark:/65665/34ae3e679-0a20-4950-aaec-405b441a9e61</t>
    </r>
  </si>
  <si>
    <t>USNM:Biorepository:AL2IX75</t>
  </si>
  <si>
    <r>
      <rPr>
        <u/>
        <sz val="12"/>
        <color indexed="8"/>
        <rFont val="Calibri"/>
        <family val="2"/>
      </rPr>
      <t>https://n2t.net/ark:/65665/316b53fd5-25a8-4462-859d-50ff3e0874dc</t>
    </r>
  </si>
  <si>
    <t>USNM:Biorepository:AQ7LZ76</t>
  </si>
  <si>
    <r>
      <rPr>
        <u/>
        <sz val="12"/>
        <color indexed="8"/>
        <rFont val="Calibri"/>
        <family val="2"/>
      </rPr>
      <t>https://n2t.net/ark:/65665/3036c2f45-a141-43d3-81d5-2f89f8d62c14</t>
    </r>
  </si>
  <si>
    <r>
      <rPr>
        <u/>
        <sz val="12"/>
        <color indexed="8"/>
        <rFont val="Calibri"/>
        <family val="2"/>
      </rPr>
      <t>SAMN36762262</t>
    </r>
  </si>
  <si>
    <r>
      <rPr>
        <u/>
        <sz val="12"/>
        <color indexed="8"/>
        <rFont val="Calibri"/>
        <family val="2"/>
      </rPr>
      <t>SRR25465141</t>
    </r>
  </si>
  <si>
    <r>
      <rPr>
        <u/>
        <sz val="12"/>
        <color indexed="8"/>
        <rFont val="Calibri"/>
        <family val="2"/>
      </rPr>
      <t>PV170603</t>
    </r>
  </si>
  <si>
    <t>USNM:FISH:466446</t>
  </si>
  <si>
    <r>
      <rPr>
        <u/>
        <sz val="12"/>
        <color indexed="8"/>
        <rFont val="Calibri"/>
        <family val="2"/>
      </rPr>
      <t>https://n2t.net/ark:/65665/36440fff8-9f2d-4c40-a4f1-34fe17faa75f</t>
    </r>
  </si>
  <si>
    <t>USNM:Biorepository:AL2IX85</t>
  </si>
  <si>
    <r>
      <rPr>
        <u/>
        <sz val="12"/>
        <color indexed="8"/>
        <rFont val="Calibri"/>
        <family val="2"/>
      </rPr>
      <t>https://n2t.net/ark:/65665/360edd7f1-92ba-4638-9d42-38d3f15bd3f5</t>
    </r>
  </si>
  <si>
    <t>USNM:Biorepository:AQ7LZ86</t>
  </si>
  <si>
    <r>
      <rPr>
        <u/>
        <sz val="12"/>
        <color indexed="8"/>
        <rFont val="Calibri"/>
        <family val="2"/>
      </rPr>
      <t>https://n2t.net/ark:/65665/3c9f3e999-b3cb-4fd2-9f33-7f2e5bc5064b</t>
    </r>
  </si>
  <si>
    <r>
      <rPr>
        <u/>
        <sz val="12"/>
        <color indexed="8"/>
        <rFont val="Calibri"/>
        <family val="2"/>
      </rPr>
      <t>SAMN36762272</t>
    </r>
  </si>
  <si>
    <r>
      <rPr>
        <u/>
        <sz val="12"/>
        <color indexed="8"/>
        <rFont val="Calibri"/>
        <family val="2"/>
      </rPr>
      <t>SRR25465098</t>
    </r>
  </si>
  <si>
    <r>
      <rPr>
        <u/>
        <sz val="12"/>
        <color indexed="8"/>
        <rFont val="Calibri"/>
        <family val="2"/>
      </rPr>
      <t>PV170606</t>
    </r>
  </si>
  <si>
    <t>USNM:FISH:466535</t>
  </si>
  <si>
    <r>
      <rPr>
        <u/>
        <sz val="12"/>
        <color indexed="8"/>
        <rFont val="Calibri"/>
        <family val="2"/>
      </rPr>
      <t>https://n2t.net/ark:/65665/36c4a8ba5-32df-4c28-a81d-e342ab342e20</t>
    </r>
  </si>
  <si>
    <t>USNM:Biorepository:AL2IX59</t>
  </si>
  <si>
    <r>
      <rPr>
        <u/>
        <sz val="12"/>
        <color indexed="8"/>
        <rFont val="Calibri"/>
        <family val="2"/>
      </rPr>
      <t>https://n2t.net/ark:/65665/3f0f41e62-00a9-41b5-8447-3a619d8dfacb</t>
    </r>
  </si>
  <si>
    <t>USNM:Biorepository:AQ8MA54</t>
  </si>
  <si>
    <r>
      <rPr>
        <u/>
        <sz val="12"/>
        <color indexed="8"/>
        <rFont val="Calibri"/>
        <family val="2"/>
      </rPr>
      <t>https://n2t.net/ark:/65665/3ad540abd-7443-4dad-8c9f-16cbc69f50f6</t>
    </r>
  </si>
  <si>
    <r>
      <rPr>
        <u/>
        <sz val="12"/>
        <color indexed="8"/>
        <rFont val="Calibri"/>
        <family val="2"/>
      </rPr>
      <t>SAMN36762361</t>
    </r>
  </si>
  <si>
    <r>
      <rPr>
        <u/>
        <sz val="12"/>
        <color indexed="8"/>
        <rFont val="Calibri"/>
        <family val="2"/>
      </rPr>
      <t>SRR25465255</t>
    </r>
  </si>
  <si>
    <r>
      <rPr>
        <u/>
        <sz val="12"/>
        <color indexed="8"/>
        <rFont val="Calibri"/>
        <family val="2"/>
      </rPr>
      <t>PV170556</t>
    </r>
  </si>
  <si>
    <t>USNM:FISH:466534</t>
  </si>
  <si>
    <r>
      <rPr>
        <u/>
        <sz val="12"/>
        <color indexed="8"/>
        <rFont val="Calibri"/>
        <family val="2"/>
      </rPr>
      <t>https://n2t.net/ark:/65665/370e67d6c-845b-4d2e-8a81-c9266da1c3be</t>
    </r>
  </si>
  <si>
    <t>USNM:Biorepository:AL2IX58</t>
  </si>
  <si>
    <r>
      <rPr>
        <u/>
        <sz val="12"/>
        <color indexed="8"/>
        <rFont val="Calibri"/>
        <family val="2"/>
      </rPr>
      <t>https://n2t.net/ark:/65665/3c68fcf88-433a-4248-964c-16de751f800f</t>
    </r>
  </si>
  <si>
    <t>USNM:Biorepository:AQ8MA53</t>
  </si>
  <si>
    <r>
      <rPr>
        <u/>
        <sz val="12"/>
        <color indexed="8"/>
        <rFont val="Calibri"/>
        <family val="2"/>
      </rPr>
      <t>https://n2t.net/ark:/65665/340fb0883-1bb9-455e-85f7-c8e10bbf5bda</t>
    </r>
  </si>
  <si>
    <r>
      <rPr>
        <u/>
        <sz val="12"/>
        <color indexed="8"/>
        <rFont val="Calibri"/>
        <family val="2"/>
      </rPr>
      <t>SAMN36762360</t>
    </r>
  </si>
  <si>
    <r>
      <rPr>
        <u/>
        <sz val="12"/>
        <color indexed="8"/>
        <rFont val="Calibri"/>
        <family val="2"/>
      </rPr>
      <t>SRR25465256</t>
    </r>
  </si>
  <si>
    <r>
      <rPr>
        <u/>
        <sz val="12"/>
        <color indexed="8"/>
        <rFont val="Calibri"/>
        <family val="2"/>
      </rPr>
      <t>PV170555</t>
    </r>
  </si>
  <si>
    <t>USNM:FISH:466438</t>
  </si>
  <si>
    <r>
      <rPr>
        <u/>
        <sz val="12"/>
        <color indexed="8"/>
        <rFont val="Calibri"/>
        <family val="2"/>
      </rPr>
      <t>https://n2t.net/ark:/65665/381262b23-460c-421e-b8a9-04f1fef18356</t>
    </r>
  </si>
  <si>
    <t>USNM:Biorepository:AL2IX77</t>
  </si>
  <si>
    <r>
      <rPr>
        <u/>
        <sz val="12"/>
        <color indexed="8"/>
        <rFont val="Calibri"/>
        <family val="2"/>
      </rPr>
      <t>https://n2t.net/ark:/65665/3ba99d95f-f100-433a-9485-78ac29f871b6</t>
    </r>
  </si>
  <si>
    <t>USNM:Biorepository:AQ7LZ78</t>
  </si>
  <si>
    <r>
      <rPr>
        <u/>
        <sz val="12"/>
        <color indexed="8"/>
        <rFont val="Calibri"/>
        <family val="2"/>
      </rPr>
      <t>https://n2t.net/ark:/65665/3d8f38a51-64bc-405f-8ae4-4beea0383add</t>
    </r>
  </si>
  <si>
    <r>
      <rPr>
        <u/>
        <sz val="12"/>
        <color indexed="8"/>
        <rFont val="Calibri"/>
        <family val="2"/>
      </rPr>
      <t>SAMN36762264</t>
    </r>
  </si>
  <si>
    <r>
      <rPr>
        <u/>
        <sz val="12"/>
        <color indexed="8"/>
        <rFont val="Calibri"/>
        <family val="2"/>
      </rPr>
      <t>SRR25465139</t>
    </r>
  </si>
  <si>
    <r>
      <rPr>
        <u/>
        <sz val="12"/>
        <color indexed="8"/>
        <rFont val="Calibri"/>
        <family val="2"/>
      </rPr>
      <t>PV170604</t>
    </r>
  </si>
  <si>
    <t>USNM:FISH:466477</t>
  </si>
  <si>
    <r>
      <rPr>
        <u/>
        <sz val="12"/>
        <color indexed="8"/>
        <rFont val="Calibri"/>
        <family val="2"/>
      </rPr>
      <t>https://n2t.net/ark:/65665/38163f66c-1523-4ff4-878c-bad7276c1191</t>
    </r>
  </si>
  <si>
    <t>USNM:Biorepository:AL2IY16</t>
  </si>
  <si>
    <r>
      <rPr>
        <u/>
        <sz val="12"/>
        <color indexed="8"/>
        <rFont val="Calibri"/>
        <family val="2"/>
      </rPr>
      <t>https://n2t.net/ark:/65665/3385c303a-f87d-451a-99f5-f9a13524ba88</t>
    </r>
  </si>
  <si>
    <t>USNM:Biorepository:AQ8MA17</t>
  </si>
  <si>
    <r>
      <rPr>
        <u/>
        <sz val="12"/>
        <color indexed="8"/>
        <rFont val="Calibri"/>
        <family val="2"/>
      </rPr>
      <t>https://n2t.net/ark:/65665/3865687e0-50d9-4ab2-897c-780da5e8fcba</t>
    </r>
  </si>
  <si>
    <r>
      <rPr>
        <u/>
        <sz val="12"/>
        <color indexed="8"/>
        <rFont val="Calibri"/>
        <family val="2"/>
      </rPr>
      <t>SAMN36762303</t>
    </r>
  </si>
  <si>
    <r>
      <rPr>
        <u/>
        <sz val="12"/>
        <color indexed="8"/>
        <rFont val="Calibri"/>
        <family val="2"/>
      </rPr>
      <t>SRR25465063</t>
    </r>
  </si>
  <si>
    <r>
      <rPr>
        <u/>
        <sz val="12"/>
        <color indexed="8"/>
        <rFont val="Calibri"/>
        <family val="2"/>
      </rPr>
      <t>PV170565</t>
    </r>
  </si>
  <si>
    <t>USNM:FISH:466489</t>
  </si>
  <si>
    <r>
      <rPr>
        <u/>
        <sz val="12"/>
        <color indexed="8"/>
        <rFont val="Calibri"/>
        <family val="2"/>
      </rPr>
      <t>https://n2t.net/ark:/65665/3820a732b-ac7b-47b9-8076-0ff7c0502edd</t>
    </r>
  </si>
  <si>
    <t>USNM:Biorepository:AL2IY28</t>
  </si>
  <si>
    <r>
      <rPr>
        <u/>
        <sz val="12"/>
        <color indexed="8"/>
        <rFont val="Calibri"/>
        <family val="2"/>
      </rPr>
      <t>https://n2t.net/ark:/65665/38c07fa63-94c9-48da-a282-dc8bc3a24a84</t>
    </r>
  </si>
  <si>
    <t>USNM:Biorepository:AQ8MA29</t>
  </si>
  <si>
    <r>
      <rPr>
        <u/>
        <sz val="12"/>
        <color indexed="8"/>
        <rFont val="Calibri"/>
        <family val="2"/>
      </rPr>
      <t>https://n2t.net/ark:/65665/3f767fb7f-fa14-407f-b571-d59e2aace6b3</t>
    </r>
  </si>
  <si>
    <r>
      <rPr>
        <u/>
        <sz val="12"/>
        <color indexed="8"/>
        <rFont val="Calibri"/>
        <family val="2"/>
      </rPr>
      <t>SAMN36762315</t>
    </r>
  </si>
  <si>
    <r>
      <rPr>
        <u/>
        <sz val="12"/>
        <color indexed="8"/>
        <rFont val="Calibri"/>
        <family val="2"/>
      </rPr>
      <t>SRR25465050</t>
    </r>
  </si>
  <si>
    <r>
      <rPr>
        <u/>
        <sz val="12"/>
        <color indexed="8"/>
        <rFont val="Calibri"/>
        <family val="2"/>
      </rPr>
      <t>PV170577</t>
    </r>
  </si>
  <si>
    <t>USNM:FISH:466480</t>
  </si>
  <si>
    <r>
      <rPr>
        <u/>
        <sz val="12"/>
        <color indexed="8"/>
        <rFont val="Calibri"/>
        <family val="2"/>
      </rPr>
      <t>https://n2t.net/ark:/65665/3ab100bb0-d0e2-4917-82ba-263c550f357b</t>
    </r>
  </si>
  <si>
    <t>USNM:Biorepository:AL2IY19</t>
  </si>
  <si>
    <r>
      <rPr>
        <u/>
        <sz val="12"/>
        <color indexed="8"/>
        <rFont val="Calibri"/>
        <family val="2"/>
      </rPr>
      <t>https://n2t.net/ark:/65665/3b19a8706-eb09-4b37-9ff7-16ed549d146d</t>
    </r>
  </si>
  <si>
    <t>USNM:Biorepository:AQ8MA20</t>
  </si>
  <si>
    <r>
      <rPr>
        <u/>
        <sz val="12"/>
        <color indexed="8"/>
        <rFont val="Calibri"/>
        <family val="2"/>
      </rPr>
      <t>https://n2t.net/ark:/65665/35dff7254-ef67-4954-a402-f18f40666dd4</t>
    </r>
  </si>
  <si>
    <r>
      <rPr>
        <u/>
        <sz val="12"/>
        <color indexed="8"/>
        <rFont val="Calibri"/>
        <family val="2"/>
      </rPr>
      <t>SAMN36762306</t>
    </r>
  </si>
  <si>
    <r>
      <rPr>
        <u/>
        <sz val="12"/>
        <color indexed="8"/>
        <rFont val="Calibri"/>
        <family val="2"/>
      </rPr>
      <t>SRR25465060</t>
    </r>
  </si>
  <si>
    <r>
      <rPr>
        <u/>
        <sz val="12"/>
        <color indexed="8"/>
        <rFont val="Calibri"/>
        <family val="2"/>
      </rPr>
      <t>PV170568</t>
    </r>
  </si>
  <si>
    <t>USNM:FISH:466441</t>
  </si>
  <si>
    <r>
      <rPr>
        <u/>
        <sz val="12"/>
        <color indexed="8"/>
        <rFont val="Calibri"/>
        <family val="2"/>
      </rPr>
      <t>https://n2t.net/ark:/65665/3b10772f0-80d4-4401-893c-0485c3d579e9</t>
    </r>
  </si>
  <si>
    <t>USNM:Biorepository:AL2IX80</t>
  </si>
  <si>
    <r>
      <rPr>
        <u/>
        <sz val="12"/>
        <color indexed="8"/>
        <rFont val="Calibri"/>
        <family val="2"/>
      </rPr>
      <t>https://n2t.net/ark:/65665/3586e3de9-6f43-4dc7-b9ac-347ee319ea8f</t>
    </r>
  </si>
  <si>
    <t>USNM:Biorepository:AQ7LZ81</t>
  </si>
  <si>
    <r>
      <rPr>
        <u/>
        <sz val="12"/>
        <color indexed="8"/>
        <rFont val="Calibri"/>
        <family val="2"/>
      </rPr>
      <t>https://n2t.net/ark:/65665/3454fb125-9bf8-4cff-84ba-9419e1ef8dc9</t>
    </r>
  </si>
  <si>
    <r>
      <rPr>
        <u/>
        <sz val="12"/>
        <color indexed="8"/>
        <rFont val="Calibri"/>
        <family val="2"/>
      </rPr>
      <t>SAMN36762267</t>
    </r>
  </si>
  <si>
    <r>
      <rPr>
        <u/>
        <sz val="12"/>
        <color indexed="8"/>
        <rFont val="Calibri"/>
        <family val="2"/>
      </rPr>
      <t>SRR25465135</t>
    </r>
  </si>
  <si>
    <r>
      <rPr>
        <u/>
        <sz val="12"/>
        <color indexed="8"/>
        <rFont val="Calibri"/>
        <family val="2"/>
      </rPr>
      <t>PV170602</t>
    </r>
  </si>
  <si>
    <t>USNM:FISH:466457</t>
  </si>
  <si>
    <r>
      <rPr>
        <u/>
        <sz val="12"/>
        <color indexed="8"/>
        <rFont val="Calibri"/>
        <family val="2"/>
      </rPr>
      <t>https://n2t.net/ark:/65665/3b2e2d108-0d87-421f-8cd4-1775e34c2c9b</t>
    </r>
  </si>
  <si>
    <t>USNM:Biorepository:AL2IX96</t>
  </si>
  <si>
    <r>
      <rPr>
        <u/>
        <sz val="12"/>
        <color indexed="8"/>
        <rFont val="Calibri"/>
        <family val="2"/>
      </rPr>
      <t>https://n2t.net/ark:/65665/3e3b84d37-a7f8-4cc1-9465-59f3f2cc84a2</t>
    </r>
  </si>
  <si>
    <t>USNM:Biorepository:AQ7LZ97</t>
  </si>
  <si>
    <r>
      <rPr>
        <u/>
        <sz val="12"/>
        <color indexed="8"/>
        <rFont val="Calibri"/>
        <family val="2"/>
      </rPr>
      <t>https://n2t.net/ark:/65665/3cecbbe61-853b-497c-b6cd-aa1bb4e7e57c</t>
    </r>
  </si>
  <si>
    <r>
      <rPr>
        <u/>
        <sz val="12"/>
        <color indexed="8"/>
        <rFont val="Calibri"/>
        <family val="2"/>
      </rPr>
      <t>SAMN36762283</t>
    </r>
  </si>
  <si>
    <r>
      <rPr>
        <u/>
        <sz val="12"/>
        <color indexed="8"/>
        <rFont val="Calibri"/>
        <family val="2"/>
      </rPr>
      <t>SRR25465086</t>
    </r>
  </si>
  <si>
    <r>
      <rPr>
        <u/>
        <sz val="12"/>
        <color indexed="8"/>
        <rFont val="Calibri"/>
        <family val="2"/>
      </rPr>
      <t>PV170615</t>
    </r>
  </si>
  <si>
    <t>USNM:FISH:466450</t>
  </si>
  <si>
    <r>
      <rPr>
        <u/>
        <sz val="12"/>
        <color indexed="8"/>
        <rFont val="Calibri"/>
        <family val="2"/>
      </rPr>
      <t>https://n2t.net/ark:/65665/3b32cc8c7-ca36-4a7a-a361-728efb42f184</t>
    </r>
  </si>
  <si>
    <t>USNM:Biorepository:AL2IX89</t>
  </si>
  <si>
    <r>
      <rPr>
        <u/>
        <sz val="12"/>
        <color indexed="8"/>
        <rFont val="Calibri"/>
        <family val="2"/>
      </rPr>
      <t>https://n2t.net/ark:/65665/318e10ff8-9a33-47ee-a136-568ed6a6a5a9</t>
    </r>
  </si>
  <si>
    <t>USNM:Biorepository:AQ7LZ90</t>
  </si>
  <si>
    <r>
      <rPr>
        <u/>
        <sz val="12"/>
        <color indexed="8"/>
        <rFont val="Calibri"/>
        <family val="2"/>
      </rPr>
      <t>https://n2t.net/ark:/65665/3831a25e9-49c2-4e14-8fa6-05370fd2475f</t>
    </r>
  </si>
  <si>
    <r>
      <rPr>
        <u/>
        <sz val="12"/>
        <color indexed="8"/>
        <rFont val="Calibri"/>
        <family val="2"/>
      </rPr>
      <t>SAMN36762276</t>
    </r>
  </si>
  <si>
    <r>
      <rPr>
        <u/>
        <sz val="12"/>
        <color indexed="8"/>
        <rFont val="Calibri"/>
        <family val="2"/>
      </rPr>
      <t>SRR25465094</t>
    </r>
  </si>
  <si>
    <r>
      <rPr>
        <u/>
        <sz val="12"/>
        <color indexed="8"/>
        <rFont val="Calibri"/>
        <family val="2"/>
      </rPr>
      <t>PV170617</t>
    </r>
  </si>
  <si>
    <t>USNM:FISH:466483</t>
  </si>
  <si>
    <r>
      <rPr>
        <u/>
        <sz val="12"/>
        <color indexed="8"/>
        <rFont val="Calibri"/>
        <family val="2"/>
      </rPr>
      <t>https://n2t.net/ark:/65665/3cca8178c-a8b9-430e-ace2-19a21f2f50a9</t>
    </r>
  </si>
  <si>
    <t>USNM:Biorepository:AL2IY22</t>
  </si>
  <si>
    <r>
      <rPr>
        <u/>
        <sz val="12"/>
        <color indexed="8"/>
        <rFont val="Calibri"/>
        <family val="2"/>
      </rPr>
      <t>https://n2t.net/ark:/65665/37e5c17c9-f725-450e-8626-63ae9fab50a0</t>
    </r>
  </si>
  <si>
    <t>USNM:Biorepository:AQ8MA23</t>
  </si>
  <si>
    <r>
      <rPr>
        <u/>
        <sz val="12"/>
        <color indexed="8"/>
        <rFont val="Calibri"/>
        <family val="2"/>
      </rPr>
      <t>https://n2t.net/ark:/65665/3cec31b5d-a184-4362-87c6-7649c3c48103</t>
    </r>
  </si>
  <si>
    <r>
      <rPr>
        <u/>
        <sz val="12"/>
        <color indexed="8"/>
        <rFont val="Calibri"/>
        <family val="2"/>
      </rPr>
      <t>SAMN36762309</t>
    </r>
  </si>
  <si>
    <r>
      <rPr>
        <u/>
        <sz val="12"/>
        <color indexed="8"/>
        <rFont val="Calibri"/>
        <family val="2"/>
      </rPr>
      <t>SRR25465056</t>
    </r>
  </si>
  <si>
    <r>
      <rPr>
        <u/>
        <sz val="12"/>
        <color indexed="8"/>
        <rFont val="Calibri"/>
        <family val="2"/>
      </rPr>
      <t>PV170571</t>
    </r>
  </si>
  <si>
    <t>USNM:FISH:403196</t>
  </si>
  <si>
    <r>
      <rPr>
        <u/>
        <sz val="12"/>
        <color indexed="8"/>
        <rFont val="Calibri"/>
        <family val="2"/>
      </rPr>
      <t>https://n2t.net/ark:/65665/3d171cd11-02a9-4b0c-a63e-0d5a43e9ca55</t>
    </r>
  </si>
  <si>
    <t>USNM:Biorepository:AG9RD76</t>
  </si>
  <si>
    <r>
      <rPr>
        <u/>
        <sz val="12"/>
        <color indexed="8"/>
        <rFont val="Calibri"/>
        <family val="2"/>
      </rPr>
      <t>https://n2t.net/ark:/65665/314d20319-14b6-4c75-9e5b-9e31fe6643a6</t>
    </r>
  </si>
  <si>
    <t>USNM:Biorepository:AH0SO08</t>
  </si>
  <si>
    <r>
      <rPr>
        <u/>
        <sz val="12"/>
        <color indexed="8"/>
        <rFont val="Calibri"/>
        <family val="2"/>
      </rPr>
      <t>https://n2t.net/ark:/65665/39ddf5abc-c0b3-42f2-ba8d-0013bf7fc2c6</t>
    </r>
  </si>
  <si>
    <r>
      <rPr>
        <u/>
        <sz val="12"/>
        <color indexed="8"/>
        <rFont val="Calibri"/>
        <family val="2"/>
      </rPr>
      <t>SAMN26198204</t>
    </r>
  </si>
  <si>
    <r>
      <rPr>
        <u/>
        <sz val="12"/>
        <color indexed="8"/>
        <rFont val="Calibri"/>
        <family val="2"/>
      </rPr>
      <t>SRR18254452</t>
    </r>
  </si>
  <si>
    <r>
      <rPr>
        <u/>
        <sz val="12"/>
        <color indexed="8"/>
        <rFont val="Calibri"/>
        <family val="2"/>
      </rPr>
      <t>OP035211</t>
    </r>
  </si>
  <si>
    <t>USNM:FISH:466491</t>
  </si>
  <si>
    <r>
      <rPr>
        <u/>
        <sz val="12"/>
        <color indexed="8"/>
        <rFont val="Calibri"/>
        <family val="2"/>
      </rPr>
      <t>https://n2t.net/ark:/65665/3d31eb99c-9f83-472c-a0ea-aea50763bb53</t>
    </r>
  </si>
  <si>
    <t>USNM:Biorepository:AL2IY30</t>
  </si>
  <si>
    <r>
      <rPr>
        <u/>
        <sz val="12"/>
        <color indexed="8"/>
        <rFont val="Calibri"/>
        <family val="2"/>
      </rPr>
      <t>https://n2t.net/ark:/65665/324a392b0-28bb-47e9-a667-adb1cd0cf03c</t>
    </r>
  </si>
  <si>
    <t>USNM:Biorepository:AQ8MA31</t>
  </si>
  <si>
    <r>
      <rPr>
        <u/>
        <sz val="12"/>
        <color indexed="8"/>
        <rFont val="Calibri"/>
        <family val="2"/>
      </rPr>
      <t>https://n2t.net/ark:/65665/3fddab192-7cd7-44e1-b126-728eb4e6d4c6</t>
    </r>
  </si>
  <si>
    <r>
      <rPr>
        <u/>
        <sz val="12"/>
        <color indexed="8"/>
        <rFont val="Calibri"/>
        <family val="2"/>
      </rPr>
      <t>SAMN36762317</t>
    </r>
  </si>
  <si>
    <r>
      <rPr>
        <u/>
        <sz val="12"/>
        <color indexed="8"/>
        <rFont val="Calibri"/>
        <family val="2"/>
      </rPr>
      <t>SRR25465047</t>
    </r>
  </si>
  <si>
    <r>
      <rPr>
        <u/>
        <sz val="12"/>
        <color indexed="8"/>
        <rFont val="Calibri"/>
        <family val="2"/>
      </rPr>
      <t>PV170579</t>
    </r>
  </si>
  <si>
    <t>USNM:FISH:466429</t>
  </si>
  <si>
    <r>
      <rPr>
        <u/>
        <sz val="12"/>
        <color indexed="8"/>
        <rFont val="Calibri"/>
        <family val="2"/>
      </rPr>
      <t>https://n2t.net/ark:/65665/3e46642d8-82cd-4432-802d-557f1fd746b6</t>
    </r>
  </si>
  <si>
    <t>USNM:Biorepository:AL2IY59</t>
  </si>
  <si>
    <r>
      <rPr>
        <u/>
        <sz val="12"/>
        <color indexed="8"/>
        <rFont val="Calibri"/>
        <family val="2"/>
      </rPr>
      <t>https://n2t.net/ark:/65665/3ccabd875-0b20-438a-9d0c-850ccb12e9ea</t>
    </r>
  </si>
  <si>
    <t>USNM:Biorepository:AQ8MB49</t>
  </si>
  <si>
    <r>
      <rPr>
        <u/>
        <sz val="12"/>
        <color indexed="8"/>
        <rFont val="Calibri"/>
        <family val="2"/>
      </rPr>
      <t>https://n2t.net/ark:/65665/3b4537694-42d3-4dc4-82ec-5828e66a4441</t>
    </r>
  </si>
  <si>
    <r>
      <rPr>
        <u/>
        <sz val="12"/>
        <color indexed="8"/>
        <rFont val="Calibri"/>
        <family val="2"/>
      </rPr>
      <t>SAMN36762255</t>
    </r>
  </si>
  <si>
    <r>
      <rPr>
        <u/>
        <sz val="12"/>
        <color indexed="8"/>
        <rFont val="Calibri"/>
        <family val="2"/>
      </rPr>
      <t>SRR25465149</t>
    </r>
  </si>
  <si>
    <r>
      <rPr>
        <u/>
        <sz val="12"/>
        <color indexed="8"/>
        <rFont val="Calibri"/>
        <family val="2"/>
      </rPr>
      <t>PV170626</t>
    </r>
  </si>
  <si>
    <t>USNM:FISH:466536</t>
  </si>
  <si>
    <r>
      <rPr>
        <u/>
        <sz val="12"/>
        <color indexed="8"/>
        <rFont val="Calibri"/>
        <family val="2"/>
      </rPr>
      <t>https://n2t.net/ark:/65665/3e554c4a6-568e-4ba9-97a9-2ef4102e3a4e</t>
    </r>
  </si>
  <si>
    <t>USNM:Biorepository:AL2IX60</t>
  </si>
  <si>
    <r>
      <rPr>
        <u/>
        <sz val="12"/>
        <color indexed="8"/>
        <rFont val="Calibri"/>
        <family val="2"/>
      </rPr>
      <t>https://n2t.net/ark:/65665/3c8fff18c-cb88-4546-9b26-f9f7b1e130ec</t>
    </r>
  </si>
  <si>
    <t>USNM:Biorepository:AQ8MA55</t>
  </si>
  <si>
    <r>
      <rPr>
        <u/>
        <sz val="12"/>
        <color indexed="8"/>
        <rFont val="Calibri"/>
        <family val="2"/>
      </rPr>
      <t>https://n2t.net/ark:/65665/3fd3ec860-64e7-45e8-8017-2baf345846a7</t>
    </r>
  </si>
  <si>
    <r>
      <rPr>
        <u/>
        <sz val="12"/>
        <color indexed="8"/>
        <rFont val="Calibri"/>
        <family val="2"/>
      </rPr>
      <t>SAMN36762362</t>
    </r>
  </si>
  <si>
    <r>
      <rPr>
        <u/>
        <sz val="12"/>
        <color indexed="8"/>
        <rFont val="Calibri"/>
        <family val="2"/>
      </rPr>
      <t>SRR25465254</t>
    </r>
  </si>
  <si>
    <r>
      <rPr>
        <u/>
        <sz val="12"/>
        <color indexed="8"/>
        <rFont val="Calibri"/>
        <family val="2"/>
      </rPr>
      <t>PV170557</t>
    </r>
  </si>
  <si>
    <t>USNM:FISH:466478</t>
  </si>
  <si>
    <r>
      <rPr>
        <u/>
        <sz val="12"/>
        <color indexed="8"/>
        <rFont val="Calibri"/>
        <family val="2"/>
      </rPr>
      <t>https://n2t.net/ark:/65665/3eac002e1-77a2-4847-9c90-9ed17a529ca8</t>
    </r>
  </si>
  <si>
    <t>USNM:Biorepository:AL2IY17</t>
  </si>
  <si>
    <r>
      <rPr>
        <u/>
        <sz val="12"/>
        <color indexed="8"/>
        <rFont val="Calibri"/>
        <family val="2"/>
      </rPr>
      <t>https://n2t.net/ark:/65665/3a3346542-bb80-4034-92ed-c08103a91369</t>
    </r>
  </si>
  <si>
    <t>USNM:Biorepository:AQ8MA18</t>
  </si>
  <si>
    <r>
      <rPr>
        <u/>
        <sz val="12"/>
        <color indexed="8"/>
        <rFont val="Calibri"/>
        <family val="2"/>
      </rPr>
      <t>https://n2t.net/ark:/65665/33e6078a6-ed5f-4f63-beb4-61b3f284d362</t>
    </r>
  </si>
  <si>
    <r>
      <rPr>
        <u/>
        <sz val="12"/>
        <color indexed="8"/>
        <rFont val="Calibri"/>
        <family val="2"/>
      </rPr>
      <t>SAMN36762304</t>
    </r>
  </si>
  <si>
    <r>
      <rPr>
        <u/>
        <sz val="12"/>
        <color indexed="8"/>
        <rFont val="Calibri"/>
        <family val="2"/>
      </rPr>
      <t>SRR25465062</t>
    </r>
  </si>
  <si>
    <r>
      <rPr>
        <u/>
        <sz val="12"/>
        <color indexed="8"/>
        <rFont val="Calibri"/>
        <family val="2"/>
      </rPr>
      <t>PV170566</t>
    </r>
  </si>
  <si>
    <r>
      <rPr>
        <i/>
        <sz val="12"/>
        <color indexed="8"/>
        <rFont val="Calibri"/>
        <family val="2"/>
      </rPr>
      <t>Pristipomoides zonatus</t>
    </r>
  </si>
  <si>
    <t>USNM:FISH:466445</t>
  </si>
  <si>
    <r>
      <rPr>
        <u/>
        <sz val="12"/>
        <color indexed="8"/>
        <rFont val="Calibri"/>
        <family val="2"/>
      </rPr>
      <t>https://n2t.net/ark:/65665/327027d4b-269e-40ee-9599-af0c2c233ee9</t>
    </r>
  </si>
  <si>
    <t>USNM:Biorepository:AL2IX84</t>
  </si>
  <si>
    <r>
      <rPr>
        <u/>
        <sz val="12"/>
        <color indexed="8"/>
        <rFont val="Calibri"/>
        <family val="2"/>
      </rPr>
      <t>https://n2t.net/ark:/65665/39c8b7bfa-e70f-4df4-bb13-bb317db90992</t>
    </r>
  </si>
  <si>
    <t>USNM:Biorepository:AQ7LZ85</t>
  </si>
  <si>
    <r>
      <rPr>
        <u/>
        <sz val="12"/>
        <color indexed="8"/>
        <rFont val="Calibri"/>
        <family val="2"/>
      </rPr>
      <t>https://n2t.net/ark:/65665/3e9962a17-b78e-4d83-b4d6-c9b7ad543250</t>
    </r>
  </si>
  <si>
    <r>
      <rPr>
        <u/>
        <sz val="12"/>
        <color indexed="8"/>
        <rFont val="Calibri"/>
        <family val="2"/>
      </rPr>
      <t>SAMN36762271</t>
    </r>
  </si>
  <si>
    <r>
      <rPr>
        <u/>
        <sz val="12"/>
        <color indexed="8"/>
        <rFont val="Calibri"/>
        <family val="2"/>
      </rPr>
      <t>SRR25465099</t>
    </r>
  </si>
  <si>
    <r>
      <rPr>
        <u/>
        <sz val="12"/>
        <color indexed="8"/>
        <rFont val="Calibri"/>
        <family val="2"/>
      </rPr>
      <t>PV170620</t>
    </r>
  </si>
  <si>
    <t>USNM:FISH:403318</t>
  </si>
  <si>
    <r>
      <rPr>
        <u/>
        <sz val="12"/>
        <color indexed="8"/>
        <rFont val="Calibri"/>
        <family val="2"/>
      </rPr>
      <t>https://n2t.net/ark:/65665/3339ec1c6-ac42-4086-bbed-8b101ff485cd</t>
    </r>
  </si>
  <si>
    <t>USNM:Biorepository:AG9RE98</t>
  </si>
  <si>
    <r>
      <rPr>
        <u/>
        <sz val="12"/>
        <color indexed="8"/>
        <rFont val="Calibri"/>
        <family val="2"/>
      </rPr>
      <t>https://n2t.net/ark:/65665/34aa84db0-97bd-4814-b515-e3507406a6e2</t>
    </r>
  </si>
  <si>
    <t>USNM:Biorepository:AH0SP30</t>
  </si>
  <si>
    <r>
      <rPr>
        <u/>
        <sz val="12"/>
        <color indexed="8"/>
        <rFont val="Calibri"/>
        <family val="2"/>
      </rPr>
      <t>https://n2t.net/ark:/65665/3713c5b63-1a6c-44ca-a129-a46c071a0ae6</t>
    </r>
  </si>
  <si>
    <r>
      <rPr>
        <u/>
        <sz val="12"/>
        <color indexed="8"/>
        <rFont val="Calibri"/>
        <family val="2"/>
      </rPr>
      <t>SAMN26198207</t>
    </r>
  </si>
  <si>
    <r>
      <rPr>
        <u/>
        <sz val="12"/>
        <color indexed="8"/>
        <rFont val="Calibri"/>
        <family val="2"/>
      </rPr>
      <t>SRR19434444</t>
    </r>
  </si>
  <si>
    <r>
      <rPr>
        <u/>
        <sz val="12"/>
        <color indexed="8"/>
        <rFont val="Calibri"/>
        <family val="2"/>
      </rPr>
      <t>OP035125</t>
    </r>
  </si>
  <si>
    <t>USNM:FISH:466531</t>
  </si>
  <si>
    <r>
      <rPr>
        <u/>
        <sz val="12"/>
        <color indexed="8"/>
        <rFont val="Calibri"/>
        <family val="2"/>
      </rPr>
      <t>https://n2t.net/ark:/65665/33bb94408-de5d-4750-8fed-d46e771ad947</t>
    </r>
  </si>
  <si>
    <t>USNM:Biorepository:AL2IX55</t>
  </si>
  <si>
    <r>
      <rPr>
        <u/>
        <sz val="12"/>
        <color indexed="8"/>
        <rFont val="Calibri"/>
        <family val="2"/>
      </rPr>
      <t>https://n2t.net/ark:/65665/314dbe57f-2d34-44bf-8ad8-e96d986a7f8f</t>
    </r>
  </si>
  <si>
    <t>USNM:Biorepository:AQ8MA50</t>
  </si>
  <si>
    <r>
      <rPr>
        <u/>
        <sz val="12"/>
        <color indexed="8"/>
        <rFont val="Calibri"/>
        <family val="2"/>
      </rPr>
      <t>https://n2t.net/ark:/65665/368403b8b-ebd1-4281-962b-16f23a6941b6</t>
    </r>
  </si>
  <si>
    <r>
      <rPr>
        <u/>
        <sz val="12"/>
        <color indexed="8"/>
        <rFont val="Calibri"/>
        <family val="2"/>
      </rPr>
      <t>SAMN36762357</t>
    </r>
  </si>
  <si>
    <r>
      <rPr>
        <u/>
        <sz val="12"/>
        <color indexed="8"/>
        <rFont val="Calibri"/>
        <family val="2"/>
      </rPr>
      <t>SRR25465259</t>
    </r>
  </si>
  <si>
    <r>
      <rPr>
        <u/>
        <sz val="12"/>
        <color indexed="8"/>
        <rFont val="Calibri"/>
        <family val="2"/>
      </rPr>
      <t>PV170553</t>
    </r>
  </si>
  <si>
    <t>USNM:FISH:466472</t>
  </si>
  <si>
    <r>
      <rPr>
        <u/>
        <sz val="12"/>
        <color indexed="8"/>
        <rFont val="Calibri"/>
        <family val="2"/>
      </rPr>
      <t>https://n2t.net/ark:/65665/352552a3a-20cf-4759-8d7c-65be8fbfea5c</t>
    </r>
  </si>
  <si>
    <t>USNM:Biorepository:AL2IY11</t>
  </si>
  <si>
    <r>
      <rPr>
        <u/>
        <sz val="12"/>
        <color indexed="8"/>
        <rFont val="Calibri"/>
        <family val="2"/>
      </rPr>
      <t>https://n2t.net/ark:/65665/31044fdd3-f6fd-4ab8-9701-b6cf04a5d9fc</t>
    </r>
  </si>
  <si>
    <t>USNM:Biorepository:AQ8MA12</t>
  </si>
  <si>
    <r>
      <rPr>
        <u/>
        <sz val="12"/>
        <color indexed="8"/>
        <rFont val="Calibri"/>
        <family val="2"/>
      </rPr>
      <t>https://n2t.net/ark:/65665/32b825a53-a968-459b-bb4d-e2aecb9879d8</t>
    </r>
  </si>
  <si>
    <r>
      <rPr>
        <u/>
        <sz val="12"/>
        <color indexed="8"/>
        <rFont val="Calibri"/>
        <family val="2"/>
      </rPr>
      <t>SAMN36762298</t>
    </r>
  </si>
  <si>
    <r>
      <rPr>
        <u/>
        <sz val="12"/>
        <color indexed="8"/>
        <rFont val="Calibri"/>
        <family val="2"/>
      </rPr>
      <t>SRR25465068</t>
    </r>
  </si>
  <si>
    <r>
      <rPr>
        <u/>
        <sz val="12"/>
        <color indexed="8"/>
        <rFont val="Calibri"/>
        <family val="2"/>
      </rPr>
      <t>PV170621</t>
    </r>
  </si>
  <si>
    <t>USNM:FISH:466443</t>
  </si>
  <si>
    <r>
      <rPr>
        <u/>
        <sz val="12"/>
        <color indexed="8"/>
        <rFont val="Calibri"/>
        <family val="2"/>
      </rPr>
      <t>https://n2t.net/ark:/65665/35348ba63-e866-4406-9279-b945ddf37dcd</t>
    </r>
  </si>
  <si>
    <t>USNM:Biorepository:AL2IX82</t>
  </si>
  <si>
    <r>
      <rPr>
        <u/>
        <sz val="12"/>
        <color indexed="8"/>
        <rFont val="Calibri"/>
        <family val="2"/>
      </rPr>
      <t>https://n2t.net/ark:/65665/3d948f7a5-b521-4ec8-ba37-a603c360b742</t>
    </r>
  </si>
  <si>
    <t>USNM:Biorepository:AQ7LZ83</t>
  </si>
  <si>
    <r>
      <rPr>
        <u/>
        <sz val="12"/>
        <color indexed="8"/>
        <rFont val="Calibri"/>
        <family val="2"/>
      </rPr>
      <t>https://n2t.net/ark:/65665/3e0df839e-31da-4206-a60c-5ed5d3bd0212</t>
    </r>
  </si>
  <si>
    <r>
      <rPr>
        <u/>
        <sz val="12"/>
        <color indexed="8"/>
        <rFont val="Calibri"/>
        <family val="2"/>
      </rPr>
      <t>SAMN36762269</t>
    </r>
  </si>
  <si>
    <r>
      <rPr>
        <u/>
        <sz val="12"/>
        <color indexed="8"/>
        <rFont val="Calibri"/>
        <family val="2"/>
      </rPr>
      <t>SRR25465101</t>
    </r>
  </si>
  <si>
    <r>
      <rPr>
        <u/>
        <sz val="12"/>
        <color indexed="8"/>
        <rFont val="Calibri"/>
        <family val="2"/>
      </rPr>
      <t>PV170618</t>
    </r>
  </si>
  <si>
    <t>USNM:FISH:466532</t>
  </si>
  <si>
    <r>
      <rPr>
        <u/>
        <sz val="12"/>
        <color indexed="8"/>
        <rFont val="Calibri"/>
        <family val="2"/>
      </rPr>
      <t>https://n2t.net/ark:/65665/35ce5fd22-d2e3-4304-9c19-f377861c2525</t>
    </r>
  </si>
  <si>
    <t>USNM:Biorepository:AL2IX56</t>
  </si>
  <si>
    <r>
      <rPr>
        <u/>
        <sz val="12"/>
        <color indexed="8"/>
        <rFont val="Calibri"/>
        <family val="2"/>
      </rPr>
      <t>https://n2t.net/ark:/65665/351f26fca-910b-47b4-808d-f14ecf597079</t>
    </r>
  </si>
  <si>
    <t>USNM:Biorepository:AQ8MA51</t>
  </si>
  <si>
    <r>
      <rPr>
        <u/>
        <sz val="12"/>
        <color indexed="8"/>
        <rFont val="Calibri"/>
        <family val="2"/>
      </rPr>
      <t>https://n2t.net/ark:/65665/375f0fd59-986d-4d7c-94bd-c9db137333d6</t>
    </r>
  </si>
  <si>
    <r>
      <rPr>
        <u/>
        <sz val="12"/>
        <color indexed="8"/>
        <rFont val="Calibri"/>
        <family val="2"/>
      </rPr>
      <t>SAMN36762358</t>
    </r>
  </si>
  <si>
    <r>
      <rPr>
        <u/>
        <sz val="12"/>
        <color indexed="8"/>
        <rFont val="Calibri"/>
        <family val="2"/>
      </rPr>
      <t>SRR25465258</t>
    </r>
  </si>
  <si>
    <r>
      <rPr>
        <u/>
        <sz val="12"/>
        <color indexed="8"/>
        <rFont val="Calibri"/>
        <family val="2"/>
      </rPr>
      <t>PV170554</t>
    </r>
  </si>
  <si>
    <t>USNM:FISH:466448</t>
  </si>
  <si>
    <r>
      <rPr>
        <u/>
        <sz val="12"/>
        <color indexed="8"/>
        <rFont val="Calibri"/>
        <family val="2"/>
      </rPr>
      <t>https://n2t.net/ark:/65665/3845271d4-0350-49cb-aba8-713214ff0af0</t>
    </r>
  </si>
  <si>
    <t>USNM:Biorepository:AL2IX87</t>
  </si>
  <si>
    <r>
      <rPr>
        <u/>
        <sz val="12"/>
        <color indexed="8"/>
        <rFont val="Calibri"/>
        <family val="2"/>
      </rPr>
      <t>https://n2t.net/ark:/65665/3f87ad00a-eb1d-464f-84b3-ce3161546aa6</t>
    </r>
  </si>
  <si>
    <t>USNM:Biorepository:AQ7LZ88</t>
  </si>
  <si>
    <r>
      <rPr>
        <u/>
        <sz val="12"/>
        <color indexed="8"/>
        <rFont val="Calibri"/>
        <family val="2"/>
      </rPr>
      <t>https://n2t.net/ark:/65665/3c7e3454d-3125-4058-a44a-0df3ac1e0f77</t>
    </r>
  </si>
  <si>
    <r>
      <rPr>
        <u/>
        <sz val="12"/>
        <color indexed="8"/>
        <rFont val="Calibri"/>
        <family val="2"/>
      </rPr>
      <t>SAMN36762274</t>
    </r>
  </si>
  <si>
    <r>
      <rPr>
        <u/>
        <sz val="12"/>
        <color indexed="8"/>
        <rFont val="Calibri"/>
        <family val="2"/>
      </rPr>
      <t>SRR25465096</t>
    </r>
  </si>
  <si>
    <r>
      <rPr>
        <u/>
        <sz val="12"/>
        <color indexed="8"/>
        <rFont val="Calibri"/>
        <family val="2"/>
      </rPr>
      <t>PV170619</t>
    </r>
  </si>
  <si>
    <t>USNM:FISH:466467</t>
  </si>
  <si>
    <r>
      <rPr>
        <u/>
        <sz val="12"/>
        <color indexed="8"/>
        <rFont val="Calibri"/>
        <family val="2"/>
      </rPr>
      <t>https://n2t.net/ark:/65665/3bd31b86c-bd69-4e35-8256-8ae820b17ce5</t>
    </r>
  </si>
  <si>
    <t>USNM:Biorepository:AL2IY06</t>
  </si>
  <si>
    <r>
      <rPr>
        <u/>
        <sz val="12"/>
        <color indexed="8"/>
        <rFont val="Calibri"/>
        <family val="2"/>
      </rPr>
      <t>https://n2t.net/ark:/65665/3e91adf1d-b4eb-403a-822a-ae7c399a8e05</t>
    </r>
  </si>
  <si>
    <t>USNM:Biorepository:AQ8MA07</t>
  </si>
  <si>
    <r>
      <rPr>
        <u/>
        <sz val="12"/>
        <color indexed="8"/>
        <rFont val="Calibri"/>
        <family val="2"/>
      </rPr>
      <t>https://n2t.net/ark:/65665/3eea2abf3-4194-4435-8357-749dd31b3db9</t>
    </r>
  </si>
  <si>
    <r>
      <rPr>
        <u/>
        <sz val="12"/>
        <color indexed="8"/>
        <rFont val="Calibri"/>
        <family val="2"/>
      </rPr>
      <t>SAMN36762293</t>
    </r>
  </si>
  <si>
    <r>
      <rPr>
        <u/>
        <sz val="12"/>
        <color indexed="8"/>
        <rFont val="Calibri"/>
        <family val="2"/>
      </rPr>
      <t>SRR25465075</t>
    </r>
  </si>
  <si>
    <r>
      <rPr>
        <u/>
        <sz val="12"/>
        <color indexed="8"/>
        <rFont val="Calibri"/>
        <family val="2"/>
      </rPr>
      <t>PV170623</t>
    </r>
  </si>
  <si>
    <t>USNM:FISH:466530</t>
  </si>
  <si>
    <r>
      <rPr>
        <u/>
        <sz val="12"/>
        <color indexed="8"/>
        <rFont val="Calibri"/>
        <family val="2"/>
      </rPr>
      <t>https://n2t.net/ark:/65665/3dc52eb4d-eeb8-4866-8548-33f6f222f238</t>
    </r>
  </si>
  <si>
    <t>USNM:Biorepository:AL2IX54</t>
  </si>
  <si>
    <r>
      <rPr>
        <u/>
        <sz val="12"/>
        <color indexed="8"/>
        <rFont val="Calibri"/>
        <family val="2"/>
      </rPr>
      <t>https://n2t.net/ark:/65665/33790d7a9-28e7-4f6d-b7e9-9c33d65ec158</t>
    </r>
  </si>
  <si>
    <t>USNM:Biorepository:AQ8MA49</t>
  </si>
  <si>
    <r>
      <rPr>
        <u/>
        <sz val="12"/>
        <color indexed="8"/>
        <rFont val="Calibri"/>
        <family val="2"/>
      </rPr>
      <t>https://n2t.net/ark:/65665/3c7d0d27a-41ba-4c85-85b2-a955b92c159f</t>
    </r>
  </si>
  <si>
    <r>
      <rPr>
        <u/>
        <sz val="12"/>
        <color indexed="8"/>
        <rFont val="Calibri"/>
        <family val="2"/>
      </rPr>
      <t>SAMN36762356</t>
    </r>
  </si>
  <si>
    <r>
      <rPr>
        <u/>
        <sz val="12"/>
        <color indexed="8"/>
        <rFont val="Calibri"/>
        <family val="2"/>
      </rPr>
      <t>SRR25465261</t>
    </r>
  </si>
  <si>
    <r>
      <rPr>
        <u/>
        <sz val="12"/>
        <color indexed="8"/>
        <rFont val="Calibri"/>
        <family val="2"/>
      </rPr>
      <t>PV170552</t>
    </r>
  </si>
  <si>
    <t>USNM:FISH:466476</t>
  </si>
  <si>
    <r>
      <rPr>
        <u/>
        <sz val="12"/>
        <color indexed="8"/>
        <rFont val="Calibri"/>
        <family val="2"/>
      </rPr>
      <t>https://n2t.net/ark:/65665/3f2c9e315-6044-4a0e-9035-5b801be50b3b</t>
    </r>
  </si>
  <si>
    <t>USNM:Biorepository:AL2IY15</t>
  </si>
  <si>
    <r>
      <rPr>
        <u/>
        <sz val="12"/>
        <color indexed="8"/>
        <rFont val="Calibri"/>
        <family val="2"/>
      </rPr>
      <t>https://n2t.net/ark:/65665/3d1faa7e8-cb2b-4819-ab1c-25c3b1363601</t>
    </r>
  </si>
  <si>
    <t>USNM:Biorepository:AQ8MA16</t>
  </si>
  <si>
    <r>
      <rPr>
        <u/>
        <sz val="12"/>
        <color indexed="8"/>
        <rFont val="Calibri"/>
        <family val="2"/>
      </rPr>
      <t>https://n2t.net/ark:/65665/3e9844155-b08e-43bf-b1e1-6af33f165a85</t>
    </r>
  </si>
  <si>
    <r>
      <rPr>
        <u/>
        <sz val="12"/>
        <color indexed="8"/>
        <rFont val="Calibri"/>
        <family val="2"/>
      </rPr>
      <t>SAMN36762302</t>
    </r>
  </si>
  <si>
    <r>
      <rPr>
        <u/>
        <sz val="12"/>
        <color indexed="8"/>
        <rFont val="Calibri"/>
        <family val="2"/>
      </rPr>
      <t>SRR25465064</t>
    </r>
  </si>
  <si>
    <r>
      <rPr>
        <u/>
        <sz val="12"/>
        <color indexed="8"/>
        <rFont val="Calibri"/>
        <family val="2"/>
      </rPr>
      <t>PV170564</t>
    </r>
  </si>
  <si>
    <t>USNM:FISH:466468</t>
  </si>
  <si>
    <r>
      <rPr>
        <u/>
        <sz val="12"/>
        <color indexed="8"/>
        <rFont val="Calibri"/>
        <family val="2"/>
      </rPr>
      <t>https://n2t.net/ark:/65665/3fb00953c-f941-44a8-b4ce-4a8ef1988aa6</t>
    </r>
  </si>
  <si>
    <t>USNM:Biorepository:AL2IY07</t>
  </si>
  <si>
    <r>
      <rPr>
        <u/>
        <sz val="12"/>
        <color indexed="8"/>
        <rFont val="Calibri"/>
        <family val="2"/>
      </rPr>
      <t>https://n2t.net/ark:/65665/3c03bf131-a4c4-44e4-931a-6f6f02ce05e8</t>
    </r>
  </si>
  <si>
    <t>USNM:Biorepository:AQ8MA08</t>
  </si>
  <si>
    <r>
      <rPr>
        <u/>
        <sz val="12"/>
        <color indexed="8"/>
        <rFont val="Calibri"/>
        <family val="2"/>
      </rPr>
      <t>https://n2t.net/ark:/65665/3842322bc-f544-461c-94f6-4ca255f0af88</t>
    </r>
  </si>
  <si>
    <r>
      <rPr>
        <u/>
        <sz val="12"/>
        <color indexed="8"/>
        <rFont val="Calibri"/>
        <family val="2"/>
      </rPr>
      <t>SAMN36762294</t>
    </r>
  </si>
  <si>
    <r>
      <rPr>
        <u/>
        <sz val="12"/>
        <color indexed="8"/>
        <rFont val="Calibri"/>
        <family val="2"/>
      </rPr>
      <t>SRR25465074</t>
    </r>
  </si>
  <si>
    <r>
      <rPr>
        <u/>
        <sz val="12"/>
        <color indexed="8"/>
        <rFont val="Calibri"/>
        <family val="2"/>
      </rPr>
      <t>PV170622</t>
    </r>
  </si>
  <si>
    <r>
      <rPr>
        <i/>
        <sz val="12"/>
        <color indexed="8"/>
        <rFont val="Calibri"/>
        <family val="2"/>
      </rPr>
      <t>Rhomboplites aurorubens</t>
    </r>
  </si>
  <si>
    <t>USNM:FISH:407363</t>
  </si>
  <si>
    <r>
      <rPr>
        <u/>
        <sz val="12"/>
        <color indexed="8"/>
        <rFont val="Calibri"/>
        <family val="2"/>
      </rPr>
      <t>https://n2t.net/ark:/65665/3d07eb2bc-d5e3-4c6a-837e-50a41b05ac1d</t>
    </r>
  </si>
  <si>
    <t>USNM:Biorepository:AH1TZ97</t>
  </si>
  <si>
    <r>
      <rPr>
        <u/>
        <sz val="12"/>
        <color indexed="8"/>
        <rFont val="Calibri"/>
        <family val="2"/>
      </rPr>
      <t>https://n2t.net/ark:/65665/30b876c52-11a3-4a01-b0cb-3c9980617cd9</t>
    </r>
  </si>
  <si>
    <r>
      <rPr>
        <u/>
        <sz val="12"/>
        <color indexed="8"/>
        <rFont val="Calibri"/>
        <family val="2"/>
      </rPr>
      <t>SAMN31811770</t>
    </r>
  </si>
  <si>
    <r>
      <rPr>
        <u/>
        <sz val="12"/>
        <color indexed="8"/>
        <rFont val="Calibri"/>
        <family val="2"/>
      </rPr>
      <t>SRR22396755</t>
    </r>
  </si>
  <si>
    <r>
      <rPr>
        <u/>
        <sz val="12"/>
        <color indexed="8"/>
        <rFont val="Calibri"/>
        <family val="2"/>
      </rPr>
      <t>OR482469</t>
    </r>
  </si>
  <si>
    <r>
      <rPr>
        <i/>
        <sz val="12"/>
        <color indexed="8"/>
        <rFont val="Calibri"/>
        <family val="2"/>
      </rPr>
      <t>Luvarus imperialis</t>
    </r>
  </si>
  <si>
    <t>SIO:FISHES:07-44</t>
  </si>
  <si>
    <t>SIO:651efdf5-da75-4c8a-abca-a1d4ebf20917</t>
  </si>
  <si>
    <r>
      <rPr>
        <u/>
        <sz val="12"/>
        <color indexed="8"/>
        <rFont val="Calibri"/>
        <family val="2"/>
      </rPr>
      <t>SAMN31811601</t>
    </r>
  </si>
  <si>
    <r>
      <rPr>
        <u/>
        <sz val="12"/>
        <color indexed="8"/>
        <rFont val="Calibri"/>
        <family val="2"/>
      </rPr>
      <t>SRR22396606</t>
    </r>
  </si>
  <si>
    <r>
      <rPr>
        <u/>
        <sz val="12"/>
        <color indexed="8"/>
        <rFont val="Calibri"/>
        <family val="2"/>
      </rPr>
      <t>OR575549</t>
    </r>
  </si>
  <si>
    <r>
      <rPr>
        <i/>
        <sz val="12"/>
        <color indexed="8"/>
        <rFont val="Calibri"/>
        <family val="2"/>
      </rPr>
      <t>Albatrossia pectoralis</t>
    </r>
  </si>
  <si>
    <r>
      <rPr>
        <sz val="12"/>
        <color indexed="8"/>
        <rFont val="Calibri"/>
        <family val="2"/>
      </rPr>
      <t>Giant Grenadier</t>
    </r>
  </si>
  <si>
    <t>UWBM:FISHES:119869</t>
  </si>
  <si>
    <r>
      <rPr>
        <u/>
        <sz val="12"/>
        <color indexed="8"/>
        <rFont val="Calibri"/>
        <family val="2"/>
      </rPr>
      <t>SAMN26198429</t>
    </r>
  </si>
  <si>
    <r>
      <rPr>
        <u/>
        <sz val="12"/>
        <color indexed="8"/>
        <rFont val="Calibri"/>
        <family val="2"/>
      </rPr>
      <t>SRR18254459</t>
    </r>
  </si>
  <si>
    <r>
      <rPr>
        <u/>
        <sz val="12"/>
        <color indexed="8"/>
        <rFont val="Calibri"/>
        <family val="2"/>
      </rPr>
      <t>OR546224</t>
    </r>
  </si>
  <si>
    <r>
      <rPr>
        <i/>
        <sz val="12"/>
        <color indexed="8"/>
        <rFont val="Calibri"/>
        <family val="2"/>
      </rPr>
      <t>Coelorinchus caelorhincus</t>
    </r>
  </si>
  <si>
    <t>USNM:FISH:405131</t>
  </si>
  <si>
    <r>
      <rPr>
        <u/>
        <sz val="12"/>
        <color indexed="8"/>
        <rFont val="Calibri"/>
        <family val="2"/>
      </rPr>
      <t>https://n2t.net/ark:/65665/382e22856-53f5-45ef-9e31-c62d0a4d8bf1</t>
    </r>
  </si>
  <si>
    <t>USNM:Biorepository:AD9NE79</t>
  </si>
  <si>
    <r>
      <rPr>
        <u/>
        <sz val="12"/>
        <color indexed="8"/>
        <rFont val="Calibri"/>
        <family val="2"/>
      </rPr>
      <t>https://n2t.net/ark:/65665/32a2ad4f5-a7a4-4c6c-89b8-a73de1b05b6f</t>
    </r>
  </si>
  <si>
    <t>USNM:Biorepository:AD9NE80</t>
  </si>
  <si>
    <r>
      <rPr>
        <u/>
        <sz val="12"/>
        <color indexed="8"/>
        <rFont val="Calibri"/>
        <family val="2"/>
      </rPr>
      <t>https://n2t.net/ark:/65665/36b68947e-f9d2-450a-9aec-a77d92014874</t>
    </r>
  </si>
  <si>
    <r>
      <rPr>
        <u/>
        <sz val="12"/>
        <color indexed="8"/>
        <rFont val="Calibri"/>
        <family val="2"/>
      </rPr>
      <t>SAMN31811729</t>
    </r>
  </si>
  <si>
    <r>
      <rPr>
        <u/>
        <sz val="12"/>
        <color indexed="8"/>
        <rFont val="Calibri"/>
        <family val="2"/>
      </rPr>
      <t>SRR22396659</t>
    </r>
  </si>
  <si>
    <r>
      <rPr>
        <u/>
        <sz val="12"/>
        <color indexed="8"/>
        <rFont val="Calibri"/>
        <family val="2"/>
      </rPr>
      <t>OR604278</t>
    </r>
  </si>
  <si>
    <t>10/3/2023</t>
  </si>
  <si>
    <t>USNM:FISH:405130</t>
  </si>
  <si>
    <r>
      <rPr>
        <u/>
        <sz val="12"/>
        <color indexed="8"/>
        <rFont val="Calibri"/>
        <family val="2"/>
      </rPr>
      <t>https://n2t.net/ark:/65665/3b5b39802-67cc-4488-bb74-21f3afe71b4d</t>
    </r>
  </si>
  <si>
    <t>USNM:Biorepository:AD9NE77</t>
  </si>
  <si>
    <r>
      <rPr>
        <u/>
        <sz val="12"/>
        <color indexed="8"/>
        <rFont val="Calibri"/>
        <family val="2"/>
      </rPr>
      <t>https://n2t.net/ark:/65665/3300fd72a-56c3-41e3-9803-03dbd45c7b27</t>
    </r>
  </si>
  <si>
    <t>USNM:Biorepository:AD9NE78</t>
  </si>
  <si>
    <r>
      <rPr>
        <u/>
        <sz val="12"/>
        <color indexed="8"/>
        <rFont val="Calibri"/>
        <family val="2"/>
      </rPr>
      <t>https://n2t.net/ark:/65665/3da957465-9709-491c-8a10-01e959870b5e</t>
    </r>
  </si>
  <si>
    <r>
      <rPr>
        <u/>
        <sz val="12"/>
        <color indexed="8"/>
        <rFont val="Calibri"/>
        <family val="2"/>
      </rPr>
      <t>SAMN31811728</t>
    </r>
  </si>
  <si>
    <r>
      <rPr>
        <u/>
        <sz val="12"/>
        <color indexed="8"/>
        <rFont val="Calibri"/>
        <family val="2"/>
      </rPr>
      <t>SRR22396660</t>
    </r>
  </si>
  <si>
    <r>
      <rPr>
        <u/>
        <sz val="12"/>
        <color indexed="8"/>
        <rFont val="Calibri"/>
        <family val="2"/>
      </rPr>
      <t>OR546143</t>
    </r>
  </si>
  <si>
    <t>USNM:FISH:471037</t>
  </si>
  <si>
    <t>USNM:Biorepository:AF0YO08</t>
  </si>
  <si>
    <r>
      <rPr>
        <i/>
        <sz val="12"/>
        <color indexed="8"/>
        <rFont val="Calibri"/>
        <family val="2"/>
      </rPr>
      <t>Coelorinchus caribbaeus</t>
    </r>
  </si>
  <si>
    <t>USNM:FISH:466015</t>
  </si>
  <si>
    <r>
      <rPr>
        <u/>
        <sz val="12"/>
        <color indexed="8"/>
        <rFont val="Calibri"/>
        <family val="2"/>
      </rPr>
      <t>https://n2t.net/ark:/65665/3d451cc5d-a291-430f-8a41-d2d67bff5043</t>
    </r>
  </si>
  <si>
    <t>USNM:Biorepository:AO9TU80</t>
  </si>
  <si>
    <r>
      <rPr>
        <u/>
        <sz val="12"/>
        <color indexed="8"/>
        <rFont val="Calibri"/>
        <family val="2"/>
      </rPr>
      <t>https://n2t.net/ark:/65665/3baaaead6-b4a6-4ce5-8e33-ba74de11731b</t>
    </r>
  </si>
  <si>
    <t>USNM:Biorepository:AQ7LZ37</t>
  </si>
  <si>
    <r>
      <rPr>
        <u/>
        <sz val="12"/>
        <color indexed="8"/>
        <rFont val="Calibri"/>
        <family val="2"/>
      </rPr>
      <t>https://n2t.net/ark:/65665/37f77e80f-87c8-4fb7-9366-dab42b636628</t>
    </r>
  </si>
  <si>
    <r>
      <rPr>
        <u/>
        <sz val="12"/>
        <color indexed="8"/>
        <rFont val="Calibri"/>
        <family val="2"/>
      </rPr>
      <t>SAMN36762175</t>
    </r>
  </si>
  <si>
    <r>
      <rPr>
        <u/>
        <sz val="12"/>
        <color indexed="8"/>
        <rFont val="Calibri"/>
        <family val="2"/>
      </rPr>
      <t>SRR25465110</t>
    </r>
  </si>
  <si>
    <r>
      <rPr>
        <u/>
        <sz val="12"/>
        <color indexed="8"/>
        <rFont val="Calibri"/>
        <family val="2"/>
      </rPr>
      <t>PV370337</t>
    </r>
  </si>
  <si>
    <r>
      <rPr>
        <i/>
        <sz val="12"/>
        <color indexed="8"/>
        <rFont val="Calibri"/>
        <family val="2"/>
      </rPr>
      <t>Coelorinchus occa</t>
    </r>
  </si>
  <si>
    <t>USNM:FISH:400778</t>
  </si>
  <si>
    <r>
      <rPr>
        <u/>
        <sz val="12"/>
        <color indexed="8"/>
        <rFont val="Calibri"/>
        <family val="2"/>
      </rPr>
      <t>https://n2t.net/ark:/65665/304ee5be9-8e0a-4d45-b984-82a33205db7f</t>
    </r>
  </si>
  <si>
    <t>USNM:Biorepository:AA0AC40</t>
  </si>
  <si>
    <r>
      <rPr>
        <u/>
        <sz val="12"/>
        <color indexed="8"/>
        <rFont val="Calibri"/>
        <family val="2"/>
      </rPr>
      <t>https://n2t.net/ark:/65665/3c0717f40-ad80-405f-8090-1e2f64365e34</t>
    </r>
  </si>
  <si>
    <t>USNM:Biorepository:AH1TX24</t>
  </si>
  <si>
    <r>
      <rPr>
        <u/>
        <sz val="12"/>
        <color indexed="8"/>
        <rFont val="Calibri"/>
        <family val="2"/>
      </rPr>
      <t>https://n2t.net/ark:/65665/311b9376b-ca67-4b9a-ab30-4e8e602e9930</t>
    </r>
  </si>
  <si>
    <r>
      <rPr>
        <u/>
        <sz val="12"/>
        <color indexed="8"/>
        <rFont val="Calibri"/>
        <family val="2"/>
      </rPr>
      <t>SAMN31811759</t>
    </r>
  </si>
  <si>
    <r>
      <rPr>
        <u/>
        <sz val="12"/>
        <color indexed="8"/>
        <rFont val="Calibri"/>
        <family val="2"/>
      </rPr>
      <t>SRR22396950</t>
    </r>
  </si>
  <si>
    <r>
      <rPr>
        <u/>
        <sz val="12"/>
        <color indexed="8"/>
        <rFont val="Calibri"/>
        <family val="2"/>
      </rPr>
      <t>OR482467</t>
    </r>
  </si>
  <si>
    <r>
      <rPr>
        <i/>
        <sz val="12"/>
        <color indexed="8"/>
        <rFont val="Calibri"/>
        <family val="2"/>
      </rPr>
      <t>Coryphaenoides alateralis</t>
    </r>
  </si>
  <si>
    <t>USNM:FISH:400717</t>
  </si>
  <si>
    <r>
      <rPr>
        <u/>
        <sz val="12"/>
        <color indexed="8"/>
        <rFont val="Calibri"/>
        <family val="2"/>
      </rPr>
      <t>https://n2t.net/ark:/65665/34d3bbb47-1e95-4c6d-be33-65c139296350</t>
    </r>
  </si>
  <si>
    <t>USNM:Biorepository:AH2UA41</t>
  </si>
  <si>
    <r>
      <rPr>
        <u/>
        <sz val="12"/>
        <color indexed="8"/>
        <rFont val="Calibri"/>
        <family val="2"/>
      </rPr>
      <t>https://n2t.net/ark:/65665/305ed7f17-1040-4312-a15c-2824fc00492e</t>
    </r>
  </si>
  <si>
    <r>
      <rPr>
        <u/>
        <sz val="12"/>
        <color indexed="8"/>
        <rFont val="Calibri"/>
        <family val="2"/>
      </rPr>
      <t>SAMN31811774</t>
    </r>
  </si>
  <si>
    <r>
      <rPr>
        <u/>
        <sz val="12"/>
        <color indexed="8"/>
        <rFont val="Calibri"/>
        <family val="2"/>
      </rPr>
      <t>SRR22396750</t>
    </r>
  </si>
  <si>
    <r>
      <rPr>
        <u/>
        <sz val="12"/>
        <color indexed="8"/>
        <rFont val="Calibri"/>
        <family val="2"/>
      </rPr>
      <t>OR546159</t>
    </r>
  </si>
  <si>
    <r>
      <rPr>
        <i/>
        <sz val="12"/>
        <color indexed="8"/>
        <rFont val="Calibri"/>
        <family val="2"/>
      </rPr>
      <t>Coryphaenoides armatus</t>
    </r>
  </si>
  <si>
    <t>USNM:FISH:405393</t>
  </si>
  <si>
    <r>
      <rPr>
        <u/>
        <sz val="12"/>
        <color indexed="8"/>
        <rFont val="Calibri"/>
        <family val="2"/>
      </rPr>
      <t>https://n2t.net/ark:/65665/3035954c0-ac20-45d3-817c-6a7c1ee9ed94</t>
    </r>
  </si>
  <si>
    <t>USNM:Biorepository:AA3DD88</t>
  </si>
  <si>
    <r>
      <rPr>
        <u/>
        <sz val="12"/>
        <color indexed="8"/>
        <rFont val="Calibri"/>
        <family val="2"/>
      </rPr>
      <t>https://n2t.net/ark:/65665/354f5aec3-4839-4a3a-859e-ab011ed891bb</t>
    </r>
  </si>
  <si>
    <r>
      <rPr>
        <u/>
        <sz val="12"/>
        <color indexed="8"/>
        <rFont val="Calibri"/>
        <family val="2"/>
      </rPr>
      <t>SAMN31811693</t>
    </r>
  </si>
  <si>
    <r>
      <rPr>
        <u/>
        <sz val="12"/>
        <color indexed="8"/>
        <rFont val="Calibri"/>
        <family val="2"/>
      </rPr>
      <t>SRR22396869</t>
    </r>
  </si>
  <si>
    <r>
      <rPr>
        <u/>
        <sz val="12"/>
        <color indexed="8"/>
        <rFont val="Calibri"/>
        <family val="2"/>
      </rPr>
      <t>OR546135</t>
    </r>
  </si>
  <si>
    <r>
      <rPr>
        <i/>
        <sz val="12"/>
        <color indexed="8"/>
        <rFont val="Calibri"/>
        <family val="2"/>
      </rPr>
      <t>Coryphaenoides leptolepis</t>
    </r>
  </si>
  <si>
    <t>USNM:FISH:405398</t>
  </si>
  <si>
    <r>
      <rPr>
        <u/>
        <sz val="12"/>
        <color indexed="8"/>
        <rFont val="Calibri"/>
        <family val="2"/>
      </rPr>
      <t>https://n2t.net/ark:/65665/3d31d7b85-36ca-4236-9bc4-944dc2e6b967</t>
    </r>
  </si>
  <si>
    <t>USNM:Biorepository:AA3DD93</t>
  </si>
  <si>
    <r>
      <rPr>
        <u/>
        <sz val="12"/>
        <color indexed="8"/>
        <rFont val="Calibri"/>
        <family val="2"/>
      </rPr>
      <t>https://n2t.net/ark:/65665/34547af0f-fd8d-4a81-b779-6959d121635f</t>
    </r>
  </si>
  <si>
    <r>
      <rPr>
        <u/>
        <sz val="12"/>
        <color indexed="8"/>
        <rFont val="Calibri"/>
        <family val="2"/>
      </rPr>
      <t>SAMN31811694</t>
    </r>
  </si>
  <si>
    <r>
      <rPr>
        <u/>
        <sz val="12"/>
        <color indexed="8"/>
        <rFont val="Calibri"/>
        <family val="2"/>
      </rPr>
      <t>SRR22396868</t>
    </r>
  </si>
  <si>
    <r>
      <rPr>
        <u/>
        <sz val="12"/>
        <color indexed="8"/>
        <rFont val="Calibri"/>
        <family val="2"/>
      </rPr>
      <t>OR582664</t>
    </r>
  </si>
  <si>
    <r>
      <rPr>
        <i/>
        <sz val="12"/>
        <color indexed="8"/>
        <rFont val="Calibri"/>
        <family val="2"/>
      </rPr>
      <t>Coryphaenoides rudis</t>
    </r>
  </si>
  <si>
    <t>USNM:FISH:400728</t>
  </si>
  <si>
    <r>
      <rPr>
        <u/>
        <sz val="12"/>
        <color indexed="8"/>
        <rFont val="Calibri"/>
        <family val="2"/>
      </rPr>
      <t>https://n2t.net/ark:/65665/3e4c93b6f-fc75-4e5b-aa02-5c71798a928b</t>
    </r>
  </si>
  <si>
    <t>USNM:Biorepository:AA0AC26</t>
  </si>
  <si>
    <r>
      <rPr>
        <u/>
        <sz val="12"/>
        <color indexed="8"/>
        <rFont val="Calibri"/>
        <family val="2"/>
      </rPr>
      <t>https://n2t.net/ark:/65665/33237223d-c587-4e05-b6b6-5221aaf69466</t>
    </r>
  </si>
  <si>
    <t>USNM:Biorepository:AH1TX07</t>
  </si>
  <si>
    <r>
      <rPr>
        <u/>
        <sz val="12"/>
        <color indexed="8"/>
        <rFont val="Calibri"/>
        <family val="2"/>
      </rPr>
      <t>https://n2t.net/ark:/65665/3edc73293-8911-46fa-8a27-cba818bd48b5</t>
    </r>
  </si>
  <si>
    <r>
      <rPr>
        <u/>
        <sz val="12"/>
        <color indexed="8"/>
        <rFont val="Calibri"/>
        <family val="2"/>
      </rPr>
      <t>SAMN26198230</t>
    </r>
  </si>
  <si>
    <r>
      <rPr>
        <u/>
        <sz val="12"/>
        <color indexed="8"/>
        <rFont val="Calibri"/>
        <family val="2"/>
      </rPr>
      <t>SRR19434505</t>
    </r>
  </si>
  <si>
    <r>
      <rPr>
        <u/>
        <sz val="12"/>
        <color indexed="8"/>
        <rFont val="Calibri"/>
        <family val="2"/>
      </rPr>
      <t>OR575614</t>
    </r>
  </si>
  <si>
    <r>
      <rPr>
        <i/>
        <sz val="12"/>
        <color indexed="8"/>
        <rFont val="Calibri"/>
        <family val="2"/>
      </rPr>
      <t>Malacocephalus laevis</t>
    </r>
  </si>
  <si>
    <t>USNM:FISH:407424</t>
  </si>
  <si>
    <r>
      <rPr>
        <u/>
        <sz val="12"/>
        <color indexed="8"/>
        <rFont val="Calibri"/>
        <family val="2"/>
      </rPr>
      <t>https://n2t.net/ark:/65665/39131bd9d-6239-470d-b33a-210af6295cdf</t>
    </r>
  </si>
  <si>
    <t>USNM:Biorepository:AH2UA58</t>
  </si>
  <si>
    <r>
      <rPr>
        <u/>
        <sz val="12"/>
        <color indexed="8"/>
        <rFont val="Calibri"/>
        <family val="2"/>
      </rPr>
      <t>https://n2t.net/ark:/65665/3edea0e5b-ac37-4a7f-8bd2-a63be4d500ae</t>
    </r>
  </si>
  <si>
    <r>
      <rPr>
        <u/>
        <sz val="12"/>
        <color indexed="8"/>
        <rFont val="Calibri"/>
        <family val="2"/>
      </rPr>
      <t>SAMN31811775</t>
    </r>
  </si>
  <si>
    <r>
      <rPr>
        <u/>
        <sz val="12"/>
        <color indexed="8"/>
        <rFont val="Calibri"/>
        <family val="2"/>
      </rPr>
      <t>SRR22396749</t>
    </r>
  </si>
  <si>
    <r>
      <rPr>
        <u/>
        <sz val="12"/>
        <color indexed="8"/>
        <rFont val="Calibri"/>
        <family val="2"/>
      </rPr>
      <t>OR581000</t>
    </r>
  </si>
  <si>
    <r>
      <rPr>
        <i/>
        <sz val="12"/>
        <color indexed="8"/>
        <rFont val="Calibri"/>
        <family val="2"/>
      </rPr>
      <t>Malacocephalus occidentalis</t>
    </r>
  </si>
  <si>
    <t>USNM:FISH:400746</t>
  </si>
  <si>
    <r>
      <rPr>
        <u/>
        <sz val="12"/>
        <color indexed="8"/>
        <rFont val="Calibri"/>
        <family val="2"/>
      </rPr>
      <t>https://n2t.net/ark:/65665/35b79e63d-6aa7-4723-8957-602c50ed7db7</t>
    </r>
  </si>
  <si>
    <t>USNM:Biorepository:AH1TY85</t>
  </si>
  <si>
    <r>
      <rPr>
        <u/>
        <sz val="12"/>
        <color indexed="8"/>
        <rFont val="Calibri"/>
        <family val="2"/>
      </rPr>
      <t>https://n2t.net/ark:/65665/300b60c87-f376-4ca3-9424-32b633385678</t>
    </r>
  </si>
  <si>
    <r>
      <rPr>
        <u/>
        <sz val="12"/>
        <color indexed="8"/>
        <rFont val="Calibri"/>
        <family val="2"/>
      </rPr>
      <t>SAMN31811766</t>
    </r>
  </si>
  <si>
    <r>
      <rPr>
        <u/>
        <sz val="12"/>
        <color indexed="8"/>
        <rFont val="Calibri"/>
        <family val="2"/>
      </rPr>
      <t>SRR22396759</t>
    </r>
  </si>
  <si>
    <r>
      <rPr>
        <u/>
        <sz val="12"/>
        <color indexed="8"/>
        <rFont val="Calibri"/>
        <family val="2"/>
      </rPr>
      <t>OR582678</t>
    </r>
  </si>
  <si>
    <r>
      <rPr>
        <i/>
        <sz val="12"/>
        <color indexed="8"/>
        <rFont val="Calibri"/>
        <family val="2"/>
      </rPr>
      <t>Nezumia convergens</t>
    </r>
  </si>
  <si>
    <r>
      <rPr>
        <sz val="12"/>
        <color indexed="8"/>
        <rFont val="Calibri"/>
        <family val="2"/>
      </rPr>
      <t>Peruvian Grenadier</t>
    </r>
  </si>
  <si>
    <t>USNM:FISH:422302</t>
  </si>
  <si>
    <r>
      <rPr>
        <u/>
        <sz val="12"/>
        <color indexed="8"/>
        <rFont val="Calibri"/>
        <family val="2"/>
      </rPr>
      <t>https://n2t.net/ark:/65665/324bde2fa-928f-4af2-b3e3-47b23277478c</t>
    </r>
  </si>
  <si>
    <t>USNM:Biorepository:AG7PB07</t>
  </si>
  <si>
    <r>
      <rPr>
        <u/>
        <sz val="12"/>
        <color indexed="8"/>
        <rFont val="Calibri"/>
        <family val="2"/>
      </rPr>
      <t>https://n2t.net/ark:/65665/3d2a38258-81f5-4017-bcb3-36b178311952</t>
    </r>
  </si>
  <si>
    <t>USNM:Biorepository:AG7PJ25</t>
  </si>
  <si>
    <r>
      <rPr>
        <u/>
        <sz val="12"/>
        <color indexed="8"/>
        <rFont val="Calibri"/>
        <family val="2"/>
      </rPr>
      <t>https://n2t.net/ark:/65665/3d64356f2-74e5-48f5-852e-a7539090efd2</t>
    </r>
  </si>
  <si>
    <r>
      <rPr>
        <u/>
        <sz val="12"/>
        <color indexed="8"/>
        <rFont val="Calibri"/>
        <family val="2"/>
      </rPr>
      <t>SAMN31811738</t>
    </r>
  </si>
  <si>
    <r>
      <rPr>
        <u/>
        <sz val="12"/>
        <color indexed="8"/>
        <rFont val="Calibri"/>
        <family val="2"/>
      </rPr>
      <t>SRR22396589</t>
    </r>
  </si>
  <si>
    <r>
      <rPr>
        <u/>
        <sz val="12"/>
        <color indexed="8"/>
        <rFont val="Calibri"/>
        <family val="2"/>
      </rPr>
      <t>OR601751</t>
    </r>
  </si>
  <si>
    <r>
      <rPr>
        <i/>
        <sz val="12"/>
        <color indexed="8"/>
        <rFont val="Calibri"/>
        <family val="2"/>
      </rPr>
      <t>Nezumia sclerorhynchus</t>
    </r>
  </si>
  <si>
    <t>USNM:FISH:407060</t>
  </si>
  <si>
    <r>
      <rPr>
        <u/>
        <sz val="12"/>
        <color indexed="8"/>
        <rFont val="Calibri"/>
        <family val="2"/>
      </rPr>
      <t>https://n2t.net/ark:/65665/36330be26-afde-40ae-b2e0-3062c880377b</t>
    </r>
  </si>
  <si>
    <t>USNM:Biorepository:AA0AC37</t>
  </si>
  <si>
    <r>
      <rPr>
        <u/>
        <sz val="12"/>
        <color indexed="8"/>
        <rFont val="Calibri"/>
        <family val="2"/>
      </rPr>
      <t>https://n2t.net/ark:/65665/360196aac-506e-46b1-9ff7-3ec2fb3b160f</t>
    </r>
  </si>
  <si>
    <t>USNM:Biorepository:AH1TX00</t>
  </si>
  <si>
    <r>
      <rPr>
        <u/>
        <sz val="12"/>
        <color indexed="8"/>
        <rFont val="Calibri"/>
        <family val="2"/>
      </rPr>
      <t>https://n2t.net/ark:/65665/380c43ea2-1d38-4659-9d88-dc2081ebae26</t>
    </r>
  </si>
  <si>
    <r>
      <rPr>
        <u/>
        <sz val="12"/>
        <color indexed="8"/>
        <rFont val="Calibri"/>
        <family val="2"/>
      </rPr>
      <t>SAMN31811758</t>
    </r>
  </si>
  <si>
    <r>
      <rPr>
        <u/>
        <sz val="12"/>
        <color indexed="8"/>
        <rFont val="Calibri"/>
        <family val="2"/>
      </rPr>
      <t>SRR22396951</t>
    </r>
  </si>
  <si>
    <r>
      <rPr>
        <u/>
        <sz val="12"/>
        <color indexed="8"/>
        <rFont val="Calibri"/>
        <family val="2"/>
      </rPr>
      <t>OR582675</t>
    </r>
  </si>
  <si>
    <r>
      <rPr>
        <i/>
        <sz val="12"/>
        <color indexed="8"/>
        <rFont val="Calibri"/>
        <family val="2"/>
      </rPr>
      <t>Nezumia stelgidolepis</t>
    </r>
  </si>
  <si>
    <r>
      <rPr>
        <sz val="12"/>
        <color indexed="8"/>
        <rFont val="Calibri"/>
        <family val="2"/>
      </rPr>
      <t>California Grenadier</t>
    </r>
  </si>
  <si>
    <t>USNM:FISH:421238</t>
  </si>
  <si>
    <r>
      <rPr>
        <u/>
        <sz val="12"/>
        <color indexed="8"/>
        <rFont val="Calibri"/>
        <family val="2"/>
      </rPr>
      <t>https://n2t.net/ark:/65665/329bcd3fd-8902-411c-ba73-8ae2bd2b8c33</t>
    </r>
  </si>
  <si>
    <t>USNM:Biorepository:AG7PC91</t>
  </si>
  <si>
    <r>
      <rPr>
        <u/>
        <sz val="12"/>
        <color indexed="8"/>
        <rFont val="Calibri"/>
        <family val="2"/>
      </rPr>
      <t>https://n2t.net/ark:/65665/34c6cf8fa-7066-4200-b6c0-f43eccef7f00</t>
    </r>
  </si>
  <si>
    <t>USNM:Biorepository:AG7PL09</t>
  </si>
  <si>
    <r>
      <rPr>
        <u/>
        <sz val="12"/>
        <color indexed="8"/>
        <rFont val="Calibri"/>
        <family val="2"/>
      </rPr>
      <t>https://n2t.net/ark:/65665/32e91ad9c-5036-443f-8c26-8e06b32ec52a</t>
    </r>
  </si>
  <si>
    <r>
      <rPr>
        <u/>
        <sz val="12"/>
        <color indexed="8"/>
        <rFont val="Calibri"/>
        <family val="2"/>
      </rPr>
      <t>SAMN31811739</t>
    </r>
  </si>
  <si>
    <r>
      <rPr>
        <u/>
        <sz val="12"/>
        <color indexed="8"/>
        <rFont val="Calibri"/>
        <family val="2"/>
      </rPr>
      <t>SRR22396588</t>
    </r>
  </si>
  <si>
    <r>
      <rPr>
        <u/>
        <sz val="12"/>
        <color indexed="8"/>
        <rFont val="Calibri"/>
        <family val="2"/>
      </rPr>
      <t>OR582670</t>
    </r>
  </si>
  <si>
    <t>USNM:FISH:421330</t>
  </si>
  <si>
    <r>
      <rPr>
        <u/>
        <sz val="12"/>
        <color indexed="8"/>
        <rFont val="Calibri"/>
        <family val="2"/>
      </rPr>
      <t>https://n2t.net/ark:/65665/3b0ea796f-ba15-4467-9cfb-07fbe32b5c78</t>
    </r>
  </si>
  <si>
    <t>USNM:Biorepository:AG7PI19</t>
  </si>
  <si>
    <r>
      <rPr>
        <u/>
        <sz val="12"/>
        <color indexed="8"/>
        <rFont val="Calibri"/>
        <family val="2"/>
      </rPr>
      <t>https://n2t.net/ark:/65665/3bee0d0f9-c749-4c37-b602-24adf75d43d0</t>
    </r>
  </si>
  <si>
    <t>USNM:Biorepository:AG7PQ35</t>
  </si>
  <si>
    <r>
      <rPr>
        <u/>
        <sz val="12"/>
        <color indexed="8"/>
        <rFont val="Calibri"/>
        <family val="2"/>
      </rPr>
      <t>https://n2t.net/ark:/65665/3ee3c5e26-7a2f-497a-86d3-6d1f7cbf60b6</t>
    </r>
  </si>
  <si>
    <r>
      <rPr>
        <u/>
        <sz val="12"/>
        <color indexed="8"/>
        <rFont val="Calibri"/>
        <family val="2"/>
      </rPr>
      <t>SAMN26198150</t>
    </r>
  </si>
  <si>
    <r>
      <rPr>
        <u/>
        <sz val="12"/>
        <color indexed="8"/>
        <rFont val="Calibri"/>
        <family val="2"/>
      </rPr>
      <t>SRR18254572</t>
    </r>
  </si>
  <si>
    <r>
      <rPr>
        <u/>
        <sz val="12"/>
        <color indexed="8"/>
        <rFont val="Calibri"/>
        <family val="2"/>
      </rPr>
      <t>OR575605</t>
    </r>
  </si>
  <si>
    <r>
      <rPr>
        <i/>
        <sz val="12"/>
        <color indexed="8"/>
        <rFont val="Calibri"/>
        <family val="2"/>
      </rPr>
      <t>Sphagemacrurus grenadae</t>
    </r>
  </si>
  <si>
    <t>USNM:FISH:407197</t>
  </si>
  <si>
    <r>
      <rPr>
        <u/>
        <sz val="12"/>
        <color indexed="8"/>
        <rFont val="Calibri"/>
        <family val="2"/>
      </rPr>
      <t>https://n2t.net/ark:/65665/3a3cd2732-c31c-400a-9a46-4decd2fc7845</t>
    </r>
  </si>
  <si>
    <t>USNM:Biorepository:AH1TY35</t>
  </si>
  <si>
    <r>
      <rPr>
        <u/>
        <sz val="12"/>
        <color indexed="8"/>
        <rFont val="Calibri"/>
        <family val="2"/>
      </rPr>
      <t>https://n2t.net/ark:/65665/38b579645-6cf9-4557-b52d-c273088ac100</t>
    </r>
  </si>
  <si>
    <r>
      <rPr>
        <u/>
        <sz val="12"/>
        <color indexed="8"/>
        <rFont val="Calibri"/>
        <family val="2"/>
      </rPr>
      <t>SAMN31811763</t>
    </r>
  </si>
  <si>
    <r>
      <rPr>
        <u/>
        <sz val="12"/>
        <color indexed="8"/>
        <rFont val="Calibri"/>
        <family val="2"/>
      </rPr>
      <t>SRR22396762</t>
    </r>
  </si>
  <si>
    <r>
      <rPr>
        <u/>
        <sz val="12"/>
        <color indexed="8"/>
        <rFont val="Calibri"/>
        <family val="2"/>
      </rPr>
      <t>OR582677</t>
    </r>
  </si>
  <si>
    <r>
      <rPr>
        <i/>
        <sz val="12"/>
        <color indexed="8"/>
        <rFont val="Calibri"/>
        <family val="2"/>
      </rPr>
      <t>Trachonurus sulcatus</t>
    </r>
  </si>
  <si>
    <t>USNM:FISH:407439</t>
  </si>
  <si>
    <r>
      <rPr>
        <u/>
        <sz val="12"/>
        <color indexed="8"/>
        <rFont val="Calibri"/>
        <family val="2"/>
      </rPr>
      <t>https://n2t.net/ark:/65665/3b78d5084-d2a1-475c-b75d-b89853056a30</t>
    </r>
  </si>
  <si>
    <t>USNM:Biorepository:AH2UA73</t>
  </si>
  <si>
    <r>
      <rPr>
        <u/>
        <sz val="12"/>
        <color indexed="8"/>
        <rFont val="Calibri"/>
        <family val="2"/>
      </rPr>
      <t>https://n2t.net/ark:/65665/3db54cde7-782b-448a-8c2b-32e259090a66</t>
    </r>
  </si>
  <si>
    <r>
      <rPr>
        <u/>
        <sz val="12"/>
        <color indexed="8"/>
        <rFont val="Calibri"/>
        <family val="2"/>
      </rPr>
      <t>SAMN31811777</t>
    </r>
  </si>
  <si>
    <r>
      <rPr>
        <u/>
        <sz val="12"/>
        <color indexed="8"/>
        <rFont val="Calibri"/>
        <family val="2"/>
      </rPr>
      <t>SRR22396747</t>
    </r>
  </si>
  <si>
    <r>
      <rPr>
        <u/>
        <sz val="12"/>
        <color indexed="8"/>
        <rFont val="Calibri"/>
        <family val="2"/>
      </rPr>
      <t>OR546160</t>
    </r>
  </si>
  <si>
    <r>
      <rPr>
        <i/>
        <sz val="12"/>
        <color indexed="8"/>
        <rFont val="Calibri"/>
        <family val="2"/>
      </rPr>
      <t>Ventrifossa mucocephalus</t>
    </r>
  </si>
  <si>
    <t>USNM:FISH:407459</t>
  </si>
  <si>
    <r>
      <rPr>
        <u/>
        <sz val="12"/>
        <color indexed="8"/>
        <rFont val="Calibri"/>
        <family val="2"/>
      </rPr>
      <t>https://n2t.net/ark:/65665/384655600-78af-48d5-af42-a83e52f0f937</t>
    </r>
  </si>
  <si>
    <t>USNM:Biorepository:AH2UA93</t>
  </si>
  <si>
    <r>
      <rPr>
        <u/>
        <sz val="12"/>
        <color indexed="8"/>
        <rFont val="Calibri"/>
        <family val="2"/>
      </rPr>
      <t>https://n2t.net/ark:/65665/33f6cac58-0ddd-451c-b88e-3376cdfd99dc</t>
    </r>
  </si>
  <si>
    <r>
      <rPr>
        <u/>
        <sz val="12"/>
        <color indexed="8"/>
        <rFont val="Calibri"/>
        <family val="2"/>
      </rPr>
      <t>SAMN31811779</t>
    </r>
  </si>
  <si>
    <r>
      <rPr>
        <u/>
        <sz val="12"/>
        <color indexed="8"/>
        <rFont val="Calibri"/>
        <family val="2"/>
      </rPr>
      <t>SRR22396745</t>
    </r>
  </si>
  <si>
    <r>
      <rPr>
        <u/>
        <sz val="12"/>
        <color indexed="8"/>
        <rFont val="Calibri"/>
        <family val="2"/>
      </rPr>
      <t>OR582679</t>
    </r>
  </si>
  <si>
    <r>
      <rPr>
        <sz val="12"/>
        <color indexed="8"/>
        <rFont val="Calibri"/>
        <family val="2"/>
      </rPr>
      <t>Malacanthidae</t>
    </r>
  </si>
  <si>
    <r>
      <rPr>
        <i/>
        <sz val="12"/>
        <color indexed="8"/>
        <rFont val="Calibri"/>
        <family val="2"/>
      </rPr>
      <t>Malacanthus brevirostris</t>
    </r>
  </si>
  <si>
    <t>USNM:FISH:409159</t>
  </si>
  <si>
    <r>
      <rPr>
        <u/>
        <sz val="12"/>
        <color indexed="8"/>
        <rFont val="Calibri"/>
        <family val="2"/>
      </rPr>
      <t>https://n2t.net/ark:/65665/31aa88208-91b8-47ea-9bec-ad69f6226779</t>
    </r>
  </si>
  <si>
    <t>USNM:Biorepository:AH1TS95</t>
  </si>
  <si>
    <r>
      <rPr>
        <u/>
        <sz val="12"/>
        <color indexed="8"/>
        <rFont val="Calibri"/>
        <family val="2"/>
      </rPr>
      <t>https://n2t.net/ark:/65665/3d01a322c-3409-4bb6-aa0a-c1d2f564fdcc</t>
    </r>
  </si>
  <si>
    <t>USNM:Biorepository:AG7PV68</t>
  </si>
  <si>
    <r>
      <rPr>
        <u/>
        <sz val="12"/>
        <color indexed="8"/>
        <rFont val="Calibri"/>
        <family val="2"/>
      </rPr>
      <t>https://n2t.net/ark:/65665/30edca2b6-f5b8-4329-b1c7-4884a8a5baf5</t>
    </r>
  </si>
  <si>
    <r>
      <rPr>
        <u/>
        <sz val="12"/>
        <color indexed="8"/>
        <rFont val="Calibri"/>
        <family val="2"/>
      </rPr>
      <t>SAMN26198172</t>
    </r>
  </si>
  <si>
    <r>
      <rPr>
        <u/>
        <sz val="12"/>
        <color indexed="8"/>
        <rFont val="Calibri"/>
        <family val="2"/>
      </rPr>
      <t>SRR18254388</t>
    </r>
  </si>
  <si>
    <r>
      <rPr>
        <u/>
        <sz val="12"/>
        <color indexed="8"/>
        <rFont val="Calibri"/>
        <family val="2"/>
      </rPr>
      <t>OP035226</t>
    </r>
  </si>
  <si>
    <r>
      <rPr>
        <i/>
        <sz val="12"/>
        <color indexed="8"/>
        <rFont val="Calibri"/>
        <family val="2"/>
      </rPr>
      <t>Malacanthus plumieri</t>
    </r>
  </si>
  <si>
    <t>USNM:FISH:415418</t>
  </si>
  <si>
    <r>
      <rPr>
        <u/>
        <sz val="12"/>
        <color indexed="8"/>
        <rFont val="Calibri"/>
        <family val="2"/>
      </rPr>
      <t>https://n2t.net/ark:/65665/303201a51-fc12-409f-a8e8-41cd98aa2241</t>
    </r>
  </si>
  <si>
    <t>USNM:Biorepository:AC2WC00</t>
  </si>
  <si>
    <r>
      <rPr>
        <u/>
        <sz val="12"/>
        <color indexed="8"/>
        <rFont val="Calibri"/>
        <family val="2"/>
      </rPr>
      <t>https://n2t.net/ark:/65665/34c6531f3-88eb-445b-bbaa-ad0a24f406cc</t>
    </r>
  </si>
  <si>
    <t>USNM:Biorepository:AC4YE96</t>
  </si>
  <si>
    <r>
      <rPr>
        <u/>
        <sz val="12"/>
        <color indexed="8"/>
        <rFont val="Calibri"/>
        <family val="2"/>
      </rPr>
      <t>https://n2t.net/ark:/65665/3646eaaae-5981-4579-9d6c-4bfd3befbdf9</t>
    </r>
  </si>
  <si>
    <r>
      <rPr>
        <u/>
        <sz val="12"/>
        <color indexed="8"/>
        <rFont val="Calibri"/>
        <family val="2"/>
      </rPr>
      <t>SAMN29555133</t>
    </r>
  </si>
  <si>
    <r>
      <rPr>
        <u/>
        <sz val="12"/>
        <color indexed="8"/>
        <rFont val="Calibri"/>
        <family val="2"/>
      </rPr>
      <t>SRR21844075</t>
    </r>
  </si>
  <si>
    <r>
      <rPr>
        <u/>
        <sz val="12"/>
        <color indexed="8"/>
        <rFont val="Calibri"/>
        <family val="2"/>
      </rPr>
      <t>OP056926</t>
    </r>
  </si>
  <si>
    <r>
      <rPr>
        <i/>
        <sz val="12"/>
        <color indexed="8"/>
        <rFont val="Calibri"/>
        <family val="2"/>
      </rPr>
      <t>Megachasma pelagios</t>
    </r>
  </si>
  <si>
    <r>
      <rPr>
        <sz val="12"/>
        <color indexed="8"/>
        <rFont val="Calibri"/>
        <family val="2"/>
      </rPr>
      <t>Megamouth Shark</t>
    </r>
  </si>
  <si>
    <t>SIO:FISHES:11-299</t>
  </si>
  <si>
    <t>SIO:487f8763-a7c6-4ebd-bd8c-63ee8eb7dc5d</t>
  </si>
  <si>
    <r>
      <rPr>
        <u/>
        <sz val="12"/>
        <color indexed="8"/>
        <rFont val="Calibri"/>
        <family val="2"/>
      </rPr>
      <t>SAMN31811590</t>
    </r>
  </si>
  <si>
    <r>
      <rPr>
        <u/>
        <sz val="12"/>
        <color indexed="8"/>
        <rFont val="Calibri"/>
        <family val="2"/>
      </rPr>
      <t>SRR22396622</t>
    </r>
  </si>
  <si>
    <r>
      <rPr>
        <u/>
        <sz val="12"/>
        <color indexed="8"/>
        <rFont val="Calibri"/>
        <family val="2"/>
      </rPr>
      <t>OP057034</t>
    </r>
  </si>
  <si>
    <r>
      <rPr>
        <i/>
        <sz val="12"/>
        <color indexed="8"/>
        <rFont val="Calibri"/>
        <family val="2"/>
      </rPr>
      <t>Melamphaes lugubris</t>
    </r>
  </si>
  <si>
    <r>
      <rPr>
        <sz val="12"/>
        <color indexed="8"/>
        <rFont val="Calibri"/>
        <family val="2"/>
      </rPr>
      <t>Highsnout Bigscale</t>
    </r>
  </si>
  <si>
    <t>SIO:FISHES:11-144</t>
  </si>
  <si>
    <t>SIO:12fd1aa6-c032-4a02-aea6-717681f890d0</t>
  </si>
  <si>
    <r>
      <rPr>
        <u/>
        <sz val="12"/>
        <color indexed="8"/>
        <rFont val="Calibri"/>
        <family val="2"/>
      </rPr>
      <t>SAMN31811564</t>
    </r>
  </si>
  <si>
    <r>
      <rPr>
        <u/>
        <sz val="12"/>
        <color indexed="8"/>
        <rFont val="Calibri"/>
        <family val="2"/>
      </rPr>
      <t>SRR22396773</t>
    </r>
  </si>
  <si>
    <r>
      <rPr>
        <u/>
        <sz val="12"/>
        <color indexed="8"/>
        <rFont val="Calibri"/>
        <family val="2"/>
      </rPr>
      <t>OR575622</t>
    </r>
  </si>
  <si>
    <r>
      <rPr>
        <i/>
        <sz val="12"/>
        <color indexed="8"/>
        <rFont val="Calibri"/>
        <family val="2"/>
      </rPr>
      <t>Poromitra crassiceps</t>
    </r>
  </si>
  <si>
    <t>USNM:FISH:422334</t>
  </si>
  <si>
    <r>
      <rPr>
        <u/>
        <sz val="12"/>
        <color indexed="8"/>
        <rFont val="Calibri"/>
        <family val="2"/>
      </rPr>
      <t>https://n2t.net/ark:/65665/3618939af-c136-4cb2-8a7e-b79d390293f9</t>
    </r>
  </si>
  <si>
    <t>USNM:Biorepository:AG7PB09</t>
  </si>
  <si>
    <r>
      <rPr>
        <u/>
        <sz val="12"/>
        <color indexed="8"/>
        <rFont val="Calibri"/>
        <family val="2"/>
      </rPr>
      <t>https://n2t.net/ark:/65665/30d8b96aa-4f45-4986-89e3-d99ea5d39e74</t>
    </r>
  </si>
  <si>
    <t>USNM:Biorepository:AG7PJ27</t>
  </si>
  <si>
    <r>
      <rPr>
        <u/>
        <sz val="12"/>
        <color indexed="8"/>
        <rFont val="Calibri"/>
        <family val="2"/>
      </rPr>
      <t>https://n2t.net/ark:/65665/33c83a5bc-1537-418e-90a7-d4e0f70df532</t>
    </r>
  </si>
  <si>
    <r>
      <rPr>
        <u/>
        <sz val="12"/>
        <color indexed="8"/>
        <rFont val="Calibri"/>
        <family val="2"/>
      </rPr>
      <t>SAMN26198143</t>
    </r>
  </si>
  <si>
    <r>
      <rPr>
        <u/>
        <sz val="12"/>
        <color indexed="8"/>
        <rFont val="Calibri"/>
        <family val="2"/>
      </rPr>
      <t>SRR18254221</t>
    </r>
  </si>
  <si>
    <r>
      <rPr>
        <u/>
        <sz val="12"/>
        <color indexed="8"/>
        <rFont val="Calibri"/>
        <family val="2"/>
      </rPr>
      <t>OP035137</t>
    </r>
  </si>
  <si>
    <r>
      <rPr>
        <i/>
        <sz val="12"/>
        <color indexed="8"/>
        <rFont val="Calibri"/>
        <family val="2"/>
      </rPr>
      <t>Scopeloberyx opisthopterus</t>
    </r>
  </si>
  <si>
    <t>SIO:FISHES:10-169</t>
  </si>
  <si>
    <t>SIO:3aa70983-e714-4c55-a962-455685a819ee</t>
  </si>
  <si>
    <r>
      <rPr>
        <u/>
        <sz val="12"/>
        <color indexed="8"/>
        <rFont val="Calibri"/>
        <family val="2"/>
      </rPr>
      <t>SAMN31811585</t>
    </r>
  </si>
  <si>
    <r>
      <rPr>
        <u/>
        <sz val="12"/>
        <color indexed="8"/>
        <rFont val="Calibri"/>
        <family val="2"/>
      </rPr>
      <t>SRR22396724</t>
    </r>
  </si>
  <si>
    <r>
      <rPr>
        <u/>
        <sz val="12"/>
        <color indexed="8"/>
        <rFont val="Calibri"/>
        <family val="2"/>
      </rPr>
      <t>OR575621</t>
    </r>
  </si>
  <si>
    <r>
      <rPr>
        <i/>
        <sz val="12"/>
        <color indexed="8"/>
        <rFont val="Calibri"/>
        <family val="2"/>
      </rPr>
      <t>Scopelogadus bispinosus</t>
    </r>
  </si>
  <si>
    <r>
      <rPr>
        <sz val="12"/>
        <color indexed="8"/>
        <rFont val="Calibri"/>
        <family val="2"/>
      </rPr>
      <t>Twospine Bigscale</t>
    </r>
  </si>
  <si>
    <t>USNM:FISH:466511</t>
  </si>
  <si>
    <r>
      <rPr>
        <u/>
        <sz val="12"/>
        <color indexed="8"/>
        <rFont val="Calibri"/>
        <family val="2"/>
      </rPr>
      <t>https://n2t.net/ark:/65665/3fa16c957-6440-428a-bbf5-65cfe22fc903</t>
    </r>
  </si>
  <si>
    <t>USNM:Biorepository:AL2IX35</t>
  </si>
  <si>
    <r>
      <rPr>
        <u/>
        <sz val="12"/>
        <color indexed="8"/>
        <rFont val="Calibri"/>
        <family val="2"/>
      </rPr>
      <t>https://n2t.net/ark:/65665/3cde3839e-fe73-4f35-b64b-29e8b790d36e</t>
    </r>
  </si>
  <si>
    <r>
      <rPr>
        <u/>
        <sz val="12"/>
        <color indexed="8"/>
        <rFont val="Calibri"/>
        <family val="2"/>
      </rPr>
      <t>SAMN36762337</t>
    </r>
  </si>
  <si>
    <r>
      <rPr>
        <u/>
        <sz val="12"/>
        <color indexed="8"/>
        <rFont val="Calibri"/>
        <family val="2"/>
      </rPr>
      <t>SRR25465346</t>
    </r>
  </si>
  <si>
    <r>
      <rPr>
        <u/>
        <sz val="12"/>
        <color indexed="8"/>
        <rFont val="Calibri"/>
        <family val="2"/>
      </rPr>
      <t>PV339719</t>
    </r>
  </si>
  <si>
    <t>UWBM:FISHES:153485</t>
  </si>
  <si>
    <r>
      <rPr>
        <u/>
        <sz val="12"/>
        <color indexed="8"/>
        <rFont val="Calibri"/>
        <family val="2"/>
      </rPr>
      <t>SAMN29555397</t>
    </r>
  </si>
  <si>
    <r>
      <rPr>
        <u/>
        <sz val="12"/>
        <color indexed="8"/>
        <rFont val="Calibri"/>
        <family val="2"/>
      </rPr>
      <t>SRR21844006</t>
    </r>
  </si>
  <si>
    <r>
      <rPr>
        <u/>
        <sz val="12"/>
        <color indexed="8"/>
        <rFont val="Calibri"/>
        <family val="2"/>
      </rPr>
      <t>OR582701</t>
    </r>
  </si>
  <si>
    <r>
      <rPr>
        <i/>
        <sz val="12"/>
        <color indexed="8"/>
        <rFont val="Calibri"/>
        <family val="2"/>
      </rPr>
      <t>Melanonus zugmayeri</t>
    </r>
  </si>
  <si>
    <t>USNM:FISH:407553</t>
  </si>
  <si>
    <r>
      <rPr>
        <u/>
        <sz val="12"/>
        <color indexed="8"/>
        <rFont val="Calibri"/>
        <family val="2"/>
      </rPr>
      <t>https://n2t.net/ark:/65665/31506b89e-baed-4987-928c-e4043956e7cf</t>
    </r>
  </si>
  <si>
    <t>USNM:Biorepository:AH2UB86</t>
  </si>
  <si>
    <r>
      <rPr>
        <u/>
        <sz val="12"/>
        <color indexed="8"/>
        <rFont val="Calibri"/>
        <family val="2"/>
      </rPr>
      <t>https://n2t.net/ark:/65665/35f369d17-cf3c-4dff-8f4b-3291da2c0108</t>
    </r>
  </si>
  <si>
    <r>
      <rPr>
        <u/>
        <sz val="12"/>
        <color indexed="8"/>
        <rFont val="Calibri"/>
        <family val="2"/>
      </rPr>
      <t>SAMN31811781</t>
    </r>
  </si>
  <si>
    <r>
      <rPr>
        <u/>
        <sz val="12"/>
        <color indexed="8"/>
        <rFont val="Calibri"/>
        <family val="2"/>
      </rPr>
      <t>SRR22396743</t>
    </r>
  </si>
  <si>
    <r>
      <rPr>
        <u/>
        <sz val="12"/>
        <color indexed="8"/>
        <rFont val="Calibri"/>
        <family val="2"/>
      </rPr>
      <t>OR582680</t>
    </r>
  </si>
  <si>
    <r>
      <rPr>
        <i/>
        <sz val="12"/>
        <color indexed="8"/>
        <rFont val="Calibri"/>
        <family val="2"/>
      </rPr>
      <t>Merluccius albidus</t>
    </r>
  </si>
  <si>
    <t>USNM:FISH:433060</t>
  </si>
  <si>
    <r>
      <rPr>
        <u/>
        <sz val="12"/>
        <color indexed="8"/>
        <rFont val="Calibri"/>
        <family val="2"/>
      </rPr>
      <t>https://n2t.net/ark:/65665/3449de90f-979b-441f-9ffc-14f236e62239</t>
    </r>
  </si>
  <si>
    <t>USNM:Biorepository:AB4OO44</t>
  </si>
  <si>
    <r>
      <rPr>
        <u/>
        <sz val="12"/>
        <color indexed="8"/>
        <rFont val="Calibri"/>
        <family val="2"/>
      </rPr>
      <t>https://n2t.net/ark:/65665/386c29c17-f20e-416e-b4b8-828b651c7baa</t>
    </r>
  </si>
  <si>
    <t>USNM:Biorepository:AM2SK18</t>
  </si>
  <si>
    <r>
      <rPr>
        <u/>
        <sz val="12"/>
        <color indexed="8"/>
        <rFont val="Calibri"/>
        <family val="2"/>
      </rPr>
      <t>https://n2t.net/ark:/65665/330a8ec30-79b2-44a6-8aa7-0fe010800ade</t>
    </r>
  </si>
  <si>
    <r>
      <rPr>
        <u/>
        <sz val="12"/>
        <color indexed="8"/>
        <rFont val="Calibri"/>
        <family val="2"/>
      </rPr>
      <t>SAMN31811699</t>
    </r>
  </si>
  <si>
    <r>
      <rPr>
        <u/>
        <sz val="12"/>
        <color indexed="8"/>
        <rFont val="Calibri"/>
        <family val="2"/>
      </rPr>
      <t>SRR22396863</t>
    </r>
  </si>
  <si>
    <r>
      <rPr>
        <u/>
        <sz val="12"/>
        <color indexed="8"/>
        <rFont val="Calibri"/>
        <family val="2"/>
      </rPr>
      <t>OR499726</t>
    </r>
  </si>
  <si>
    <r>
      <rPr>
        <i/>
        <sz val="12"/>
        <color indexed="8"/>
        <rFont val="Calibri"/>
        <family val="2"/>
      </rPr>
      <t>Merluccius bilinearis</t>
    </r>
  </si>
  <si>
    <t>USNM:FISH:433055</t>
  </si>
  <si>
    <r>
      <rPr>
        <u/>
        <sz val="12"/>
        <color indexed="8"/>
        <rFont val="Calibri"/>
        <family val="2"/>
      </rPr>
      <t>https://n2t.net/ark:/65665/326da0c15-5d0a-4673-8dc5-26e05a580c00</t>
    </r>
  </si>
  <si>
    <t>USNM:Biorepository:AB4OO29</t>
  </si>
  <si>
    <r>
      <rPr>
        <u/>
        <sz val="12"/>
        <color indexed="8"/>
        <rFont val="Calibri"/>
        <family val="2"/>
      </rPr>
      <t>https://n2t.net/ark:/65665/3b2e56e80-cf33-4dd2-b4bd-d71a3170f655</t>
    </r>
  </si>
  <si>
    <t>USNM:Biorepository:AM2SK53</t>
  </si>
  <si>
    <r>
      <rPr>
        <u/>
        <sz val="12"/>
        <color indexed="8"/>
        <rFont val="Calibri"/>
        <family val="2"/>
      </rPr>
      <t>https://n2t.net/ark:/65665/362498c44-1341-41cf-ab1e-b9cd055f5b68</t>
    </r>
  </si>
  <si>
    <r>
      <rPr>
        <u/>
        <sz val="12"/>
        <color indexed="8"/>
        <rFont val="Calibri"/>
        <family val="2"/>
      </rPr>
      <t>SAMN31811698</t>
    </r>
  </si>
  <si>
    <r>
      <rPr>
        <u/>
        <sz val="12"/>
        <color indexed="8"/>
        <rFont val="Calibri"/>
        <family val="2"/>
      </rPr>
      <t>SRR22396864</t>
    </r>
  </si>
  <si>
    <r>
      <rPr>
        <u/>
        <sz val="12"/>
        <color indexed="8"/>
        <rFont val="Calibri"/>
        <family val="2"/>
      </rPr>
      <t>OR499725</t>
    </r>
  </si>
  <si>
    <r>
      <rPr>
        <sz val="12"/>
        <color indexed="8"/>
        <rFont val="Calibri"/>
        <family val="2"/>
      </rPr>
      <t>Microdesmidae</t>
    </r>
  </si>
  <si>
    <r>
      <rPr>
        <i/>
        <sz val="12"/>
        <color indexed="8"/>
        <rFont val="Calibri"/>
        <family val="2"/>
      </rPr>
      <t>Nemateleotris magnifica</t>
    </r>
  </si>
  <si>
    <t>USNM:FISH:446038</t>
  </si>
  <si>
    <r>
      <rPr>
        <u/>
        <sz val="12"/>
        <color indexed="8"/>
        <rFont val="Calibri"/>
        <family val="2"/>
      </rPr>
      <t>https://n2t.net/ark:/65665/356e36c54-b045-41ee-ada0-06452de327c9</t>
    </r>
  </si>
  <si>
    <t>USNM:Biorepository:AL1HE47</t>
  </si>
  <si>
    <r>
      <rPr>
        <u/>
        <sz val="12"/>
        <color indexed="8"/>
        <rFont val="Calibri"/>
        <family val="2"/>
      </rPr>
      <t>https://n2t.net/ark:/65665/3ee14bc66-68f6-449a-8d49-ea321347055c</t>
    </r>
  </si>
  <si>
    <t>USNM:Biorepository:AL9PD39</t>
  </si>
  <si>
    <r>
      <rPr>
        <u/>
        <sz val="12"/>
        <color indexed="8"/>
        <rFont val="Calibri"/>
        <family val="2"/>
      </rPr>
      <t>https://n2t.net/ark:/65665/3f6609c38-59a0-4c3f-96b5-cfb24f08ae86</t>
    </r>
  </si>
  <si>
    <r>
      <rPr>
        <u/>
        <sz val="12"/>
        <color indexed="8"/>
        <rFont val="Calibri"/>
        <family val="2"/>
      </rPr>
      <t>SAMN26198397</t>
    </r>
  </si>
  <si>
    <r>
      <rPr>
        <u/>
        <sz val="12"/>
        <color indexed="8"/>
        <rFont val="Calibri"/>
        <family val="2"/>
      </rPr>
      <t>SRR19434380</t>
    </r>
  </si>
  <si>
    <r>
      <rPr>
        <u/>
        <sz val="12"/>
        <color indexed="8"/>
        <rFont val="Calibri"/>
        <family val="2"/>
      </rPr>
      <t>OP035110</t>
    </r>
  </si>
  <si>
    <r>
      <rPr>
        <i/>
        <sz val="12"/>
        <color indexed="8"/>
        <rFont val="Calibri"/>
        <family val="2"/>
      </rPr>
      <t>Ptereleotris heteroptera</t>
    </r>
  </si>
  <si>
    <t>USNM:FISH:446401</t>
  </si>
  <si>
    <r>
      <rPr>
        <u/>
        <sz val="12"/>
        <color indexed="8"/>
        <rFont val="Calibri"/>
        <family val="2"/>
      </rPr>
      <t>https://n2t.net/ark:/65665/33755fd85-139c-42ff-bad7-9c3167106a65</t>
    </r>
  </si>
  <si>
    <t>USNM:Biorepository:AL1HH98</t>
  </si>
  <si>
    <r>
      <rPr>
        <u/>
        <sz val="12"/>
        <color indexed="8"/>
        <rFont val="Calibri"/>
        <family val="2"/>
      </rPr>
      <t>https://n2t.net/ark:/65665/3a61ba5d5-da2a-4326-bf5b-5d87378d90c1</t>
    </r>
  </si>
  <si>
    <t>USNM:Biorepository:AL8OZ76</t>
  </si>
  <si>
    <r>
      <rPr>
        <u/>
        <sz val="12"/>
        <color indexed="8"/>
        <rFont val="Calibri"/>
        <family val="2"/>
      </rPr>
      <t>https://n2t.net/ark:/65665/3aac61c37-c96b-4725-8e5d-6939721063c0</t>
    </r>
  </si>
  <si>
    <r>
      <rPr>
        <u/>
        <sz val="12"/>
        <color indexed="8"/>
        <rFont val="Calibri"/>
        <family val="2"/>
      </rPr>
      <t>SAMN26198378</t>
    </r>
  </si>
  <si>
    <r>
      <rPr>
        <u/>
        <sz val="12"/>
        <color indexed="8"/>
        <rFont val="Calibri"/>
        <family val="2"/>
      </rPr>
      <t>SRR19434415</t>
    </r>
  </si>
  <si>
    <r>
      <rPr>
        <u/>
        <sz val="12"/>
        <color indexed="8"/>
        <rFont val="Calibri"/>
        <family val="2"/>
      </rPr>
      <t>OP035155</t>
    </r>
  </si>
  <si>
    <r>
      <rPr>
        <i/>
        <sz val="12"/>
        <color indexed="8"/>
        <rFont val="Calibri"/>
        <family val="2"/>
      </rPr>
      <t>Microstoma microstoma</t>
    </r>
  </si>
  <si>
    <t>SIO:FISHES:08-43</t>
  </si>
  <si>
    <t>SIO:934494c3-f83c-4f9e-b546-9ab0e99f1ff6</t>
  </si>
  <si>
    <r>
      <rPr>
        <u/>
        <sz val="12"/>
        <color indexed="8"/>
        <rFont val="Calibri"/>
        <family val="2"/>
      </rPr>
      <t>SAMN31811619</t>
    </r>
  </si>
  <si>
    <r>
      <rPr>
        <u/>
        <sz val="12"/>
        <color indexed="8"/>
        <rFont val="Calibri"/>
        <family val="2"/>
      </rPr>
      <t>SRR22396909</t>
    </r>
  </si>
  <si>
    <r>
      <rPr>
        <u/>
        <sz val="12"/>
        <color indexed="8"/>
        <rFont val="Calibri"/>
        <family val="2"/>
      </rPr>
      <t>OP057079</t>
    </r>
  </si>
  <si>
    <r>
      <rPr>
        <i/>
        <sz val="12"/>
        <color indexed="8"/>
        <rFont val="Calibri"/>
        <family val="2"/>
      </rPr>
      <t>Nansenia crassa</t>
    </r>
  </si>
  <si>
    <r>
      <rPr>
        <sz val="12"/>
        <color indexed="8"/>
        <rFont val="Calibri"/>
        <family val="2"/>
      </rPr>
      <t>Stout Pencilsmelt</t>
    </r>
  </si>
  <si>
    <t>SIO:FISHES:21-11</t>
  </si>
  <si>
    <t>SIO:f848bc97-4895-4286-864f-3342fc5102f1</t>
  </si>
  <si>
    <r>
      <rPr>
        <u/>
        <sz val="12"/>
        <color indexed="8"/>
        <rFont val="Calibri"/>
        <family val="2"/>
      </rPr>
      <t>SAMN31811686</t>
    </r>
  </si>
  <si>
    <r>
      <rPr>
        <u/>
        <sz val="12"/>
        <color indexed="8"/>
        <rFont val="Calibri"/>
        <family val="2"/>
      </rPr>
      <t>SRR22396877</t>
    </r>
  </si>
  <si>
    <r>
      <rPr>
        <u/>
        <sz val="12"/>
        <color indexed="8"/>
        <rFont val="Calibri"/>
        <family val="2"/>
      </rPr>
      <t>OR499754</t>
    </r>
  </si>
  <si>
    <r>
      <rPr>
        <i/>
        <sz val="12"/>
        <color indexed="8"/>
        <rFont val="Calibri"/>
        <family val="2"/>
      </rPr>
      <t>Mola mola</t>
    </r>
  </si>
  <si>
    <t>SIO:FISHES:08-1</t>
  </si>
  <si>
    <t>SIO:ca70741c-402b-4a01-b821-e7a85a9e3fef</t>
  </si>
  <si>
    <r>
      <rPr>
        <u/>
        <sz val="12"/>
        <color indexed="8"/>
        <rFont val="Calibri"/>
        <family val="2"/>
      </rPr>
      <t>SAMN31811662</t>
    </r>
  </si>
  <si>
    <r>
      <rPr>
        <u/>
        <sz val="12"/>
        <color indexed="8"/>
        <rFont val="Calibri"/>
        <family val="2"/>
      </rPr>
      <t>SRR22396783</t>
    </r>
  </si>
  <si>
    <r>
      <rPr>
        <u/>
        <sz val="12"/>
        <color indexed="8"/>
        <rFont val="Calibri"/>
        <family val="2"/>
      </rPr>
      <t>OP057030</t>
    </r>
  </si>
  <si>
    <r>
      <rPr>
        <i/>
        <sz val="12"/>
        <color indexed="8"/>
        <rFont val="Calibri"/>
        <family val="2"/>
      </rPr>
      <t>Ranzania laevis</t>
    </r>
  </si>
  <si>
    <t>SIO:FISHES:14-81</t>
  </si>
  <si>
    <t>SIO:82200ef2-b4d8-44ba-96e5-95bda8d8c675</t>
  </si>
  <si>
    <r>
      <rPr>
        <u/>
        <sz val="12"/>
        <color indexed="8"/>
        <rFont val="Calibri"/>
        <family val="2"/>
      </rPr>
      <t>SAMN31811612</t>
    </r>
  </si>
  <si>
    <r>
      <rPr>
        <u/>
        <sz val="12"/>
        <color indexed="8"/>
        <rFont val="Calibri"/>
        <family val="2"/>
      </rPr>
      <t>SRR22396916</t>
    </r>
  </si>
  <si>
    <r>
      <rPr>
        <u/>
        <sz val="12"/>
        <color indexed="8"/>
        <rFont val="Calibri"/>
        <family val="2"/>
      </rPr>
      <t>OP057057</t>
    </r>
  </si>
  <si>
    <r>
      <rPr>
        <i/>
        <sz val="12"/>
        <color indexed="8"/>
        <rFont val="Calibri"/>
        <family val="2"/>
      </rPr>
      <t>Aluterus heudelotii</t>
    </r>
  </si>
  <si>
    <t>USNM:FISH:454739</t>
  </si>
  <si>
    <r>
      <rPr>
        <u/>
        <sz val="12"/>
        <color indexed="8"/>
        <rFont val="Calibri"/>
        <family val="2"/>
      </rPr>
      <t>https://n2t.net/ark:/65665/3a252ca26-c1f7-4727-a72c-3148cc433856</t>
    </r>
  </si>
  <si>
    <t>USNM:Biorepository:AO9TT75</t>
  </si>
  <si>
    <r>
      <rPr>
        <u/>
        <sz val="12"/>
        <color indexed="8"/>
        <rFont val="Calibri"/>
        <family val="2"/>
      </rPr>
      <t>https://n2t.net/ark:/65665/3db0e98da-8a97-47b5-a802-f77aa1ef574d</t>
    </r>
  </si>
  <si>
    <t>USNM:Biorepository:AQ8ML68</t>
  </si>
  <si>
    <r>
      <rPr>
        <u/>
        <sz val="12"/>
        <color indexed="8"/>
        <rFont val="Calibri"/>
        <family val="2"/>
      </rPr>
      <t>https://n2t.net/ark:/65665/35169efc1-55c1-45e2-b693-71f223e530a6</t>
    </r>
  </si>
  <si>
    <r>
      <rPr>
        <u/>
        <sz val="12"/>
        <color indexed="8"/>
        <rFont val="Calibri"/>
        <family val="2"/>
      </rPr>
      <t>SAMN31811827</t>
    </r>
  </si>
  <si>
    <r>
      <rPr>
        <u/>
        <sz val="12"/>
        <color indexed="8"/>
        <rFont val="Calibri"/>
        <family val="2"/>
      </rPr>
      <t>SRR22396643</t>
    </r>
  </si>
  <si>
    <r>
      <rPr>
        <u/>
        <sz val="12"/>
        <color indexed="8"/>
        <rFont val="Calibri"/>
        <family val="2"/>
      </rPr>
      <t>OR482486</t>
    </r>
  </si>
  <si>
    <t>USNM:FISH:477599</t>
  </si>
  <si>
    <t>USNM:Biorepository:AP9DX85</t>
  </si>
  <si>
    <r>
      <rPr>
        <i/>
        <sz val="12"/>
        <color indexed="8"/>
        <rFont val="Calibri"/>
        <family val="2"/>
      </rPr>
      <t>Aluterus monoceros</t>
    </r>
  </si>
  <si>
    <t>USNM:FISH:454761</t>
  </si>
  <si>
    <r>
      <rPr>
        <u/>
        <sz val="12"/>
        <color indexed="8"/>
        <rFont val="Calibri"/>
        <family val="2"/>
      </rPr>
      <t>https://n2t.net/ark:/65665/386bfa234-ce8a-415a-b310-0e8081b28532</t>
    </r>
  </si>
  <si>
    <t>USNM:Biorepository:AO9TT97</t>
  </si>
  <si>
    <r>
      <rPr>
        <u/>
        <sz val="12"/>
        <color indexed="8"/>
        <rFont val="Calibri"/>
        <family val="2"/>
      </rPr>
      <t>https://n2t.net/ark:/65665/38738840d-57e6-4871-aca5-b9fd19356c92</t>
    </r>
  </si>
  <si>
    <t>USNM:Biorepository:AQ8ML89</t>
  </si>
  <si>
    <r>
      <rPr>
        <u/>
        <sz val="12"/>
        <color indexed="8"/>
        <rFont val="Calibri"/>
        <family val="2"/>
      </rPr>
      <t>https://n2t.net/ark:/65665/3c59f2c4d-c038-4e2f-99c2-0c5f0219652c</t>
    </r>
  </si>
  <si>
    <r>
      <rPr>
        <u/>
        <sz val="12"/>
        <color indexed="8"/>
        <rFont val="Calibri"/>
        <family val="2"/>
      </rPr>
      <t>SAMN31811848</t>
    </r>
  </si>
  <si>
    <r>
      <rPr>
        <u/>
        <sz val="12"/>
        <color indexed="8"/>
        <rFont val="Calibri"/>
        <family val="2"/>
      </rPr>
      <t>SRR22396945</t>
    </r>
  </si>
  <si>
    <r>
      <rPr>
        <u/>
        <sz val="12"/>
        <color indexed="8"/>
        <rFont val="Calibri"/>
        <family val="2"/>
      </rPr>
      <t>OR482491</t>
    </r>
  </si>
  <si>
    <t>USNM:FISH:477613</t>
  </si>
  <si>
    <t>USNM:Biorepository:AP9DX99</t>
  </si>
  <si>
    <r>
      <rPr>
        <i/>
        <sz val="12"/>
        <color indexed="8"/>
        <rFont val="Calibri"/>
        <family val="2"/>
      </rPr>
      <t>Aluterus schoepfii</t>
    </r>
  </si>
  <si>
    <t>USNM:FISH:416845</t>
  </si>
  <si>
    <r>
      <rPr>
        <u/>
        <sz val="12"/>
        <color indexed="8"/>
        <rFont val="Calibri"/>
        <family val="2"/>
      </rPr>
      <t>https://n2t.net/ark:/65665/31e07796c-3e31-47f3-b40d-a187d6323ba3</t>
    </r>
  </si>
  <si>
    <t>USNM:Biorepository:AC8CB89</t>
  </si>
  <si>
    <r>
      <rPr>
        <u/>
        <sz val="12"/>
        <color indexed="8"/>
        <rFont val="Calibri"/>
        <family val="2"/>
      </rPr>
      <t>https://n2t.net/ark:/65665/3421b5d8a-4049-4383-80ea-770ddfad4ce6</t>
    </r>
  </si>
  <si>
    <t>USNM:Biorepository:AC4YL44</t>
  </si>
  <si>
    <r>
      <rPr>
        <u/>
        <sz val="12"/>
        <color indexed="8"/>
        <rFont val="Calibri"/>
        <family val="2"/>
      </rPr>
      <t>https://n2t.net/ark:/65665/316b14eb9-4978-4cda-88f7-75be406a3891</t>
    </r>
  </si>
  <si>
    <r>
      <rPr>
        <u/>
        <sz val="12"/>
        <color indexed="8"/>
        <rFont val="Calibri"/>
        <family val="2"/>
      </rPr>
      <t>SAMN29555198</t>
    </r>
  </si>
  <si>
    <r>
      <rPr>
        <u/>
        <sz val="12"/>
        <color indexed="8"/>
        <rFont val="Calibri"/>
        <family val="2"/>
      </rPr>
      <t>SRR21844052</t>
    </r>
  </si>
  <si>
    <r>
      <rPr>
        <u/>
        <sz val="12"/>
        <color indexed="8"/>
        <rFont val="Calibri"/>
        <family val="2"/>
      </rPr>
      <t>OR582707</t>
    </r>
  </si>
  <si>
    <t>USNM:FISH:471070</t>
  </si>
  <si>
    <t>USNM:Biorepository:AF0YO41</t>
  </si>
  <si>
    <t>USNM:FISH:471068</t>
  </si>
  <si>
    <t>USNM:Biorepository:AF0YO39</t>
  </si>
  <si>
    <t>USNM:FISH:471069</t>
  </si>
  <si>
    <t>USNM:Biorepository:AF0YO40</t>
  </si>
  <si>
    <r>
      <rPr>
        <sz val="12"/>
        <color indexed="8"/>
        <rFont val="Calibri"/>
        <family val="2"/>
      </rPr>
      <t>Monacanthidae</t>
    </r>
  </si>
  <si>
    <r>
      <rPr>
        <i/>
        <sz val="12"/>
        <color indexed="8"/>
        <rFont val="Calibri"/>
        <family val="2"/>
      </rPr>
      <t>Cantherhines pardalis</t>
    </r>
  </si>
  <si>
    <t>USNM:FISH:446346</t>
  </si>
  <si>
    <r>
      <rPr>
        <u/>
        <sz val="12"/>
        <color indexed="8"/>
        <rFont val="Calibri"/>
        <family val="2"/>
      </rPr>
      <t>https://n2t.net/ark:/65665/3a676ddd2-4e0c-4df6-8dd2-df9cceb5fe24</t>
    </r>
  </si>
  <si>
    <t>USNM:Biorepository:AL1HH51</t>
  </si>
  <si>
    <r>
      <rPr>
        <u/>
        <sz val="12"/>
        <color indexed="8"/>
        <rFont val="Calibri"/>
        <family val="2"/>
      </rPr>
      <t>https://n2t.net/ark:/65665/3aaa733d0-8711-443e-a1e5-d22565f872cf</t>
    </r>
  </si>
  <si>
    <t>USNM:Biorepository:AL8OZ29</t>
  </si>
  <si>
    <r>
      <rPr>
        <u/>
        <sz val="12"/>
        <color indexed="8"/>
        <rFont val="Calibri"/>
        <family val="2"/>
      </rPr>
      <t>https://n2t.net/ark:/65665/312e91e68-4d2c-4e0d-8b8c-ebab75092e31</t>
    </r>
  </si>
  <si>
    <r>
      <rPr>
        <u/>
        <sz val="12"/>
        <color indexed="8"/>
        <rFont val="Calibri"/>
        <family val="2"/>
      </rPr>
      <t>SAMN26198371</t>
    </r>
  </si>
  <si>
    <r>
      <rPr>
        <u/>
        <sz val="12"/>
        <color indexed="8"/>
        <rFont val="Calibri"/>
        <family val="2"/>
      </rPr>
      <t>SRR19434432</t>
    </r>
  </si>
  <si>
    <r>
      <rPr>
        <u/>
        <sz val="12"/>
        <color indexed="8"/>
        <rFont val="Calibri"/>
        <family val="2"/>
      </rPr>
      <t>OR499746</t>
    </r>
  </si>
  <si>
    <r>
      <rPr>
        <i/>
        <sz val="12"/>
        <color indexed="8"/>
        <rFont val="Calibri"/>
        <family val="2"/>
      </rPr>
      <t>Cantherhines pullus</t>
    </r>
  </si>
  <si>
    <t>USNM:FISH:413577</t>
  </si>
  <si>
    <r>
      <rPr>
        <u/>
        <sz val="12"/>
        <color indexed="8"/>
        <rFont val="Calibri"/>
        <family val="2"/>
      </rPr>
      <t>https://n2t.net/ark:/65665/34050d492-62f6-4b0a-a017-e33374f3a643</t>
    </r>
  </si>
  <si>
    <t>USNM:Biorepository:AC8CB07</t>
  </si>
  <si>
    <r>
      <rPr>
        <u/>
        <sz val="12"/>
        <color indexed="8"/>
        <rFont val="Calibri"/>
        <family val="2"/>
      </rPr>
      <t>https://n2t.net/ark:/65665/30daf4138-975c-47d9-af30-094838eac3a0</t>
    </r>
  </si>
  <si>
    <t>USNM:Biorepository:AC3XX17</t>
  </si>
  <si>
    <r>
      <rPr>
        <u/>
        <sz val="12"/>
        <color indexed="8"/>
        <rFont val="Calibri"/>
        <family val="2"/>
      </rPr>
      <t>https://n2t.net/ark:/65665/39f99c34a-17a2-42a2-9efd-281878c08438</t>
    </r>
  </si>
  <si>
    <r>
      <rPr>
        <u/>
        <sz val="12"/>
        <color indexed="8"/>
        <rFont val="Calibri"/>
        <family val="2"/>
      </rPr>
      <t>SAMN29555106</t>
    </r>
  </si>
  <si>
    <r>
      <rPr>
        <u/>
        <sz val="12"/>
        <color indexed="8"/>
        <rFont val="Calibri"/>
        <family val="2"/>
      </rPr>
      <t>SRR21844251</t>
    </r>
  </si>
  <si>
    <r>
      <rPr>
        <u/>
        <sz val="12"/>
        <color indexed="8"/>
        <rFont val="Calibri"/>
        <family val="2"/>
      </rPr>
      <t>OP056845</t>
    </r>
  </si>
  <si>
    <t>USNM:FISH:416466</t>
  </si>
  <si>
    <r>
      <rPr>
        <u/>
        <sz val="12"/>
        <color indexed="8"/>
        <rFont val="Calibri"/>
        <family val="2"/>
      </rPr>
      <t>https://n2t.net/ark:/65665/36c53576c-4763-4368-90a5-9f58d6aec3be</t>
    </r>
  </si>
  <si>
    <r>
      <rPr>
        <u/>
        <sz val="12"/>
        <color indexed="8"/>
        <rFont val="Calibri"/>
        <family val="2"/>
      </rPr>
      <t>https://n2t.net/ark:/65665/3bebe1854-7f99-4741-8793-54c73f08df52</t>
    </r>
  </si>
  <si>
    <t>USNM:Biorepository:AL8OO18</t>
  </si>
  <si>
    <r>
      <rPr>
        <u/>
        <sz val="12"/>
        <color indexed="8"/>
        <rFont val="Calibri"/>
        <family val="2"/>
      </rPr>
      <t>https://n2t.net/ark:/65665/361549efd-4473-4e93-b039-edbbf779c6ee</t>
    </r>
  </si>
  <si>
    <r>
      <rPr>
        <u/>
        <sz val="12"/>
        <color indexed="8"/>
        <rFont val="Calibri"/>
        <family val="2"/>
      </rPr>
      <t>SAMN29555276</t>
    </r>
  </si>
  <si>
    <r>
      <rPr>
        <u/>
        <sz val="12"/>
        <color indexed="8"/>
        <rFont val="Calibri"/>
        <family val="2"/>
      </rPr>
      <t>SRR21844029</t>
    </r>
  </si>
  <si>
    <r>
      <rPr>
        <u/>
        <sz val="12"/>
        <color indexed="8"/>
        <rFont val="Calibri"/>
        <family val="2"/>
      </rPr>
      <t>OR499743</t>
    </r>
  </si>
  <si>
    <r>
      <rPr>
        <i/>
        <sz val="12"/>
        <color indexed="8"/>
        <rFont val="Calibri"/>
        <family val="2"/>
      </rPr>
      <t>Cantherhines sandwichiensis</t>
    </r>
  </si>
  <si>
    <t>USNM:FISH:442413</t>
  </si>
  <si>
    <r>
      <rPr>
        <u/>
        <sz val="12"/>
        <color indexed="8"/>
        <rFont val="Calibri"/>
        <family val="2"/>
      </rPr>
      <t>https://n2t.net/ark:/65665/3cd956349-36e6-4864-a2d5-be26df6ba321</t>
    </r>
  </si>
  <si>
    <t>USNM:Biorepository:AI2EN63</t>
  </si>
  <si>
    <r>
      <rPr>
        <u/>
        <sz val="12"/>
        <color indexed="8"/>
        <rFont val="Calibri"/>
        <family val="2"/>
      </rPr>
      <t>https://n2t.net/ark:/65665/387038215-3079-47f7-bd80-e11739898cec</t>
    </r>
  </si>
  <si>
    <t>USNM:Biorepository:AK2YC20</t>
  </si>
  <si>
    <r>
      <rPr>
        <u/>
        <sz val="12"/>
        <color indexed="8"/>
        <rFont val="Calibri"/>
        <family val="2"/>
      </rPr>
      <t>https://n2t.net/ark:/65665/3eeb607f5-67a5-4a52-814f-62e93250ad81</t>
    </r>
  </si>
  <si>
    <r>
      <rPr>
        <u/>
        <sz val="12"/>
        <color indexed="8"/>
        <rFont val="Calibri"/>
        <family val="2"/>
      </rPr>
      <t>SAMN26198285</t>
    </r>
  </si>
  <si>
    <r>
      <rPr>
        <u/>
        <sz val="12"/>
        <color indexed="8"/>
        <rFont val="Calibri"/>
        <family val="2"/>
      </rPr>
      <t>SRR19434540</t>
    </r>
  </si>
  <si>
    <r>
      <rPr>
        <u/>
        <sz val="12"/>
        <color indexed="8"/>
        <rFont val="Calibri"/>
        <family val="2"/>
      </rPr>
      <t>OP035067</t>
    </r>
  </si>
  <si>
    <r>
      <rPr>
        <i/>
        <sz val="12"/>
        <color indexed="8"/>
        <rFont val="Calibri"/>
        <family val="2"/>
      </rPr>
      <t>Monacanthus ciliatus</t>
    </r>
  </si>
  <si>
    <t>USNM:FISH:454745</t>
  </si>
  <si>
    <r>
      <rPr>
        <u/>
        <sz val="12"/>
        <color indexed="8"/>
        <rFont val="Calibri"/>
        <family val="2"/>
      </rPr>
      <t>https://n2t.net/ark:/65665/34f14b6dd-ac38-4587-aace-c297408bc029</t>
    </r>
  </si>
  <si>
    <t>USNM:Biorepository:AO9TT81</t>
  </si>
  <si>
    <r>
      <rPr>
        <u/>
        <sz val="12"/>
        <color indexed="8"/>
        <rFont val="Calibri"/>
        <family val="2"/>
      </rPr>
      <t>https://n2t.net/ark:/65665/367d3f3d1-7d41-44fa-9881-d449244cb596</t>
    </r>
  </si>
  <si>
    <t>USNM:Biorepository:AQ8ML74</t>
  </si>
  <si>
    <r>
      <rPr>
        <u/>
        <sz val="12"/>
        <color indexed="8"/>
        <rFont val="Calibri"/>
        <family val="2"/>
      </rPr>
      <t>https://n2t.net/ark:/65665/3f2ace406-caa7-4ce7-9f3d-8f5f902312f6</t>
    </r>
  </si>
  <si>
    <r>
      <rPr>
        <u/>
        <sz val="12"/>
        <color indexed="8"/>
        <rFont val="Calibri"/>
        <family val="2"/>
      </rPr>
      <t>SAMN31811833</t>
    </r>
  </si>
  <si>
    <r>
      <rPr>
        <u/>
        <sz val="12"/>
        <color indexed="8"/>
        <rFont val="Calibri"/>
        <family val="2"/>
      </rPr>
      <t>SRR22396636</t>
    </r>
  </si>
  <si>
    <r>
      <rPr>
        <u/>
        <sz val="12"/>
        <color indexed="8"/>
        <rFont val="Calibri"/>
        <family val="2"/>
      </rPr>
      <t>OR482487</t>
    </r>
  </si>
  <si>
    <t>USNM:FISH:454746</t>
  </si>
  <si>
    <r>
      <rPr>
        <u/>
        <sz val="12"/>
        <color indexed="8"/>
        <rFont val="Calibri"/>
        <family val="2"/>
      </rPr>
      <t>https://n2t.net/ark:/65665/3eef51049-153c-4698-a1fd-1f69987b0473</t>
    </r>
  </si>
  <si>
    <t>USNM:Biorepository:AO9TT82</t>
  </si>
  <si>
    <r>
      <rPr>
        <u/>
        <sz val="12"/>
        <color indexed="8"/>
        <rFont val="Calibri"/>
        <family val="2"/>
      </rPr>
      <t>https://n2t.net/ark:/65665/319799b52-493c-43b3-9dff-75492e9b88c5</t>
    </r>
  </si>
  <si>
    <t>USNM:Biorepository:AQ8ML75</t>
  </si>
  <si>
    <r>
      <rPr>
        <u/>
        <sz val="12"/>
        <color indexed="8"/>
        <rFont val="Calibri"/>
        <family val="2"/>
      </rPr>
      <t>https://n2t.net/ark:/65665/3ea92d136-ea7c-43a2-a09d-a20ad6ba5d09</t>
    </r>
  </si>
  <si>
    <r>
      <rPr>
        <u/>
        <sz val="12"/>
        <color indexed="8"/>
        <rFont val="Calibri"/>
        <family val="2"/>
      </rPr>
      <t>SAMN31811834</t>
    </r>
  </si>
  <si>
    <r>
      <rPr>
        <u/>
        <sz val="12"/>
        <color indexed="8"/>
        <rFont val="Calibri"/>
        <family val="2"/>
      </rPr>
      <t>SRR22396635</t>
    </r>
  </si>
  <si>
    <r>
      <rPr>
        <u/>
        <sz val="12"/>
        <color indexed="8"/>
        <rFont val="Calibri"/>
        <family val="2"/>
      </rPr>
      <t>OR482488</t>
    </r>
  </si>
  <si>
    <t>USNM:FISH:471067</t>
  </si>
  <si>
    <t>USNM:Biorepository:AF0YO38</t>
  </si>
  <si>
    <r>
      <rPr>
        <i/>
        <sz val="12"/>
        <color indexed="8"/>
        <rFont val="Calibri"/>
        <family val="2"/>
      </rPr>
      <t>Monacanthus tuckeri</t>
    </r>
  </si>
  <si>
    <t>USNM:FISH:413461</t>
  </si>
  <si>
    <r>
      <rPr>
        <u/>
        <sz val="12"/>
        <color indexed="8"/>
        <rFont val="Calibri"/>
        <family val="2"/>
      </rPr>
      <t>https://n2t.net/ark:/65665/3b2ae3179-9fe0-4c85-87d5-4b574f2a21dd</t>
    </r>
  </si>
  <si>
    <t>USNM:Biorepository:AC2WJ98</t>
  </si>
  <si>
    <r>
      <rPr>
        <u/>
        <sz val="12"/>
        <color indexed="8"/>
        <rFont val="Calibri"/>
        <family val="2"/>
      </rPr>
      <t>https://n2t.net/ark:/65665/39125c83c-e2ec-46fd-a39c-b4d2630511cc</t>
    </r>
  </si>
  <si>
    <t>USNM:Biorepository:AC3XW13</t>
  </si>
  <si>
    <r>
      <rPr>
        <u/>
        <sz val="12"/>
        <color indexed="8"/>
        <rFont val="Calibri"/>
        <family val="2"/>
      </rPr>
      <t>https://n2t.net/ark:/65665/3d3600f34-e458-4af1-8117-e2e0cb0c6213</t>
    </r>
  </si>
  <si>
    <r>
      <rPr>
        <u/>
        <sz val="12"/>
        <color indexed="8"/>
        <rFont val="Calibri"/>
        <family val="2"/>
      </rPr>
      <t>SAMN29555099</t>
    </r>
  </si>
  <si>
    <r>
      <rPr>
        <u/>
        <sz val="12"/>
        <color indexed="8"/>
        <rFont val="Calibri"/>
        <family val="2"/>
      </rPr>
      <t>SRR21844259</t>
    </r>
  </si>
  <si>
    <r>
      <rPr>
        <u/>
        <sz val="12"/>
        <color indexed="8"/>
        <rFont val="Calibri"/>
        <family val="2"/>
      </rPr>
      <t>OP056857</t>
    </r>
  </si>
  <si>
    <r>
      <rPr>
        <i/>
        <sz val="12"/>
        <color indexed="8"/>
        <rFont val="Calibri"/>
        <family val="2"/>
      </rPr>
      <t>Pervagor aspricaudus</t>
    </r>
  </si>
  <si>
    <t>USNM:FISH:424091</t>
  </si>
  <si>
    <r>
      <rPr>
        <u/>
        <sz val="12"/>
        <color indexed="8"/>
        <rFont val="Calibri"/>
        <family val="2"/>
      </rPr>
      <t>https://n2t.net/ark:/65665/32c54e482-3387-42f2-b6e5-831d52b1c617</t>
    </r>
  </si>
  <si>
    <t>USNM:Biorepository:AD9NK87</t>
  </si>
  <si>
    <r>
      <rPr>
        <u/>
        <sz val="12"/>
        <color indexed="8"/>
        <rFont val="Calibri"/>
        <family val="2"/>
      </rPr>
      <t>https://n2t.net/ark:/65665/3804f7afa-fea1-4440-920c-575763312188</t>
    </r>
  </si>
  <si>
    <t>USNM:Biorepository:AD9NK88</t>
  </si>
  <si>
    <r>
      <rPr>
        <u/>
        <sz val="12"/>
        <color indexed="8"/>
        <rFont val="Calibri"/>
        <family val="2"/>
      </rPr>
      <t>https://n2t.net/ark:/65665/3454737f1-d143-4cde-8dc2-7f42f5694473</t>
    </r>
  </si>
  <si>
    <r>
      <rPr>
        <u/>
        <sz val="12"/>
        <color indexed="8"/>
        <rFont val="Calibri"/>
        <family val="2"/>
      </rPr>
      <t>SAMN36762060</t>
    </r>
  </si>
  <si>
    <r>
      <rPr>
        <u/>
        <sz val="12"/>
        <color indexed="8"/>
        <rFont val="Calibri"/>
        <family val="2"/>
      </rPr>
      <t>SRR25465206</t>
    </r>
  </si>
  <si>
    <r>
      <rPr>
        <u/>
        <sz val="12"/>
        <color indexed="8"/>
        <rFont val="Calibri"/>
        <family val="2"/>
      </rPr>
      <t>PV357906</t>
    </r>
  </si>
  <si>
    <r>
      <rPr>
        <i/>
        <sz val="12"/>
        <color indexed="8"/>
        <rFont val="Calibri"/>
        <family val="2"/>
      </rPr>
      <t>Stephanolepis hispida</t>
    </r>
  </si>
  <si>
    <t>USNM:FISH:454732</t>
  </si>
  <si>
    <r>
      <rPr>
        <u/>
        <sz val="12"/>
        <color indexed="8"/>
        <rFont val="Calibri"/>
        <family val="2"/>
      </rPr>
      <t>https://n2t.net/ark:/65665/365fd83df-56c5-4a11-bd63-89c765d7252e</t>
    </r>
  </si>
  <si>
    <t>USNM:Biorepository:AO9TT68</t>
  </si>
  <si>
    <r>
      <rPr>
        <u/>
        <sz val="12"/>
        <color indexed="8"/>
        <rFont val="Calibri"/>
        <family val="2"/>
      </rPr>
      <t>https://n2t.net/ark:/65665/3d25d4704-4a79-40fd-89f0-5d3977d39dc2</t>
    </r>
  </si>
  <si>
    <t>USNM:Biorepository:AQ8ML61</t>
  </si>
  <si>
    <r>
      <rPr>
        <u/>
        <sz val="12"/>
        <color indexed="8"/>
        <rFont val="Calibri"/>
        <family val="2"/>
      </rPr>
      <t>https://n2t.net/ark:/65665/391f1a411-a30d-4cbb-a4cf-6b55388e9d1e</t>
    </r>
  </si>
  <si>
    <r>
      <rPr>
        <u/>
        <sz val="12"/>
        <color indexed="8"/>
        <rFont val="Calibri"/>
        <family val="2"/>
      </rPr>
      <t>SAMN31811820</t>
    </r>
  </si>
  <si>
    <r>
      <rPr>
        <u/>
        <sz val="12"/>
        <color indexed="8"/>
        <rFont val="Calibri"/>
        <family val="2"/>
      </rPr>
      <t>SRR22396651</t>
    </r>
  </si>
  <si>
    <r>
      <rPr>
        <u/>
        <sz val="12"/>
        <color indexed="8"/>
        <rFont val="Calibri"/>
        <family val="2"/>
      </rPr>
      <t>OR482481</t>
    </r>
  </si>
  <si>
    <t>USNM:FISH:454747</t>
  </si>
  <si>
    <r>
      <rPr>
        <u/>
        <sz val="12"/>
        <color indexed="8"/>
        <rFont val="Calibri"/>
        <family val="2"/>
      </rPr>
      <t>https://n2t.net/ark:/65665/3e536a3e4-0b44-4ea4-86e2-502b319284d7</t>
    </r>
  </si>
  <si>
    <t>USNM:Biorepository:AO9TT83</t>
  </si>
  <si>
    <r>
      <rPr>
        <u/>
        <sz val="12"/>
        <color indexed="8"/>
        <rFont val="Calibri"/>
        <family val="2"/>
      </rPr>
      <t>https://n2t.net/ark:/65665/394998f18-de6e-4783-8362-d1a947f26aa6</t>
    </r>
  </si>
  <si>
    <t>USNM:Biorepository:AQ8ML76</t>
  </si>
  <si>
    <r>
      <rPr>
        <u/>
        <sz val="12"/>
        <color indexed="8"/>
        <rFont val="Calibri"/>
        <family val="2"/>
      </rPr>
      <t>https://n2t.net/ark:/65665/3913a6da3-4115-4b3e-851f-eb385e016dcd</t>
    </r>
  </si>
  <si>
    <r>
      <rPr>
        <u/>
        <sz val="12"/>
        <color indexed="8"/>
        <rFont val="Calibri"/>
        <family val="2"/>
      </rPr>
      <t>SAMN31811835</t>
    </r>
  </si>
  <si>
    <r>
      <rPr>
        <u/>
        <sz val="12"/>
        <color indexed="8"/>
        <rFont val="Calibri"/>
        <family val="2"/>
      </rPr>
      <t>SRR22396634</t>
    </r>
  </si>
  <si>
    <r>
      <rPr>
        <u/>
        <sz val="12"/>
        <color indexed="8"/>
        <rFont val="Calibri"/>
        <family val="2"/>
      </rPr>
      <t>OR482489</t>
    </r>
  </si>
  <si>
    <t>USNM:FISH:471074</t>
  </si>
  <si>
    <t>USNM:Biorepository:AF0YO45</t>
  </si>
  <si>
    <r>
      <rPr>
        <i/>
        <sz val="12"/>
        <color indexed="8"/>
        <rFont val="Calibri"/>
        <family val="2"/>
      </rPr>
      <t>Antimora microlepis</t>
    </r>
  </si>
  <si>
    <r>
      <rPr>
        <sz val="12"/>
        <color indexed="8"/>
        <rFont val="Calibri"/>
        <family val="2"/>
      </rPr>
      <t>Pacific Flatnose</t>
    </r>
  </si>
  <si>
    <t>SIO:FISHES:05-103</t>
  </si>
  <si>
    <t>SIO:d39dfd33-5f3b-4ec4-af0b-2862a957fd8c</t>
  </si>
  <si>
    <r>
      <rPr>
        <u/>
        <sz val="12"/>
        <color indexed="8"/>
        <rFont val="Calibri"/>
        <family val="2"/>
      </rPr>
      <t>SAMN31811668</t>
    </r>
  </si>
  <si>
    <r>
      <rPr>
        <u/>
        <sz val="12"/>
        <color indexed="8"/>
        <rFont val="Calibri"/>
        <family val="2"/>
      </rPr>
      <t>SRR22396777</t>
    </r>
  </si>
  <si>
    <r>
      <rPr>
        <u/>
        <sz val="12"/>
        <color indexed="8"/>
        <rFont val="Calibri"/>
        <family val="2"/>
      </rPr>
      <t>OP057077</t>
    </r>
  </si>
  <si>
    <t>UWBM:FISHES:151553</t>
  </si>
  <si>
    <r>
      <rPr>
        <u/>
        <sz val="12"/>
        <color indexed="8"/>
        <rFont val="Calibri"/>
        <family val="2"/>
      </rPr>
      <t>SAMN29555390</t>
    </r>
  </si>
  <si>
    <r>
      <rPr>
        <u/>
        <sz val="12"/>
        <color indexed="8"/>
        <rFont val="Calibri"/>
        <family val="2"/>
      </rPr>
      <t>SRR21844224</t>
    </r>
  </si>
  <si>
    <r>
      <rPr>
        <u/>
        <sz val="12"/>
        <color indexed="8"/>
        <rFont val="Calibri"/>
        <family val="2"/>
      </rPr>
      <t>OR546209</t>
    </r>
  </si>
  <si>
    <r>
      <rPr>
        <i/>
        <sz val="12"/>
        <color indexed="8"/>
        <rFont val="Calibri"/>
        <family val="2"/>
      </rPr>
      <t>Gadella imberbis</t>
    </r>
  </si>
  <si>
    <t>USNM:FISH:407594</t>
  </si>
  <si>
    <r>
      <rPr>
        <u/>
        <sz val="12"/>
        <color indexed="8"/>
        <rFont val="Calibri"/>
        <family val="2"/>
      </rPr>
      <t>https://n2t.net/ark:/65665/3e573465a-a7b5-47a3-a803-d4f28a98ebb4</t>
    </r>
  </si>
  <si>
    <t>USNM:Biorepository:AH2UC25</t>
  </si>
  <si>
    <r>
      <rPr>
        <u/>
        <sz val="12"/>
        <color indexed="8"/>
        <rFont val="Calibri"/>
        <family val="2"/>
      </rPr>
      <t>https://n2t.net/ark:/65665/35314ce8c-028c-4c70-a402-40852ce4e563</t>
    </r>
  </si>
  <si>
    <r>
      <rPr>
        <u/>
        <sz val="12"/>
        <color indexed="8"/>
        <rFont val="Calibri"/>
        <family val="2"/>
      </rPr>
      <t>SAMN31811784</t>
    </r>
  </si>
  <si>
    <r>
      <rPr>
        <u/>
        <sz val="12"/>
        <color indexed="8"/>
        <rFont val="Calibri"/>
        <family val="2"/>
      </rPr>
      <t>SRR22396739</t>
    </r>
  </si>
  <si>
    <r>
      <rPr>
        <u/>
        <sz val="12"/>
        <color indexed="8"/>
        <rFont val="Calibri"/>
        <family val="2"/>
      </rPr>
      <t>OR581003</t>
    </r>
  </si>
  <si>
    <r>
      <rPr>
        <i/>
        <sz val="12"/>
        <color indexed="8"/>
        <rFont val="Calibri"/>
        <family val="2"/>
      </rPr>
      <t>Laemonema barbatulum</t>
    </r>
  </si>
  <si>
    <t>USNM:FISH:433148</t>
  </si>
  <si>
    <r>
      <rPr>
        <u/>
        <sz val="12"/>
        <color indexed="8"/>
        <rFont val="Calibri"/>
        <family val="2"/>
      </rPr>
      <t>https://n2t.net/ark:/65665/3d586725f-af54-45ee-9704-88309555aa9c</t>
    </r>
  </si>
  <si>
    <t>USNM:Biorepository:AB4OQ26</t>
  </si>
  <si>
    <r>
      <rPr>
        <u/>
        <sz val="12"/>
        <color indexed="8"/>
        <rFont val="Calibri"/>
        <family val="2"/>
      </rPr>
      <t>https://n2t.net/ark:/65665/3661e3779-081f-4a41-8d3f-32c5c624824b</t>
    </r>
  </si>
  <si>
    <t>USNM:Biorepository:AM2SL35</t>
  </si>
  <si>
    <r>
      <rPr>
        <u/>
        <sz val="12"/>
        <color indexed="8"/>
        <rFont val="Calibri"/>
        <family val="2"/>
      </rPr>
      <t>https://n2t.net/ark:/65665/3da2f339a-2b46-4f4e-add0-50244f67440e</t>
    </r>
  </si>
  <si>
    <r>
      <rPr>
        <u/>
        <sz val="12"/>
        <color indexed="8"/>
        <rFont val="Calibri"/>
        <family val="2"/>
      </rPr>
      <t>SAMN29555317</t>
    </r>
  </si>
  <si>
    <r>
      <rPr>
        <u/>
        <sz val="12"/>
        <color indexed="8"/>
        <rFont val="Calibri"/>
        <family val="2"/>
      </rPr>
      <t>SRR21844113</t>
    </r>
  </si>
  <si>
    <r>
      <rPr>
        <u/>
        <sz val="12"/>
        <color indexed="8"/>
        <rFont val="Calibri"/>
        <family val="2"/>
      </rPr>
      <t>OP056919</t>
    </r>
  </si>
  <si>
    <t>USNM:FISH:477643</t>
  </si>
  <si>
    <t>USNM:Biorepository:AP9DY29</t>
  </si>
  <si>
    <t>USNM:FISH:477645</t>
  </si>
  <si>
    <t>USNM:Biorepository:AP9DY31</t>
  </si>
  <si>
    <r>
      <rPr>
        <i/>
        <sz val="12"/>
        <color indexed="8"/>
        <rFont val="Calibri"/>
        <family val="2"/>
      </rPr>
      <t>Laemonema goodebeanorum</t>
    </r>
  </si>
  <si>
    <t>USNM:FISH:407169</t>
  </si>
  <si>
    <r>
      <rPr>
        <u/>
        <sz val="12"/>
        <color indexed="8"/>
        <rFont val="Calibri"/>
        <family val="2"/>
      </rPr>
      <t>https://n2t.net/ark:/65665/3fd6f41fc-e85a-4975-93c3-28d749e4c1d7</t>
    </r>
  </si>
  <si>
    <t>USNM:Biorepository:AA0AH89</t>
  </si>
  <si>
    <r>
      <rPr>
        <u/>
        <sz val="12"/>
        <color indexed="8"/>
        <rFont val="Calibri"/>
        <family val="2"/>
      </rPr>
      <t>https://n2t.net/ark:/65665/3ade6b8f2-93c2-492b-b670-970562bb88e8</t>
    </r>
  </si>
  <si>
    <t>USNM:Biorepository:AH1TY07</t>
  </si>
  <si>
    <r>
      <rPr>
        <u/>
        <sz val="12"/>
        <color indexed="8"/>
        <rFont val="Calibri"/>
        <family val="2"/>
      </rPr>
      <t>https://n2t.net/ark:/65665/3f930f8db-2cb8-4051-a660-a23838e49683</t>
    </r>
  </si>
  <si>
    <r>
      <rPr>
        <u/>
        <sz val="12"/>
        <color indexed="8"/>
        <rFont val="Calibri"/>
        <family val="2"/>
      </rPr>
      <t>SAMN31811762</t>
    </r>
  </si>
  <si>
    <r>
      <rPr>
        <u/>
        <sz val="12"/>
        <color indexed="8"/>
        <rFont val="Calibri"/>
        <family val="2"/>
      </rPr>
      <t>SRR22396763</t>
    </r>
  </si>
  <si>
    <r>
      <rPr>
        <u/>
        <sz val="12"/>
        <color indexed="8"/>
        <rFont val="Calibri"/>
        <family val="2"/>
      </rPr>
      <t>OR580999</t>
    </r>
  </si>
  <si>
    <r>
      <rPr>
        <i/>
        <sz val="12"/>
        <color indexed="8"/>
        <rFont val="Calibri"/>
        <family val="2"/>
      </rPr>
      <t>Physiculus fulvus</t>
    </r>
  </si>
  <si>
    <t>USNM:FISH:466037</t>
  </si>
  <si>
    <r>
      <rPr>
        <u/>
        <sz val="12"/>
        <color indexed="8"/>
        <rFont val="Calibri"/>
        <family val="2"/>
      </rPr>
      <t>https://n2t.net/ark:/65665/32802e3ad-8043-499a-952d-4ac9c1eb35fd</t>
    </r>
  </si>
  <si>
    <t>USNM:Biorepository:AO9TV02</t>
  </si>
  <si>
    <r>
      <rPr>
        <u/>
        <sz val="12"/>
        <color indexed="8"/>
        <rFont val="Calibri"/>
        <family val="2"/>
      </rPr>
      <t>https://n2t.net/ark:/65665/33208e3dc-e5b8-4677-9c31-a1b8c4138817</t>
    </r>
  </si>
  <si>
    <t>USNM:Biorepository:AQ8MA81</t>
  </si>
  <si>
    <r>
      <rPr>
        <u/>
        <sz val="12"/>
        <color indexed="8"/>
        <rFont val="Calibri"/>
        <family val="2"/>
      </rPr>
      <t>https://n2t.net/ark:/65665/3a9da4c6d-e377-4cff-abd4-9a447e290f82</t>
    </r>
  </si>
  <si>
    <r>
      <rPr>
        <u/>
        <sz val="12"/>
        <color indexed="8"/>
        <rFont val="Calibri"/>
        <family val="2"/>
      </rPr>
      <t>SAMN36762195</t>
    </r>
  </si>
  <si>
    <r>
      <rPr>
        <u/>
        <sz val="12"/>
        <color indexed="8"/>
        <rFont val="Calibri"/>
        <family val="2"/>
      </rPr>
      <t>SRR25465280</t>
    </r>
  </si>
  <si>
    <r>
      <rPr>
        <u/>
        <sz val="12"/>
        <color indexed="8"/>
        <rFont val="Calibri"/>
        <family val="2"/>
      </rPr>
      <t>PV454019</t>
    </r>
  </si>
  <si>
    <r>
      <rPr>
        <i/>
        <sz val="12"/>
        <color indexed="8"/>
        <rFont val="Calibri"/>
        <family val="2"/>
      </rPr>
      <t>Physiculus nematopus</t>
    </r>
  </si>
  <si>
    <r>
      <rPr>
        <sz val="12"/>
        <color indexed="8"/>
        <rFont val="Calibri"/>
        <family val="2"/>
      </rPr>
      <t>Charcoal Codling</t>
    </r>
  </si>
  <si>
    <t>USNM:FISH:421305</t>
  </si>
  <si>
    <r>
      <rPr>
        <u/>
        <sz val="12"/>
        <color indexed="8"/>
        <rFont val="Calibri"/>
        <family val="2"/>
      </rPr>
      <t>https://n2t.net/ark:/65665/371baf249-772d-409a-bfaa-5d1fce6c0e48</t>
    </r>
  </si>
  <si>
    <t>USNM:Biorepository:AG7PF72</t>
  </si>
  <si>
    <r>
      <rPr>
        <u/>
        <sz val="12"/>
        <color indexed="8"/>
        <rFont val="Calibri"/>
        <family val="2"/>
      </rPr>
      <t>https://n2t.net/ark:/65665/388927fea-c768-47b1-9863-fc1bd6f13e28</t>
    </r>
  </si>
  <si>
    <t>USNM:Biorepository:AG7PN88</t>
  </si>
  <si>
    <r>
      <rPr>
        <u/>
        <sz val="12"/>
        <color indexed="8"/>
        <rFont val="Calibri"/>
        <family val="2"/>
      </rPr>
      <t>https://n2t.net/ark:/65665/3bb18d4e4-9a3d-4fea-a973-cc691b44f672</t>
    </r>
  </si>
  <si>
    <r>
      <rPr>
        <u/>
        <sz val="12"/>
        <color indexed="8"/>
        <rFont val="Calibri"/>
        <family val="2"/>
      </rPr>
      <t>SAMN31811743</t>
    </r>
  </si>
  <si>
    <r>
      <rPr>
        <u/>
        <sz val="12"/>
        <color indexed="8"/>
        <rFont val="Calibri"/>
        <family val="2"/>
      </rPr>
      <t>SRR22396891</t>
    </r>
  </si>
  <si>
    <r>
      <rPr>
        <u/>
        <sz val="12"/>
        <color indexed="8"/>
        <rFont val="Calibri"/>
        <family val="2"/>
      </rPr>
      <t>OR546150</t>
    </r>
  </si>
  <si>
    <r>
      <rPr>
        <sz val="12"/>
        <color indexed="8"/>
        <rFont val="Calibri"/>
        <family val="2"/>
      </rPr>
      <t>Mugilidae</t>
    </r>
  </si>
  <si>
    <r>
      <rPr>
        <i/>
        <sz val="12"/>
        <color indexed="8"/>
        <rFont val="Calibri"/>
        <family val="2"/>
      </rPr>
      <t>Osteomugil engeli</t>
    </r>
  </si>
  <si>
    <t>USNM:FISH:442245</t>
  </si>
  <si>
    <r>
      <rPr>
        <u/>
        <sz val="12"/>
        <color indexed="8"/>
        <rFont val="Calibri"/>
        <family val="2"/>
      </rPr>
      <t>https://n2t.net/ark:/65665/386625c45-dda9-4cdf-8deb-9014c48050c2</t>
    </r>
  </si>
  <si>
    <t>USNM:Biorepository:AH9BL45</t>
  </si>
  <si>
    <r>
      <rPr>
        <u/>
        <sz val="12"/>
        <color indexed="8"/>
        <rFont val="Calibri"/>
        <family val="2"/>
      </rPr>
      <t>https://n2t.net/ark:/65665/340aecd67-4a04-4202-ba32-7c9396c550e9</t>
    </r>
  </si>
  <si>
    <t>USNM:Biorepository:AK2YC76</t>
  </si>
  <si>
    <r>
      <rPr>
        <u/>
        <sz val="12"/>
        <color indexed="8"/>
        <rFont val="Calibri"/>
        <family val="2"/>
      </rPr>
      <t>https://n2t.net/ark:/65665/37fefada1-83e1-4528-b3c4-4eae6f0d3c92</t>
    </r>
  </si>
  <si>
    <r>
      <rPr>
        <u/>
        <sz val="12"/>
        <color indexed="8"/>
        <rFont val="Calibri"/>
        <family val="2"/>
      </rPr>
      <t>SAMN26198312</t>
    </r>
  </si>
  <si>
    <r>
      <rPr>
        <u/>
        <sz val="12"/>
        <color indexed="8"/>
        <rFont val="Calibri"/>
        <family val="2"/>
      </rPr>
      <t>SRR19434384</t>
    </r>
  </si>
  <si>
    <r>
      <rPr>
        <u/>
        <sz val="12"/>
        <color indexed="8"/>
        <rFont val="Calibri"/>
        <family val="2"/>
      </rPr>
      <t>OP035327</t>
    </r>
  </si>
  <si>
    <t>MNHN-IC-2008-0702</t>
  </si>
  <si>
    <t>USNM:FISH:439840</t>
  </si>
  <si>
    <t>USNM:Biorepository:AH7ZZ70</t>
  </si>
  <si>
    <r>
      <rPr>
        <u/>
        <sz val="12"/>
        <color indexed="8"/>
        <rFont val="Calibri"/>
        <family val="2"/>
      </rPr>
      <t>https://n2t.net/ark:/65665/3de09ffed-81b6-4e96-8b5e-3ca1e9468a28</t>
    </r>
  </si>
  <si>
    <t>USNM:Biorepository:AG5NV35</t>
  </si>
  <si>
    <r>
      <rPr>
        <u/>
        <sz val="12"/>
        <color indexed="8"/>
        <rFont val="Calibri"/>
        <family val="2"/>
      </rPr>
      <t>https://n2t.net/ark:/65665/3f5fbd346-d9fa-4394-8633-711a82b3bc32</t>
    </r>
  </si>
  <si>
    <r>
      <rPr>
        <u/>
        <sz val="12"/>
        <color indexed="8"/>
        <rFont val="Calibri"/>
        <family val="2"/>
      </rPr>
      <t>SAMN26198136</t>
    </r>
  </si>
  <si>
    <r>
      <rPr>
        <u/>
        <sz val="12"/>
        <color indexed="8"/>
        <rFont val="Calibri"/>
        <family val="2"/>
      </rPr>
      <t>SRR18254325</t>
    </r>
  </si>
  <si>
    <r>
      <rPr>
        <u/>
        <sz val="12"/>
        <color indexed="8"/>
        <rFont val="Calibri"/>
        <family val="2"/>
      </rPr>
      <t>OP035222</t>
    </r>
  </si>
  <si>
    <r>
      <rPr>
        <sz val="12"/>
        <color indexed="8"/>
        <rFont val="Calibri"/>
        <family val="2"/>
      </rPr>
      <t>Mullidae</t>
    </r>
  </si>
  <si>
    <r>
      <rPr>
        <i/>
        <sz val="12"/>
        <color indexed="8"/>
        <rFont val="Calibri"/>
        <family val="2"/>
      </rPr>
      <t>Mulloidichthys flavolineatus</t>
    </r>
  </si>
  <si>
    <t>USNM:FISH:442395</t>
  </si>
  <si>
    <r>
      <rPr>
        <u/>
        <sz val="12"/>
        <color indexed="8"/>
        <rFont val="Calibri"/>
        <family val="2"/>
      </rPr>
      <t>https://n2t.net/ark:/65665/364b5f186-f0fb-4571-a88c-1fd038493de9</t>
    </r>
  </si>
  <si>
    <t>USNM:Biorepository:AI2EN11</t>
  </si>
  <si>
    <r>
      <rPr>
        <u/>
        <sz val="12"/>
        <color indexed="8"/>
        <rFont val="Calibri"/>
        <family val="2"/>
      </rPr>
      <t>https://n2t.net/ark:/65665/3454e3cd4-187a-4719-8ded-670fbb797935</t>
    </r>
  </si>
  <si>
    <t>USNM:Biorepository:AK2YC09</t>
  </si>
  <si>
    <r>
      <rPr>
        <u/>
        <sz val="12"/>
        <color indexed="8"/>
        <rFont val="Calibri"/>
        <family val="2"/>
      </rPr>
      <t>https://n2t.net/ark:/65665/323ea0f1b-b841-4614-a623-7b08696afc12</t>
    </r>
  </si>
  <si>
    <r>
      <rPr>
        <u/>
        <sz val="12"/>
        <color indexed="8"/>
        <rFont val="Calibri"/>
        <family val="2"/>
      </rPr>
      <t>SAMN26198275</t>
    </r>
  </si>
  <si>
    <r>
      <rPr>
        <u/>
        <sz val="12"/>
        <color indexed="8"/>
        <rFont val="Calibri"/>
        <family val="2"/>
      </rPr>
      <t>SRR19434525</t>
    </r>
  </si>
  <si>
    <r>
      <rPr>
        <u/>
        <sz val="12"/>
        <color indexed="8"/>
        <rFont val="Calibri"/>
        <family val="2"/>
      </rPr>
      <t>OP035107</t>
    </r>
  </si>
  <si>
    <r>
      <rPr>
        <i/>
        <sz val="12"/>
        <color indexed="8"/>
        <rFont val="Calibri"/>
        <family val="2"/>
      </rPr>
      <t>Mulloidichthys martinicus</t>
    </r>
  </si>
  <si>
    <t>USNM:FISH:415812</t>
  </si>
  <si>
    <r>
      <rPr>
        <u/>
        <sz val="12"/>
        <color indexed="8"/>
        <rFont val="Calibri"/>
        <family val="2"/>
      </rPr>
      <t>https://n2t.net/ark:/65665/3adab0e11-fd76-427f-98a3-75a4d7a30b93</t>
    </r>
  </si>
  <si>
    <t>USNM:Biorepository:AC8CB01</t>
  </si>
  <si>
    <r>
      <rPr>
        <u/>
        <sz val="12"/>
        <color indexed="8"/>
        <rFont val="Calibri"/>
        <family val="2"/>
      </rPr>
      <t>https://n2t.net/ark:/65665/31f46bc31-aea0-44a8-b6c5-a1a16f586dfc</t>
    </r>
  </si>
  <si>
    <t>USNM:Biorepository:AC4YG08</t>
  </si>
  <si>
    <r>
      <rPr>
        <u/>
        <sz val="12"/>
        <color indexed="8"/>
        <rFont val="Calibri"/>
        <family val="2"/>
      </rPr>
      <t>https://n2t.net/ark:/65665/3a4e56a57-32ae-424b-8069-223d27de9b44</t>
    </r>
  </si>
  <si>
    <r>
      <rPr>
        <u/>
        <sz val="12"/>
        <color indexed="8"/>
        <rFont val="Calibri"/>
        <family val="2"/>
      </rPr>
      <t>SAMN29555146</t>
    </r>
  </si>
  <si>
    <r>
      <rPr>
        <u/>
        <sz val="12"/>
        <color indexed="8"/>
        <rFont val="Calibri"/>
        <family val="2"/>
      </rPr>
      <t>SRR21844207</t>
    </r>
  </si>
  <si>
    <r>
      <rPr>
        <u/>
        <sz val="12"/>
        <color indexed="8"/>
        <rFont val="Calibri"/>
        <family val="2"/>
      </rPr>
      <t>OP056954</t>
    </r>
  </si>
  <si>
    <r>
      <rPr>
        <i/>
        <sz val="12"/>
        <color indexed="8"/>
        <rFont val="Calibri"/>
        <family val="2"/>
      </rPr>
      <t>Parupeneus cyclostomus</t>
    </r>
  </si>
  <si>
    <t>USNM:FISH:446312</t>
  </si>
  <si>
    <r>
      <rPr>
        <u/>
        <sz val="12"/>
        <color indexed="8"/>
        <rFont val="Calibri"/>
        <family val="2"/>
      </rPr>
      <t>https://n2t.net/ark:/65665/3c614ed74-efc5-4ad4-b58a-5e355636742b</t>
    </r>
  </si>
  <si>
    <t>USNM:Biorepository:AL1HH17</t>
  </si>
  <si>
    <r>
      <rPr>
        <u/>
        <sz val="12"/>
        <color indexed="8"/>
        <rFont val="Calibri"/>
        <family val="2"/>
      </rPr>
      <t>https://n2t.net/ark:/65665/35e690089-2502-43ed-9876-c3797e9d96e4</t>
    </r>
  </si>
  <si>
    <t>USNM:Biorepository:AL8OY95</t>
  </si>
  <si>
    <r>
      <rPr>
        <u/>
        <sz val="12"/>
        <color indexed="8"/>
        <rFont val="Calibri"/>
        <family val="2"/>
      </rPr>
      <t>https://n2t.net/ark:/65665/364df30d0-5e7a-4d44-bc55-64be9512e06f</t>
    </r>
  </si>
  <si>
    <r>
      <rPr>
        <u/>
        <sz val="12"/>
        <color indexed="8"/>
        <rFont val="Calibri"/>
        <family val="2"/>
      </rPr>
      <t>SAMN26198369</t>
    </r>
  </si>
  <si>
    <r>
      <rPr>
        <u/>
        <sz val="12"/>
        <color indexed="8"/>
        <rFont val="Calibri"/>
        <family val="2"/>
      </rPr>
      <t>SRR19434352</t>
    </r>
  </si>
  <si>
    <r>
      <rPr>
        <u/>
        <sz val="12"/>
        <color indexed="8"/>
        <rFont val="Calibri"/>
        <family val="2"/>
      </rPr>
      <t>OP035124</t>
    </r>
  </si>
  <si>
    <r>
      <rPr>
        <i/>
        <sz val="12"/>
        <color indexed="8"/>
        <rFont val="Calibri"/>
        <family val="2"/>
      </rPr>
      <t>Parupeneus insularis</t>
    </r>
  </si>
  <si>
    <t>USNM:FISH:435070</t>
  </si>
  <si>
    <r>
      <rPr>
        <u/>
        <sz val="12"/>
        <color indexed="8"/>
        <rFont val="Calibri"/>
        <family val="2"/>
      </rPr>
      <t>https://n2t.net/ark:/65665/3ab5888e6-4d07-4907-9cac-45bbd5fca17f</t>
    </r>
  </si>
  <si>
    <t>USNM:Biorepository:AB4OH92</t>
  </si>
  <si>
    <r>
      <rPr>
        <u/>
        <sz val="12"/>
        <color indexed="8"/>
        <rFont val="Calibri"/>
        <family val="2"/>
      </rPr>
      <t>https://n2t.net/ark:/65665/3182f9506-b85b-46b9-bfd1-f6aea01af90a</t>
    </r>
  </si>
  <si>
    <t>USNM:Biorepository:AG7PS54</t>
  </si>
  <si>
    <r>
      <rPr>
        <u/>
        <sz val="12"/>
        <color indexed="8"/>
        <rFont val="Calibri"/>
        <family val="2"/>
      </rPr>
      <t>https://n2t.net/ark:/65665/3b2fba013-c06d-4d1b-8e9e-3e5c8a68d3ad</t>
    </r>
  </si>
  <si>
    <r>
      <rPr>
        <u/>
        <sz val="12"/>
        <color indexed="8"/>
        <rFont val="Calibri"/>
        <family val="2"/>
      </rPr>
      <t>SAMN26198161</t>
    </r>
  </si>
  <si>
    <r>
      <rPr>
        <u/>
        <sz val="12"/>
        <color indexed="8"/>
        <rFont val="Calibri"/>
        <family val="2"/>
      </rPr>
      <t>SRR19434550</t>
    </r>
  </si>
  <si>
    <r>
      <rPr>
        <u/>
        <sz val="12"/>
        <color indexed="8"/>
        <rFont val="Calibri"/>
        <family val="2"/>
      </rPr>
      <t>OP035262</t>
    </r>
  </si>
  <si>
    <r>
      <rPr>
        <i/>
        <sz val="12"/>
        <color indexed="8"/>
        <rFont val="Calibri"/>
        <family val="2"/>
      </rPr>
      <t>Parupeneus pleurostigma</t>
    </r>
  </si>
  <si>
    <t>USNM:FISH:424180</t>
  </si>
  <si>
    <r>
      <rPr>
        <u/>
        <sz val="12"/>
        <color indexed="8"/>
        <rFont val="Calibri"/>
        <family val="2"/>
      </rPr>
      <t>https://n2t.net/ark:/65665/39e5d9a02-3991-4513-a8ca-841358ce2d70</t>
    </r>
  </si>
  <si>
    <t>USNM:Biorepository:AD9NM63</t>
  </si>
  <si>
    <r>
      <rPr>
        <u/>
        <sz val="12"/>
        <color indexed="8"/>
        <rFont val="Calibri"/>
        <family val="2"/>
      </rPr>
      <t>https://n2t.net/ark:/65665/33410d52e-ebe8-41a3-8900-b517ee08b0b5</t>
    </r>
  </si>
  <si>
    <t>USNM:Biorepository:AD9NM64</t>
  </si>
  <si>
    <r>
      <rPr>
        <u/>
        <sz val="12"/>
        <color indexed="8"/>
        <rFont val="Calibri"/>
        <family val="2"/>
      </rPr>
      <t>https://n2t.net/ark:/65665/3732fba65-ec9f-467e-9371-8c2828ad7b25</t>
    </r>
  </si>
  <si>
    <r>
      <rPr>
        <u/>
        <sz val="12"/>
        <color indexed="8"/>
        <rFont val="Calibri"/>
        <family val="2"/>
      </rPr>
      <t>SAMN26198111</t>
    </r>
  </si>
  <si>
    <r>
      <rPr>
        <u/>
        <sz val="12"/>
        <color indexed="8"/>
        <rFont val="Calibri"/>
        <family val="2"/>
      </rPr>
      <t>SRR19434486</t>
    </r>
  </si>
  <si>
    <r>
      <rPr>
        <u/>
        <sz val="12"/>
        <color indexed="8"/>
        <rFont val="Calibri"/>
        <family val="2"/>
      </rPr>
      <t>OP035180</t>
    </r>
  </si>
  <si>
    <r>
      <rPr>
        <i/>
        <sz val="12"/>
        <color indexed="8"/>
        <rFont val="Calibri"/>
        <family val="2"/>
      </rPr>
      <t>Parupeneus porphyreus</t>
    </r>
  </si>
  <si>
    <t>USNM:FISH:442476</t>
  </si>
  <si>
    <r>
      <rPr>
        <u/>
        <sz val="12"/>
        <color indexed="8"/>
        <rFont val="Calibri"/>
        <family val="2"/>
      </rPr>
      <t>https://n2t.net/ark:/65665/3df0afdfc-c80d-4f29-8f79-e95f03f6c236</t>
    </r>
  </si>
  <si>
    <t>USNM:Biorepository:AI2EP14</t>
  </si>
  <si>
    <r>
      <rPr>
        <u/>
        <sz val="12"/>
        <color indexed="8"/>
        <rFont val="Calibri"/>
        <family val="2"/>
      </rPr>
      <t>https://n2t.net/ark:/65665/385d62228-7690-4361-8c24-4be04fef8ca0</t>
    </r>
  </si>
  <si>
    <t>USNM:Biorepository:AK2YC53</t>
  </si>
  <si>
    <r>
      <rPr>
        <u/>
        <sz val="12"/>
        <color indexed="8"/>
        <rFont val="Calibri"/>
        <family val="2"/>
      </rPr>
      <t>https://n2t.net/ark:/65665/39b84fd9d-90d0-4e37-93f9-a72eacc4ac4e</t>
    </r>
  </si>
  <si>
    <r>
      <rPr>
        <u/>
        <sz val="12"/>
        <color indexed="8"/>
        <rFont val="Calibri"/>
        <family val="2"/>
      </rPr>
      <t>SAMN26198302</t>
    </r>
  </si>
  <si>
    <r>
      <rPr>
        <u/>
        <sz val="12"/>
        <color indexed="8"/>
        <rFont val="Calibri"/>
        <family val="2"/>
      </rPr>
      <t>SRR19434503</t>
    </r>
  </si>
  <si>
    <r>
      <rPr>
        <u/>
        <sz val="12"/>
        <color indexed="8"/>
        <rFont val="Calibri"/>
        <family val="2"/>
      </rPr>
      <t>OR575613</t>
    </r>
  </si>
  <si>
    <r>
      <rPr>
        <i/>
        <sz val="12"/>
        <color indexed="8"/>
        <rFont val="Calibri"/>
        <family val="2"/>
      </rPr>
      <t>Pseudupeneus maculatus</t>
    </r>
  </si>
  <si>
    <t>USNM:FISH:414344</t>
  </si>
  <si>
    <r>
      <rPr>
        <u/>
        <sz val="12"/>
        <color indexed="8"/>
        <rFont val="Calibri"/>
        <family val="2"/>
      </rPr>
      <t>https://n2t.net/ark:/65665/30dcbb8bd-6ae4-4e2e-8ee5-29a8f4df6b08</t>
    </r>
  </si>
  <si>
    <t>USNM:Biorepository:AC2WV78</t>
  </si>
  <si>
    <r>
      <rPr>
        <u/>
        <sz val="12"/>
        <color indexed="8"/>
        <rFont val="Calibri"/>
        <family val="2"/>
      </rPr>
      <t>https://n2t.net/ark:/65665/3544ce999-fffb-4d97-b6f5-0f7e31f9ea0a</t>
    </r>
  </si>
  <si>
    <t>USNM:Biorepository:AC3XY64</t>
  </si>
  <si>
    <r>
      <rPr>
        <u/>
        <sz val="12"/>
        <color indexed="8"/>
        <rFont val="Calibri"/>
        <family val="2"/>
      </rPr>
      <t>https://n2t.net/ark:/65665/3606b0309-bf1e-4137-832a-0e09c1dd998f</t>
    </r>
  </si>
  <si>
    <r>
      <rPr>
        <u/>
        <sz val="12"/>
        <color indexed="8"/>
        <rFont val="Calibri"/>
        <family val="2"/>
      </rPr>
      <t>SAMN29555111</t>
    </r>
  </si>
  <si>
    <r>
      <rPr>
        <u/>
        <sz val="12"/>
        <color indexed="8"/>
        <rFont val="Calibri"/>
        <family val="2"/>
      </rPr>
      <t>SRR21844099</t>
    </r>
  </si>
  <si>
    <r>
      <rPr>
        <u/>
        <sz val="12"/>
        <color indexed="8"/>
        <rFont val="Calibri"/>
        <family val="2"/>
      </rPr>
      <t>OP056871</t>
    </r>
  </si>
  <si>
    <r>
      <rPr>
        <i/>
        <sz val="12"/>
        <color indexed="8"/>
        <rFont val="Calibri"/>
        <family val="2"/>
      </rPr>
      <t>Upeneus parvus</t>
    </r>
  </si>
  <si>
    <t>USNM:FISH:466057</t>
  </si>
  <si>
    <r>
      <rPr>
        <u/>
        <sz val="12"/>
        <color indexed="8"/>
        <rFont val="Calibri"/>
        <family val="2"/>
      </rPr>
      <t>https://n2t.net/ark:/65665/3d446e293-880d-4ae3-9ed3-f33d9f763656</t>
    </r>
  </si>
  <si>
    <t>USNM:Biorepository:AO9TV22</t>
  </si>
  <si>
    <r>
      <rPr>
        <u/>
        <sz val="12"/>
        <color indexed="8"/>
        <rFont val="Calibri"/>
        <family val="2"/>
      </rPr>
      <t>https://n2t.net/ark:/65665/31f373b37-6c3b-4028-9087-469abaf3b43e</t>
    </r>
  </si>
  <si>
    <t>USNM:Biorepository:AQ8MB01</t>
  </si>
  <si>
    <r>
      <rPr>
        <u/>
        <sz val="12"/>
        <color indexed="8"/>
        <rFont val="Calibri"/>
        <family val="2"/>
      </rPr>
      <t>https://n2t.net/ark:/65665/304dfe127-66db-4d77-a831-c7502e1f76fc</t>
    </r>
  </si>
  <si>
    <r>
      <rPr>
        <u/>
        <sz val="12"/>
        <color indexed="8"/>
        <rFont val="Calibri"/>
        <family val="2"/>
      </rPr>
      <t>SAMN36762215</t>
    </r>
  </si>
  <si>
    <r>
      <rPr>
        <u/>
        <sz val="12"/>
        <color indexed="8"/>
        <rFont val="Calibri"/>
        <family val="2"/>
      </rPr>
      <t>SRR25465386</t>
    </r>
  </si>
  <si>
    <r>
      <rPr>
        <u/>
        <sz val="12"/>
        <color indexed="8"/>
        <rFont val="Calibri"/>
        <family val="2"/>
      </rPr>
      <t>PV434818</t>
    </r>
  </si>
  <si>
    <t>USNM:FISH:407263</t>
  </si>
  <si>
    <r>
      <rPr>
        <u/>
        <sz val="12"/>
        <color indexed="8"/>
        <rFont val="Calibri"/>
        <family val="2"/>
      </rPr>
      <t>https://n2t.net/ark:/65665/3dd003c5a-d734-480a-9670-918173b14bd3</t>
    </r>
  </si>
  <si>
    <t>USNM:Biorepository:AH1TZ01</t>
  </si>
  <si>
    <r>
      <rPr>
        <u/>
        <sz val="12"/>
        <color indexed="8"/>
        <rFont val="Calibri"/>
        <family val="2"/>
      </rPr>
      <t>https://n2t.net/ark:/65665/3416cb256-76ed-41e0-98d3-8ff6d80d910d</t>
    </r>
  </si>
  <si>
    <r>
      <rPr>
        <u/>
        <sz val="12"/>
        <color indexed="8"/>
        <rFont val="Calibri"/>
        <family val="2"/>
      </rPr>
      <t>SAMN31811767</t>
    </r>
  </si>
  <si>
    <r>
      <rPr>
        <u/>
        <sz val="12"/>
        <color indexed="8"/>
        <rFont val="Calibri"/>
        <family val="2"/>
      </rPr>
      <t>SRR22396758</t>
    </r>
  </si>
  <si>
    <r>
      <rPr>
        <u/>
        <sz val="12"/>
        <color indexed="8"/>
        <rFont val="Calibri"/>
        <family val="2"/>
      </rPr>
      <t>OR546156</t>
    </r>
  </si>
  <si>
    <r>
      <rPr>
        <i/>
        <sz val="12"/>
        <color indexed="8"/>
        <rFont val="Calibri"/>
        <family val="2"/>
      </rPr>
      <t>Echidna catenata</t>
    </r>
  </si>
  <si>
    <t>USNM:FISH:414858</t>
  </si>
  <si>
    <r>
      <rPr>
        <u/>
        <sz val="12"/>
        <color indexed="8"/>
        <rFont val="Calibri"/>
        <family val="2"/>
      </rPr>
      <t>https://n2t.net/ark:/65665/3ddc9acca-0470-421d-9986-eba76fd220e8</t>
    </r>
  </si>
  <si>
    <t>USNM:Biorepository:AL8OB31</t>
  </si>
  <si>
    <r>
      <rPr>
        <u/>
        <sz val="12"/>
        <color indexed="8"/>
        <rFont val="Calibri"/>
        <family val="2"/>
      </rPr>
      <t>https://n2t.net/ark:/65665/3eb643ba9-a617-426e-ab8c-9b9358a4f2ef</t>
    </r>
  </si>
  <si>
    <t>USNM:Biorepository:AL8OE39</t>
  </si>
  <si>
    <r>
      <rPr>
        <u/>
        <sz val="12"/>
        <color indexed="8"/>
        <rFont val="Calibri"/>
        <family val="2"/>
      </rPr>
      <t>https://n2t.net/ark:/65665/3748cd0df-0b23-4ed7-a8df-56d92c06a21a</t>
    </r>
  </si>
  <si>
    <r>
      <rPr>
        <u/>
        <sz val="12"/>
        <color indexed="8"/>
        <rFont val="Calibri"/>
        <family val="2"/>
      </rPr>
      <t>SAMN36762164</t>
    </r>
  </si>
  <si>
    <r>
      <rPr>
        <u/>
        <sz val="12"/>
        <color indexed="8"/>
        <rFont val="Calibri"/>
        <family val="2"/>
      </rPr>
      <t>SRR25465122</t>
    </r>
  </si>
  <si>
    <r>
      <rPr>
        <u/>
        <sz val="12"/>
        <color indexed="8"/>
        <rFont val="Calibri"/>
        <family val="2"/>
      </rPr>
      <t>PV460854</t>
    </r>
  </si>
  <si>
    <r>
      <rPr>
        <sz val="12"/>
        <color indexed="8"/>
        <rFont val="Calibri"/>
        <family val="2"/>
      </rPr>
      <t>Muraenidae</t>
    </r>
  </si>
  <si>
    <r>
      <rPr>
        <i/>
        <sz val="12"/>
        <color indexed="8"/>
        <rFont val="Calibri"/>
        <family val="2"/>
      </rPr>
      <t>Echidna nebulosa</t>
    </r>
  </si>
  <si>
    <t>USNM:FISH:442412</t>
  </si>
  <si>
    <r>
      <rPr>
        <u/>
        <sz val="12"/>
        <color indexed="8"/>
        <rFont val="Calibri"/>
        <family val="2"/>
      </rPr>
      <t>https://n2t.net/ark:/65665/3d4938edb-1920-4cce-ac1d-9a941f52b8f2</t>
    </r>
  </si>
  <si>
    <t>USNM:Biorepository:AI2EN60</t>
  </si>
  <si>
    <r>
      <rPr>
        <u/>
        <sz val="12"/>
        <color indexed="8"/>
        <rFont val="Calibri"/>
        <family val="2"/>
      </rPr>
      <t>https://n2t.net/ark:/65665/3e889bd81-f97c-4eba-b99f-bcac8bf03e6b</t>
    </r>
  </si>
  <si>
    <t>USNM:Biorepository:AK2YC19</t>
  </si>
  <si>
    <r>
      <rPr>
        <u/>
        <sz val="12"/>
        <color indexed="8"/>
        <rFont val="Calibri"/>
        <family val="2"/>
      </rPr>
      <t>https://n2t.net/ark:/65665/3658a5cd1-ed7f-49f9-87a8-2ef6d732a548</t>
    </r>
  </si>
  <si>
    <r>
      <rPr>
        <u/>
        <sz val="12"/>
        <color indexed="8"/>
        <rFont val="Calibri"/>
        <family val="2"/>
      </rPr>
      <t>SAMN26198284</t>
    </r>
  </si>
  <si>
    <r>
      <rPr>
        <u/>
        <sz val="12"/>
        <color indexed="8"/>
        <rFont val="Calibri"/>
        <family val="2"/>
      </rPr>
      <t>SRR19434381</t>
    </r>
  </si>
  <si>
    <r>
      <rPr>
        <u/>
        <sz val="12"/>
        <color indexed="8"/>
        <rFont val="Calibri"/>
        <family val="2"/>
      </rPr>
      <t>OP035184</t>
    </r>
  </si>
  <si>
    <r>
      <rPr>
        <i/>
        <sz val="12"/>
        <color indexed="8"/>
        <rFont val="Calibri"/>
        <family val="2"/>
      </rPr>
      <t>Echidna polyzona</t>
    </r>
  </si>
  <si>
    <t>USNM:FISH:435165</t>
  </si>
  <si>
    <r>
      <rPr>
        <u/>
        <sz val="12"/>
        <color indexed="8"/>
        <rFont val="Calibri"/>
        <family val="2"/>
      </rPr>
      <t>https://n2t.net/ark:/65665/3f66efe98-ccb7-40ef-9f1b-d278444a8c5d</t>
    </r>
  </si>
  <si>
    <t>USNM:Biorepository:AB4OI87</t>
  </si>
  <si>
    <r>
      <rPr>
        <u/>
        <sz val="12"/>
        <color indexed="8"/>
        <rFont val="Calibri"/>
        <family val="2"/>
      </rPr>
      <t>https://n2t.net/ark:/65665/3045b9c3c-973b-444c-8e8c-0c129e9775f8</t>
    </r>
  </si>
  <si>
    <t>USNM:Biorepository:AG7PU04</t>
  </si>
  <si>
    <r>
      <rPr>
        <u/>
        <sz val="12"/>
        <color indexed="8"/>
        <rFont val="Calibri"/>
        <family val="2"/>
      </rPr>
      <t>https://n2t.net/ark:/65665/3366c6aa1-ce0d-434a-b824-5c38df0d95b0</t>
    </r>
  </si>
  <si>
    <r>
      <rPr>
        <u/>
        <sz val="12"/>
        <color indexed="8"/>
        <rFont val="Calibri"/>
        <family val="2"/>
      </rPr>
      <t>SAMN26198166</t>
    </r>
  </si>
  <si>
    <r>
      <rPr>
        <u/>
        <sz val="12"/>
        <color indexed="8"/>
        <rFont val="Calibri"/>
        <family val="2"/>
      </rPr>
      <t>SRR19434474</t>
    </r>
  </si>
  <si>
    <r>
      <rPr>
        <u/>
        <sz val="12"/>
        <color indexed="8"/>
        <rFont val="Calibri"/>
        <family val="2"/>
      </rPr>
      <t>OP035239</t>
    </r>
  </si>
  <si>
    <r>
      <rPr>
        <i/>
        <sz val="12"/>
        <color indexed="8"/>
        <rFont val="Calibri"/>
        <family val="2"/>
      </rPr>
      <t>Echidna unicolor</t>
    </r>
  </si>
  <si>
    <t>USNM:FISH:423417</t>
  </si>
  <si>
    <r>
      <rPr>
        <u/>
        <sz val="12"/>
        <color indexed="8"/>
        <rFont val="Calibri"/>
        <family val="2"/>
      </rPr>
      <t>https://n2t.net/ark:/65665/3aa4bf4c7-5d2e-4a97-aaee-e9d48fee52f9</t>
    </r>
  </si>
  <si>
    <t>USNM:Biorepository:AD9NM99</t>
  </si>
  <si>
    <r>
      <rPr>
        <u/>
        <sz val="12"/>
        <color indexed="8"/>
        <rFont val="Calibri"/>
        <family val="2"/>
      </rPr>
      <t>https://n2t.net/ark:/65665/310f75bd3-5619-4702-aa64-c1e037a8ce7b</t>
    </r>
  </si>
  <si>
    <t>USNM:Biorepository:AD9NN00</t>
  </si>
  <si>
    <r>
      <rPr>
        <u/>
        <sz val="12"/>
        <color indexed="8"/>
        <rFont val="Calibri"/>
        <family val="2"/>
      </rPr>
      <t>https://n2t.net/ark:/65665/3454f93f9-5330-498d-a2ed-74150280544c</t>
    </r>
  </si>
  <si>
    <r>
      <rPr>
        <u/>
        <sz val="12"/>
        <color indexed="8"/>
        <rFont val="Calibri"/>
        <family val="2"/>
      </rPr>
      <t>SAMN26198113</t>
    </r>
  </si>
  <si>
    <r>
      <rPr>
        <u/>
        <sz val="12"/>
        <color indexed="8"/>
        <rFont val="Calibri"/>
        <family val="2"/>
      </rPr>
      <t>SRR19434483</t>
    </r>
  </si>
  <si>
    <r>
      <rPr>
        <u/>
        <sz val="12"/>
        <color indexed="8"/>
        <rFont val="Calibri"/>
        <family val="2"/>
      </rPr>
      <t>OP035295</t>
    </r>
  </si>
  <si>
    <r>
      <rPr>
        <i/>
        <sz val="12"/>
        <color indexed="8"/>
        <rFont val="Calibri"/>
        <family val="2"/>
      </rPr>
      <t>Enchelycore nigricans</t>
    </r>
  </si>
  <si>
    <t>USNM:FISH:406252</t>
  </si>
  <si>
    <r>
      <rPr>
        <u/>
        <sz val="12"/>
        <color indexed="8"/>
        <rFont val="Calibri"/>
        <family val="2"/>
      </rPr>
      <t>https://n2t.net/ark:/65665/3698a4dcb-37d0-4581-bc36-9b7921c037a3</t>
    </r>
  </si>
  <si>
    <t>USNM:Biorepository:AL7NO07</t>
  </si>
  <si>
    <r>
      <rPr>
        <u/>
        <sz val="12"/>
        <color indexed="8"/>
        <rFont val="Calibri"/>
        <family val="2"/>
      </rPr>
      <t>https://n2t.net/ark:/65665/3004eb72f-2d3e-40ba-925a-1885c55812fb</t>
    </r>
  </si>
  <si>
    <t>USNM:Biorepository:AL7NI54</t>
  </si>
  <si>
    <r>
      <rPr>
        <u/>
        <sz val="12"/>
        <color indexed="8"/>
        <rFont val="Calibri"/>
        <family val="2"/>
      </rPr>
      <t>https://n2t.net/ark:/65665/3b866eff9-ba90-46e5-ac0a-87edfbc39d8e</t>
    </r>
  </si>
  <si>
    <r>
      <rPr>
        <u/>
        <sz val="12"/>
        <color indexed="8"/>
        <rFont val="Calibri"/>
        <family val="2"/>
      </rPr>
      <t>SAMN36762156</t>
    </r>
  </si>
  <si>
    <r>
      <rPr>
        <u/>
        <sz val="12"/>
        <color indexed="8"/>
        <rFont val="Calibri"/>
        <family val="2"/>
      </rPr>
      <t>SRR25465131</t>
    </r>
  </si>
  <si>
    <r>
      <rPr>
        <u/>
        <sz val="12"/>
        <color indexed="8"/>
        <rFont val="Calibri"/>
        <family val="2"/>
      </rPr>
      <t>PV276239</t>
    </r>
  </si>
  <si>
    <r>
      <rPr>
        <i/>
        <sz val="12"/>
        <color indexed="8"/>
        <rFont val="Calibri"/>
        <family val="2"/>
      </rPr>
      <t>Enchelycore pardalis</t>
    </r>
  </si>
  <si>
    <t>USNM:FISH:409336</t>
  </si>
  <si>
    <r>
      <rPr>
        <u/>
        <sz val="12"/>
        <color indexed="8"/>
        <rFont val="Calibri"/>
        <family val="2"/>
      </rPr>
      <t>https://n2t.net/ark:/65665/3682463b1-429e-4687-8f61-e6fe77227712</t>
    </r>
  </si>
  <si>
    <t>USNM:Biorepository:AH1TU71</t>
  </si>
  <si>
    <r>
      <rPr>
        <u/>
        <sz val="12"/>
        <color indexed="8"/>
        <rFont val="Calibri"/>
        <family val="2"/>
      </rPr>
      <t>https://n2t.net/ark:/65665/38eb92761-7ad1-4841-8321-26ac67efd700</t>
    </r>
  </si>
  <si>
    <t>USNM:Biorepository:AG7PX02</t>
  </si>
  <si>
    <r>
      <rPr>
        <u/>
        <sz val="12"/>
        <color indexed="8"/>
        <rFont val="Calibri"/>
        <family val="2"/>
      </rPr>
      <t>https://n2t.net/ark:/65665/3c00c9bda-9f02-4432-948b-d506d8032827</t>
    </r>
  </si>
  <si>
    <r>
      <rPr>
        <u/>
        <sz val="12"/>
        <color indexed="8"/>
        <rFont val="Calibri"/>
        <family val="2"/>
      </rPr>
      <t>SAMN26198179</t>
    </r>
  </si>
  <si>
    <r>
      <rPr>
        <u/>
        <sz val="12"/>
        <color indexed="8"/>
        <rFont val="Calibri"/>
        <family val="2"/>
      </rPr>
      <t>SRR18254544</t>
    </r>
  </si>
  <si>
    <r>
      <rPr>
        <u/>
        <sz val="12"/>
        <color indexed="8"/>
        <rFont val="Calibri"/>
        <family val="2"/>
      </rPr>
      <t>OP035286</t>
    </r>
  </si>
  <si>
    <r>
      <rPr>
        <i/>
        <sz val="12"/>
        <color indexed="8"/>
        <rFont val="Calibri"/>
        <family val="2"/>
      </rPr>
      <t>Gymnomuraena zebra</t>
    </r>
  </si>
  <si>
    <t>SIO:FISHES:11-89</t>
  </si>
  <si>
    <t>SIO:de28b50c-e926-4885-84fb-cadaccfc6a97</t>
  </si>
  <si>
    <r>
      <rPr>
        <u/>
        <sz val="12"/>
        <color indexed="8"/>
        <rFont val="Calibri"/>
        <family val="2"/>
      </rPr>
      <t>SAMN31811672</t>
    </r>
  </si>
  <si>
    <r>
      <rPr>
        <u/>
        <sz val="12"/>
        <color indexed="8"/>
        <rFont val="Calibri"/>
        <family val="2"/>
      </rPr>
      <t>SRR22396772</t>
    </r>
  </si>
  <si>
    <r>
      <rPr>
        <u/>
        <sz val="12"/>
        <color indexed="8"/>
        <rFont val="Calibri"/>
        <family val="2"/>
      </rPr>
      <t>OR575550</t>
    </r>
  </si>
  <si>
    <r>
      <rPr>
        <i/>
        <sz val="12"/>
        <color indexed="8"/>
        <rFont val="Calibri"/>
        <family val="2"/>
      </rPr>
      <t>Gymnothorax buroensis</t>
    </r>
  </si>
  <si>
    <t>USNM:FISH:446210</t>
  </si>
  <si>
    <r>
      <rPr>
        <u/>
        <sz val="12"/>
        <color indexed="8"/>
        <rFont val="Calibri"/>
        <family val="2"/>
      </rPr>
      <t>https://n2t.net/ark:/65665/39263027d-b0d3-4572-a1f3-13ea1a89ee1a</t>
    </r>
  </si>
  <si>
    <t>USNM:Biorepository:AL1HG17</t>
  </si>
  <si>
    <r>
      <rPr>
        <u/>
        <sz val="12"/>
        <color indexed="8"/>
        <rFont val="Calibri"/>
        <family val="2"/>
      </rPr>
      <t>https://n2t.net/ark:/65665/336e0e0c8-40da-4e3a-baaf-e675d00d70cf</t>
    </r>
  </si>
  <si>
    <t>USNM:Biorepository:AL8OX95</t>
  </si>
  <si>
    <r>
      <rPr>
        <u/>
        <sz val="12"/>
        <color indexed="8"/>
        <rFont val="Calibri"/>
        <family val="2"/>
      </rPr>
      <t>https://n2t.net/ark:/65665/33020c247-6a03-4afa-b53a-efa42d4dae61</t>
    </r>
  </si>
  <si>
    <r>
      <rPr>
        <u/>
        <sz val="12"/>
        <color indexed="8"/>
        <rFont val="Calibri"/>
        <family val="2"/>
      </rPr>
      <t>SAMN26198355</t>
    </r>
  </si>
  <si>
    <r>
      <rPr>
        <u/>
        <sz val="12"/>
        <color indexed="8"/>
        <rFont val="Calibri"/>
        <family val="2"/>
      </rPr>
      <t>SRR19434364</t>
    </r>
  </si>
  <si>
    <r>
      <rPr>
        <u/>
        <sz val="12"/>
        <color indexed="8"/>
        <rFont val="Calibri"/>
        <family val="2"/>
      </rPr>
      <t>OP035080</t>
    </r>
  </si>
  <si>
    <r>
      <rPr>
        <i/>
        <sz val="12"/>
        <color indexed="8"/>
        <rFont val="Calibri"/>
        <family val="2"/>
      </rPr>
      <t>Gymnothorax chilospilus</t>
    </r>
  </si>
  <si>
    <t>USNM:FISH:423416</t>
  </si>
  <si>
    <r>
      <rPr>
        <u/>
        <sz val="12"/>
        <color indexed="8"/>
        <rFont val="Calibri"/>
        <family val="2"/>
      </rPr>
      <t>https://n2t.net/ark:/65665/347cccdbc-5bc5-441c-b526-54520e7bc323</t>
    </r>
  </si>
  <si>
    <t>USNM:Biorepository:AD9NN01</t>
  </si>
  <si>
    <r>
      <rPr>
        <u/>
        <sz val="12"/>
        <color indexed="8"/>
        <rFont val="Calibri"/>
        <family val="2"/>
      </rPr>
      <t>https://n2t.net/ark:/65665/3e226c6db-cc49-4cfa-82ca-74080eb96637</t>
    </r>
  </si>
  <si>
    <t>USNM:Biorepository:AD9NN02</t>
  </si>
  <si>
    <r>
      <rPr>
        <u/>
        <sz val="12"/>
        <color indexed="8"/>
        <rFont val="Calibri"/>
        <family val="2"/>
      </rPr>
      <t>https://n2t.net/ark:/65665/3723dd619-8504-4dac-b59d-cdd03531fb04</t>
    </r>
  </si>
  <si>
    <r>
      <rPr>
        <u/>
        <sz val="12"/>
        <color indexed="8"/>
        <rFont val="Calibri"/>
        <family val="2"/>
      </rPr>
      <t>SAMN26198114</t>
    </r>
  </si>
  <si>
    <r>
      <rPr>
        <u/>
        <sz val="12"/>
        <color indexed="8"/>
        <rFont val="Calibri"/>
        <family val="2"/>
      </rPr>
      <t>SRR19434479</t>
    </r>
  </si>
  <si>
    <r>
      <rPr>
        <u/>
        <sz val="12"/>
        <color indexed="8"/>
        <rFont val="Calibri"/>
        <family val="2"/>
      </rPr>
      <t>OP035101</t>
    </r>
  </si>
  <si>
    <r>
      <rPr>
        <i/>
        <sz val="12"/>
        <color indexed="8"/>
        <rFont val="Calibri"/>
        <family val="2"/>
      </rPr>
      <t>Gymnothorax elegans</t>
    </r>
  </si>
  <si>
    <t>MNHN-IC-2008-1016</t>
  </si>
  <si>
    <t>USNM:FISH:440074</t>
  </si>
  <si>
    <t>USNM:Biorepository:AH8AD26</t>
  </si>
  <si>
    <r>
      <rPr>
        <u/>
        <sz val="12"/>
        <color indexed="8"/>
        <rFont val="Calibri"/>
        <family val="2"/>
      </rPr>
      <t>https://n2t.net/ark:/65665/3367b7791-2102-41b8-b251-b2ce1b38417e</t>
    </r>
  </si>
  <si>
    <t>USNM:Biorepository:AH7ZQ11</t>
  </si>
  <si>
    <r>
      <rPr>
        <u/>
        <sz val="12"/>
        <color indexed="8"/>
        <rFont val="Calibri"/>
        <family val="2"/>
      </rPr>
      <t>https://n2t.net/ark:/65665/3964ae357-c89b-472d-97be-1ae16dbba26a</t>
    </r>
  </si>
  <si>
    <r>
      <rPr>
        <u/>
        <sz val="12"/>
        <color indexed="8"/>
        <rFont val="Calibri"/>
        <family val="2"/>
      </rPr>
      <t>SAMN26198256</t>
    </r>
  </si>
  <si>
    <r>
      <rPr>
        <u/>
        <sz val="12"/>
        <color indexed="8"/>
        <rFont val="Calibri"/>
        <family val="2"/>
      </rPr>
      <t>SRR18254491</t>
    </r>
  </si>
  <si>
    <r>
      <rPr>
        <u/>
        <sz val="12"/>
        <color indexed="8"/>
        <rFont val="Calibri"/>
        <family val="2"/>
      </rPr>
      <t>OP035225</t>
    </r>
  </si>
  <si>
    <r>
      <rPr>
        <i/>
        <sz val="12"/>
        <color indexed="8"/>
        <rFont val="Calibri"/>
        <family val="2"/>
      </rPr>
      <t>Gymnothorax eurostus</t>
    </r>
  </si>
  <si>
    <t>USNM:FISH:423310</t>
  </si>
  <si>
    <r>
      <rPr>
        <u/>
        <sz val="12"/>
        <color indexed="8"/>
        <rFont val="Calibri"/>
        <family val="2"/>
      </rPr>
      <t>https://n2t.net/ark:/65665/3ae3fd8a7-2fbc-4bfc-a830-22983eb5586c</t>
    </r>
  </si>
  <si>
    <t>USNM:Biorepository:AD9NI17</t>
  </si>
  <si>
    <r>
      <rPr>
        <u/>
        <sz val="12"/>
        <color indexed="8"/>
        <rFont val="Calibri"/>
        <family val="2"/>
      </rPr>
      <t>https://n2t.net/ark:/65665/3003d0651-fe47-4df6-bce6-b6a8e8b88ee4</t>
    </r>
  </si>
  <si>
    <t>USNM:Biorepository:AD9NI18</t>
  </si>
  <si>
    <r>
      <rPr>
        <u/>
        <sz val="12"/>
        <color indexed="8"/>
        <rFont val="Calibri"/>
        <family val="2"/>
      </rPr>
      <t>https://n2t.net/ark:/65665/3a9db681a-a6f7-46b0-8fc7-bd6760f505a6</t>
    </r>
  </si>
  <si>
    <r>
      <rPr>
        <u/>
        <sz val="12"/>
        <color indexed="8"/>
        <rFont val="Calibri"/>
        <family val="2"/>
      </rPr>
      <t>SAMN26198105</t>
    </r>
  </si>
  <si>
    <r>
      <rPr>
        <u/>
        <sz val="12"/>
        <color indexed="8"/>
        <rFont val="Calibri"/>
        <family val="2"/>
      </rPr>
      <t>SRR19434452</t>
    </r>
  </si>
  <si>
    <r>
      <rPr>
        <u/>
        <sz val="12"/>
        <color indexed="8"/>
        <rFont val="Calibri"/>
        <family val="2"/>
      </rPr>
      <t>OP035306</t>
    </r>
  </si>
  <si>
    <r>
      <rPr>
        <i/>
        <sz val="12"/>
        <color indexed="8"/>
        <rFont val="Calibri"/>
        <family val="2"/>
      </rPr>
      <t>Gymnothorax flavimarginatus</t>
    </r>
  </si>
  <si>
    <t>USNM:FISH:401809</t>
  </si>
  <si>
    <r>
      <rPr>
        <u/>
        <sz val="12"/>
        <color indexed="8"/>
        <rFont val="Calibri"/>
        <family val="2"/>
      </rPr>
      <t>https://n2t.net/ark:/65665/3b4564d3e-4462-4e6f-bdef-9bd0fa25dc25</t>
    </r>
  </si>
  <si>
    <r>
      <rPr>
        <u/>
        <sz val="12"/>
        <color indexed="8"/>
        <rFont val="Calibri"/>
        <family val="2"/>
      </rPr>
      <t>https://n2t.net/ark:/65665/3de3eebc4-5d7f-4680-9c0c-9418000e90da</t>
    </r>
  </si>
  <si>
    <t>USNM:Biorepository:AG9RN34</t>
  </si>
  <si>
    <r>
      <rPr>
        <u/>
        <sz val="12"/>
        <color indexed="8"/>
        <rFont val="Calibri"/>
        <family val="2"/>
      </rPr>
      <t>https://n2t.net/ark:/65665/3501778db-af27-4629-944b-56c713bfbb6c</t>
    </r>
  </si>
  <si>
    <r>
      <rPr>
        <u/>
        <sz val="12"/>
        <color indexed="8"/>
        <rFont val="Calibri"/>
        <family val="2"/>
      </rPr>
      <t>SAMN29555215</t>
    </r>
  </si>
  <si>
    <r>
      <rPr>
        <u/>
        <sz val="12"/>
        <color indexed="8"/>
        <rFont val="Calibri"/>
        <family val="2"/>
      </rPr>
      <t>SRR21843969</t>
    </r>
  </si>
  <si>
    <r>
      <rPr>
        <u/>
        <sz val="12"/>
        <color indexed="8"/>
        <rFont val="Calibri"/>
        <family val="2"/>
      </rPr>
      <t>OP056978</t>
    </r>
  </si>
  <si>
    <r>
      <rPr>
        <i/>
        <sz val="12"/>
        <color indexed="8"/>
        <rFont val="Calibri"/>
        <family val="2"/>
      </rPr>
      <t>Gymnothorax funebris</t>
    </r>
  </si>
  <si>
    <t>USNM:FISH:413355</t>
  </si>
  <si>
    <r>
      <rPr>
        <u/>
        <sz val="12"/>
        <color indexed="8"/>
        <rFont val="Calibri"/>
        <family val="2"/>
      </rPr>
      <t>https://n2t.net/ark:/65665/300c376d2-5eef-4319-a5a2-3860b19cca1f</t>
    </r>
  </si>
  <si>
    <t>USNM:Biorepository:AC2WT68</t>
  </si>
  <si>
    <r>
      <rPr>
        <u/>
        <sz val="12"/>
        <color indexed="8"/>
        <rFont val="Calibri"/>
        <family val="2"/>
      </rPr>
      <t>https://n2t.net/ark:/65665/330d835ee-c3fb-434e-acd2-0556a09057da</t>
    </r>
  </si>
  <si>
    <t>USNM:Biorepository:AC3XV25</t>
  </si>
  <si>
    <r>
      <rPr>
        <u/>
        <sz val="12"/>
        <color indexed="8"/>
        <rFont val="Calibri"/>
        <family val="2"/>
      </rPr>
      <t>https://n2t.net/ark:/65665/352319bd3-444a-4ba2-bc27-5ef84e43b4cc</t>
    </r>
  </si>
  <si>
    <r>
      <rPr>
        <u/>
        <sz val="12"/>
        <color indexed="8"/>
        <rFont val="Calibri"/>
        <family val="2"/>
      </rPr>
      <t>SAMN29555096</t>
    </r>
  </si>
  <si>
    <r>
      <rPr>
        <u/>
        <sz val="12"/>
        <color indexed="8"/>
        <rFont val="Calibri"/>
        <family val="2"/>
      </rPr>
      <t>SRR21844262</t>
    </r>
  </si>
  <si>
    <r>
      <rPr>
        <u/>
        <sz val="12"/>
        <color indexed="8"/>
        <rFont val="Calibri"/>
        <family val="2"/>
      </rPr>
      <t>OP056864</t>
    </r>
  </si>
  <si>
    <r>
      <rPr>
        <i/>
        <sz val="12"/>
        <color indexed="8"/>
        <rFont val="Calibri"/>
        <family val="2"/>
      </rPr>
      <t>Gymnothorax fuscomaculatus</t>
    </r>
  </si>
  <si>
    <t>USNM:FISH:435009</t>
  </si>
  <si>
    <r>
      <rPr>
        <u/>
        <sz val="12"/>
        <color indexed="8"/>
        <rFont val="Calibri"/>
        <family val="2"/>
      </rPr>
      <t>https://n2t.net/ark:/65665/3a188a9ff-fce9-459c-94bb-af2ffd075bb6</t>
    </r>
  </si>
  <si>
    <t>USNM:Biorepository:AB4OH31</t>
  </si>
  <si>
    <r>
      <rPr>
        <u/>
        <sz val="12"/>
        <color indexed="8"/>
        <rFont val="Calibri"/>
        <family val="2"/>
      </rPr>
      <t>https://n2t.net/ark:/65665/3fe87b623-33d3-4114-83ff-0370674720e3</t>
    </r>
  </si>
  <si>
    <t>USNM:Biorepository:AG7PR93</t>
  </si>
  <si>
    <r>
      <rPr>
        <u/>
        <sz val="12"/>
        <color indexed="8"/>
        <rFont val="Calibri"/>
        <family val="2"/>
      </rPr>
      <t>https://n2t.net/ark:/65665/3614e2785-d8c7-477b-95f5-a87eb9ca1f43</t>
    </r>
  </si>
  <si>
    <r>
      <rPr>
        <u/>
        <sz val="12"/>
        <color indexed="8"/>
        <rFont val="Calibri"/>
        <family val="2"/>
      </rPr>
      <t>SAMN26198158</t>
    </r>
  </si>
  <si>
    <r>
      <rPr>
        <u/>
        <sz val="12"/>
        <color indexed="8"/>
        <rFont val="Calibri"/>
        <family val="2"/>
      </rPr>
      <t>SRR18254563</t>
    </r>
  </si>
  <si>
    <r>
      <rPr>
        <u/>
        <sz val="12"/>
        <color indexed="8"/>
        <rFont val="Calibri"/>
        <family val="2"/>
      </rPr>
      <t>OP035271</t>
    </r>
  </si>
  <si>
    <r>
      <rPr>
        <i/>
        <sz val="12"/>
        <color indexed="8"/>
        <rFont val="Calibri"/>
        <family val="2"/>
      </rPr>
      <t>Gymnothorax gracilicauda</t>
    </r>
  </si>
  <si>
    <t>USNM:FISH:435105</t>
  </si>
  <si>
    <r>
      <rPr>
        <u/>
        <sz val="12"/>
        <color indexed="8"/>
        <rFont val="Calibri"/>
        <family val="2"/>
      </rPr>
      <t>https://n2t.net/ark:/65665/33e2e12ee-d9f0-4974-9026-c1bf6d866aa5</t>
    </r>
  </si>
  <si>
    <t>USNM:Biorepository:AB4OI27</t>
  </si>
  <si>
    <r>
      <rPr>
        <u/>
        <sz val="12"/>
        <color indexed="8"/>
        <rFont val="Calibri"/>
        <family val="2"/>
      </rPr>
      <t>https://n2t.net/ark:/65665/3e50e8036-0b68-4292-8190-b1860a17459e</t>
    </r>
  </si>
  <si>
    <t>USNM:Biorepository:AG7PT44</t>
  </si>
  <si>
    <r>
      <rPr>
        <u/>
        <sz val="12"/>
        <color indexed="8"/>
        <rFont val="Calibri"/>
        <family val="2"/>
      </rPr>
      <t>https://n2t.net/ark:/65665/357b6b1dc-aeb6-40b2-bbcf-93f2ad8b3849</t>
    </r>
  </si>
  <si>
    <r>
      <rPr>
        <u/>
        <sz val="12"/>
        <color indexed="8"/>
        <rFont val="Calibri"/>
        <family val="2"/>
      </rPr>
      <t>SAMN26198165</t>
    </r>
  </si>
  <si>
    <r>
      <rPr>
        <u/>
        <sz val="12"/>
        <color indexed="8"/>
        <rFont val="Calibri"/>
        <family val="2"/>
      </rPr>
      <t>SRR19434434</t>
    </r>
  </si>
  <si>
    <r>
      <rPr>
        <u/>
        <sz val="12"/>
        <color indexed="8"/>
        <rFont val="Calibri"/>
        <family val="2"/>
      </rPr>
      <t>OP035276</t>
    </r>
  </si>
  <si>
    <r>
      <rPr>
        <i/>
        <sz val="12"/>
        <color indexed="8"/>
        <rFont val="Calibri"/>
        <family val="2"/>
      </rPr>
      <t>Gymnothorax javanicus</t>
    </r>
  </si>
  <si>
    <t>USNM:FISH:434966</t>
  </si>
  <si>
    <r>
      <rPr>
        <u/>
        <sz val="12"/>
        <color indexed="8"/>
        <rFont val="Calibri"/>
        <family val="2"/>
      </rPr>
      <t>https://n2t.net/ark:/65665/3c91ea2b6-15f0-4333-8448-9fafbe1cd881</t>
    </r>
  </si>
  <si>
    <t>USNM:Biorepository:AB4OG88</t>
  </si>
  <si>
    <r>
      <rPr>
        <u/>
        <sz val="12"/>
        <color indexed="8"/>
        <rFont val="Calibri"/>
        <family val="2"/>
      </rPr>
      <t>https://n2t.net/ark:/65665/393f65d96-b35e-4e52-a86a-ec7e51e2a589</t>
    </r>
  </si>
  <si>
    <t>USNM:Biorepository:AG7PR50</t>
  </si>
  <si>
    <r>
      <rPr>
        <u/>
        <sz val="12"/>
        <color indexed="8"/>
        <rFont val="Calibri"/>
        <family val="2"/>
      </rPr>
      <t>https://n2t.net/ark:/65665/33115359f-be46-4b50-9a4d-0ef2fd830c1e</t>
    </r>
  </si>
  <si>
    <r>
      <rPr>
        <u/>
        <sz val="12"/>
        <color indexed="8"/>
        <rFont val="Calibri"/>
        <family val="2"/>
      </rPr>
      <t>SAMN26198154</t>
    </r>
  </si>
  <si>
    <r>
      <rPr>
        <u/>
        <sz val="12"/>
        <color indexed="8"/>
        <rFont val="Calibri"/>
        <family val="2"/>
      </rPr>
      <t>SRR19434481</t>
    </r>
  </si>
  <si>
    <r>
      <rPr>
        <u/>
        <sz val="12"/>
        <color indexed="8"/>
        <rFont val="Calibri"/>
        <family val="2"/>
      </rPr>
      <t>OR575612</t>
    </r>
  </si>
  <si>
    <r>
      <rPr>
        <i/>
        <sz val="12"/>
        <color indexed="8"/>
        <rFont val="Calibri"/>
        <family val="2"/>
      </rPr>
      <t>Gymnothorax kolpos</t>
    </r>
  </si>
  <si>
    <t>USNM:FISH:438171</t>
  </si>
  <si>
    <r>
      <rPr>
        <u/>
        <sz val="12"/>
        <color indexed="8"/>
        <rFont val="Calibri"/>
        <family val="2"/>
      </rPr>
      <t>https://n2t.net/ark:/65665/31320997d-d9bc-4d51-b0b3-2e258e770a4d</t>
    </r>
  </si>
  <si>
    <t>USNM:Biorepository:AH6YU77</t>
  </si>
  <si>
    <r>
      <rPr>
        <u/>
        <sz val="12"/>
        <color indexed="8"/>
        <rFont val="Calibri"/>
        <family val="2"/>
      </rPr>
      <t>https://n2t.net/ark:/65665/30f8f8c02-df30-4eac-879c-ff6d732024c1</t>
    </r>
  </si>
  <si>
    <t>USNM:Biorepository:AL8OU57</t>
  </si>
  <si>
    <r>
      <rPr>
        <u/>
        <sz val="12"/>
        <color indexed="8"/>
        <rFont val="Calibri"/>
        <family val="2"/>
      </rPr>
      <t>https://n2t.net/ark:/65665/33228596c-e481-4ca4-ace9-efd17c5aeb11</t>
    </r>
  </si>
  <si>
    <r>
      <rPr>
        <u/>
        <sz val="12"/>
        <color indexed="8"/>
        <rFont val="Calibri"/>
        <family val="2"/>
      </rPr>
      <t>SAMN31811788</t>
    </r>
  </si>
  <si>
    <r>
      <rPr>
        <u/>
        <sz val="12"/>
        <color indexed="8"/>
        <rFont val="Calibri"/>
        <family val="2"/>
      </rPr>
      <t>SRR22396857</t>
    </r>
  </si>
  <si>
    <r>
      <rPr>
        <u/>
        <sz val="12"/>
        <color indexed="8"/>
        <rFont val="Calibri"/>
        <family val="2"/>
      </rPr>
      <t>OR546163</t>
    </r>
  </si>
  <si>
    <r>
      <rPr>
        <i/>
        <sz val="12"/>
        <color indexed="8"/>
        <rFont val="Calibri"/>
        <family val="2"/>
      </rPr>
      <t>Gymnothorax maderensis</t>
    </r>
  </si>
  <si>
    <t>USNM:FISH:438175</t>
  </si>
  <si>
    <r>
      <rPr>
        <u/>
        <sz val="12"/>
        <color indexed="8"/>
        <rFont val="Calibri"/>
        <family val="2"/>
      </rPr>
      <t>https://n2t.net/ark:/65665/32c2c0e9e-1a86-488c-a5a4-ec45f1a9aced</t>
    </r>
  </si>
  <si>
    <t>USNM:Biorepository:AH6YU78</t>
  </si>
  <si>
    <r>
      <rPr>
        <u/>
        <sz val="12"/>
        <color indexed="8"/>
        <rFont val="Calibri"/>
        <family val="2"/>
      </rPr>
      <t>https://n2t.net/ark:/65665/394a638f0-3eba-4154-b9a3-dde0323c0089</t>
    </r>
  </si>
  <si>
    <t>USNM:Biorepository:AL8OU61</t>
  </si>
  <si>
    <r>
      <rPr>
        <u/>
        <sz val="12"/>
        <color indexed="8"/>
        <rFont val="Calibri"/>
        <family val="2"/>
      </rPr>
      <t>https://n2t.net/ark:/65665/3628a8d5a-30a8-4dc9-854e-d76d857334ff</t>
    </r>
  </si>
  <si>
    <r>
      <rPr>
        <u/>
        <sz val="12"/>
        <color indexed="8"/>
        <rFont val="Calibri"/>
        <family val="2"/>
      </rPr>
      <t>SAMN29555295</t>
    </r>
  </si>
  <si>
    <r>
      <rPr>
        <u/>
        <sz val="12"/>
        <color indexed="8"/>
        <rFont val="Calibri"/>
        <family val="2"/>
      </rPr>
      <t>OP057103</t>
    </r>
  </si>
  <si>
    <r>
      <rPr>
        <i/>
        <sz val="12"/>
        <color indexed="8"/>
        <rFont val="Calibri"/>
        <family val="2"/>
      </rPr>
      <t>Gymnothorax margaritophorus</t>
    </r>
  </si>
  <si>
    <t>USNM:FISH:446124</t>
  </si>
  <si>
    <r>
      <rPr>
        <u/>
        <sz val="12"/>
        <color indexed="8"/>
        <rFont val="Calibri"/>
        <family val="2"/>
      </rPr>
      <t>https://n2t.net/ark:/65665/3a1865862-71ca-4b9b-a71b-ad6cdc8d2971</t>
    </r>
  </si>
  <si>
    <t>USNM:Biorepository:AL1HF32</t>
  </si>
  <si>
    <r>
      <rPr>
        <u/>
        <sz val="12"/>
        <color indexed="8"/>
        <rFont val="Calibri"/>
        <family val="2"/>
      </rPr>
      <t>https://n2t.net/ark:/65665/329bd7ebd-7e93-46d5-a647-30d79d73062b</t>
    </r>
  </si>
  <si>
    <t>USNM:Biorepository:AL9PF28</t>
  </si>
  <si>
    <r>
      <rPr>
        <u/>
        <sz val="12"/>
        <color indexed="8"/>
        <rFont val="Calibri"/>
        <family val="2"/>
      </rPr>
      <t>https://n2t.net/ark:/65665/351372cea-be8c-4f5b-b462-80ebebd4deac</t>
    </r>
  </si>
  <si>
    <r>
      <rPr>
        <u/>
        <sz val="12"/>
        <color indexed="8"/>
        <rFont val="Calibri"/>
        <family val="2"/>
      </rPr>
      <t>SAMN26198403</t>
    </r>
  </si>
  <si>
    <r>
      <rPr>
        <u/>
        <sz val="12"/>
        <color indexed="8"/>
        <rFont val="Calibri"/>
        <family val="2"/>
      </rPr>
      <t>SRR19434468</t>
    </r>
  </si>
  <si>
    <r>
      <rPr>
        <u/>
        <sz val="12"/>
        <color indexed="8"/>
        <rFont val="Calibri"/>
        <family val="2"/>
      </rPr>
      <t>OP035139</t>
    </r>
  </si>
  <si>
    <r>
      <rPr>
        <i/>
        <sz val="12"/>
        <color indexed="8"/>
        <rFont val="Calibri"/>
        <family val="2"/>
      </rPr>
      <t>Gymnothorax melatremus</t>
    </r>
  </si>
  <si>
    <t>USNM:FISH:446157</t>
  </si>
  <si>
    <r>
      <rPr>
        <u/>
        <sz val="12"/>
        <color indexed="8"/>
        <rFont val="Calibri"/>
        <family val="2"/>
      </rPr>
      <t>https://n2t.net/ark:/65665/3a08a2074-c55d-447f-a716-c5c974423341</t>
    </r>
  </si>
  <si>
    <t>USNM:Biorepository:AL1HF65</t>
  </si>
  <si>
    <r>
      <rPr>
        <u/>
        <sz val="12"/>
        <color indexed="8"/>
        <rFont val="Calibri"/>
        <family val="2"/>
      </rPr>
      <t>https://n2t.net/ark:/65665/31d61746e-867f-43a1-b7d3-b4169a442973</t>
    </r>
  </si>
  <si>
    <t>USNM:Biorepository:AL8OW24</t>
  </si>
  <si>
    <r>
      <rPr>
        <u/>
        <sz val="12"/>
        <color indexed="8"/>
        <rFont val="Calibri"/>
        <family val="2"/>
      </rPr>
      <t>https://n2t.net/ark:/65665/3d244829c-b520-440a-a33e-44c9d43860c4</t>
    </r>
  </si>
  <si>
    <r>
      <rPr>
        <u/>
        <sz val="12"/>
        <color indexed="8"/>
        <rFont val="Calibri"/>
        <family val="2"/>
      </rPr>
      <t>SAMN26198330</t>
    </r>
  </si>
  <si>
    <r>
      <rPr>
        <u/>
        <sz val="12"/>
        <color indexed="8"/>
        <rFont val="Calibri"/>
        <family val="2"/>
      </rPr>
      <t>SRR19434455</t>
    </r>
  </si>
  <si>
    <r>
      <rPr>
        <u/>
        <sz val="12"/>
        <color indexed="8"/>
        <rFont val="Calibri"/>
        <family val="2"/>
      </rPr>
      <t>OP035086</t>
    </r>
  </si>
  <si>
    <r>
      <rPr>
        <i/>
        <sz val="12"/>
        <color indexed="8"/>
        <rFont val="Calibri"/>
        <family val="2"/>
      </rPr>
      <t>Gymnothorax meleagris</t>
    </r>
  </si>
  <si>
    <t>USNM:FISH:446213</t>
  </si>
  <si>
    <r>
      <rPr>
        <u/>
        <sz val="12"/>
        <color indexed="8"/>
        <rFont val="Calibri"/>
        <family val="2"/>
      </rPr>
      <t>https://n2t.net/ark:/65665/320348207-aaf8-42a4-a540-ebd0fc497d69</t>
    </r>
  </si>
  <si>
    <t>USNM:Biorepository:AL1HG20</t>
  </si>
  <si>
    <r>
      <rPr>
        <u/>
        <sz val="12"/>
        <color indexed="8"/>
        <rFont val="Calibri"/>
        <family val="2"/>
      </rPr>
      <t>https://n2t.net/ark:/65665/30b15782a-81de-4c9f-8d26-69f1ee034214</t>
    </r>
  </si>
  <si>
    <t>USNM:Biorepository:AL8OX98</t>
  </si>
  <si>
    <r>
      <rPr>
        <u/>
        <sz val="12"/>
        <color indexed="8"/>
        <rFont val="Calibri"/>
        <family val="2"/>
      </rPr>
      <t>https://n2t.net/ark:/65665/3d0e61e46-fc2a-47c8-be38-b856762562d2</t>
    </r>
  </si>
  <si>
    <r>
      <rPr>
        <u/>
        <sz val="12"/>
        <color indexed="8"/>
        <rFont val="Calibri"/>
        <family val="2"/>
      </rPr>
      <t>SAMN26198358</t>
    </r>
  </si>
  <si>
    <r>
      <rPr>
        <u/>
        <sz val="12"/>
        <color indexed="8"/>
        <rFont val="Calibri"/>
        <family val="2"/>
      </rPr>
      <t>SRR19434362</t>
    </r>
  </si>
  <si>
    <r>
      <rPr>
        <u/>
        <sz val="12"/>
        <color indexed="8"/>
        <rFont val="Calibri"/>
        <family val="2"/>
      </rPr>
      <t>OR575607</t>
    </r>
  </si>
  <si>
    <r>
      <rPr>
        <i/>
        <sz val="12"/>
        <color indexed="8"/>
        <rFont val="Calibri"/>
        <family val="2"/>
      </rPr>
      <t>Gymnothorax monostigma</t>
    </r>
  </si>
  <si>
    <t>USNM:FISH:446211</t>
  </si>
  <si>
    <r>
      <rPr>
        <u/>
        <sz val="12"/>
        <color indexed="8"/>
        <rFont val="Calibri"/>
        <family val="2"/>
      </rPr>
      <t>https://n2t.net/ark:/65665/332534cd8-2b5e-45ca-a0aa-9a9b4641144c</t>
    </r>
  </si>
  <si>
    <t>USNM:Biorepository:AL1HG18</t>
  </si>
  <si>
    <r>
      <rPr>
        <u/>
        <sz val="12"/>
        <color indexed="8"/>
        <rFont val="Calibri"/>
        <family val="2"/>
      </rPr>
      <t>https://n2t.net/ark:/65665/30e55a464-7fbe-4f6c-a544-3e9d6c700d46</t>
    </r>
  </si>
  <si>
    <t>USNM:Biorepository:AL8OX96</t>
  </si>
  <si>
    <r>
      <rPr>
        <u/>
        <sz val="12"/>
        <color indexed="8"/>
        <rFont val="Calibri"/>
        <family val="2"/>
      </rPr>
      <t>https://n2t.net/ark:/65665/3137c66c0-eaec-4ad7-a491-96dbf8245c9f</t>
    </r>
  </si>
  <si>
    <r>
      <rPr>
        <u/>
        <sz val="12"/>
        <color indexed="8"/>
        <rFont val="Calibri"/>
        <family val="2"/>
      </rPr>
      <t>SAMN26198356</t>
    </r>
  </si>
  <si>
    <r>
      <rPr>
        <u/>
        <sz val="12"/>
        <color indexed="8"/>
        <rFont val="Calibri"/>
        <family val="2"/>
      </rPr>
      <t>SRR19434518</t>
    </r>
  </si>
  <si>
    <r>
      <rPr>
        <u/>
        <sz val="12"/>
        <color indexed="8"/>
        <rFont val="Calibri"/>
        <family val="2"/>
      </rPr>
      <t>OR546225</t>
    </r>
  </si>
  <si>
    <r>
      <rPr>
        <i/>
        <sz val="12"/>
        <color indexed="8"/>
        <rFont val="Calibri"/>
        <family val="2"/>
      </rPr>
      <t>Gymnothorax moringa</t>
    </r>
  </si>
  <si>
    <t>USNM:FISH:415613</t>
  </si>
  <si>
    <r>
      <rPr>
        <u/>
        <sz val="12"/>
        <color indexed="8"/>
        <rFont val="Calibri"/>
        <family val="2"/>
      </rPr>
      <t>https://n2t.net/ark:/65665/308b7217a-4b8f-46a3-88ac-64a6303579b4</t>
    </r>
  </si>
  <si>
    <t>USNM:Biorepository:AC2WS39</t>
  </si>
  <si>
    <r>
      <rPr>
        <u/>
        <sz val="12"/>
        <color indexed="8"/>
        <rFont val="Calibri"/>
        <family val="2"/>
      </rPr>
      <t>https://n2t.net/ark:/65665/3d09f7420-061d-4c74-9d43-eef606081eb9</t>
    </r>
  </si>
  <si>
    <t>USNM:Biorepository:AC4YF51</t>
  </si>
  <si>
    <r>
      <rPr>
        <u/>
        <sz val="12"/>
        <color indexed="8"/>
        <rFont val="Calibri"/>
        <family val="2"/>
      </rPr>
      <t>https://n2t.net/ark:/65665/3f883b233-0c0a-4639-b4c8-54ebf9712bef</t>
    </r>
  </si>
  <si>
    <r>
      <rPr>
        <u/>
        <sz val="12"/>
        <color indexed="8"/>
        <rFont val="Calibri"/>
        <family val="2"/>
      </rPr>
      <t>SAMN26198078</t>
    </r>
  </si>
  <si>
    <r>
      <rPr>
        <u/>
        <sz val="12"/>
        <color indexed="8"/>
        <rFont val="Calibri"/>
        <family val="2"/>
      </rPr>
      <t>SRR19434513</t>
    </r>
  </si>
  <si>
    <r>
      <rPr>
        <u/>
        <sz val="12"/>
        <color indexed="8"/>
        <rFont val="Calibri"/>
        <family val="2"/>
      </rPr>
      <t>OP035156</t>
    </r>
  </si>
  <si>
    <r>
      <rPr>
        <i/>
        <sz val="12"/>
        <color indexed="8"/>
        <rFont val="Calibri"/>
        <family val="2"/>
      </rPr>
      <t>Gymnothorax nudivomer</t>
    </r>
  </si>
  <si>
    <t>SIO:FISHES:04-51</t>
  </si>
  <si>
    <t>SIO:fc58ed8c-7f1d-4771-ae08-d55995a20645</t>
  </si>
  <si>
    <r>
      <rPr>
        <u/>
        <sz val="12"/>
        <color indexed="8"/>
        <rFont val="Calibri"/>
        <family val="2"/>
      </rPr>
      <t>SAMN31811691</t>
    </r>
  </si>
  <si>
    <r>
      <rPr>
        <u/>
        <sz val="12"/>
        <color indexed="8"/>
        <rFont val="Calibri"/>
        <family val="2"/>
      </rPr>
      <t>SRR22396872</t>
    </r>
  </si>
  <si>
    <r>
      <rPr>
        <u/>
        <sz val="12"/>
        <color indexed="8"/>
        <rFont val="Calibri"/>
        <family val="2"/>
      </rPr>
      <t>OP057073</t>
    </r>
  </si>
  <si>
    <r>
      <rPr>
        <i/>
        <sz val="12"/>
        <color indexed="8"/>
        <rFont val="Calibri"/>
        <family val="2"/>
      </rPr>
      <t>Gymnothorax pindae</t>
    </r>
  </si>
  <si>
    <t>USNM:FISH:435224</t>
  </si>
  <si>
    <r>
      <rPr>
        <u/>
        <sz val="12"/>
        <color indexed="8"/>
        <rFont val="Calibri"/>
        <family val="2"/>
      </rPr>
      <t>https://n2t.net/ark:/65665/3cf5f6a12-7dfc-4a29-ba37-d1336580173c</t>
    </r>
  </si>
  <si>
    <t>USNM:Biorepository:AB4OJ47</t>
  </si>
  <si>
    <r>
      <rPr>
        <u/>
        <sz val="12"/>
        <color indexed="8"/>
        <rFont val="Calibri"/>
        <family val="2"/>
      </rPr>
      <t>https://n2t.net/ark:/65665/311f5e12c-34da-4ecd-bafc-da4c219ff803</t>
    </r>
  </si>
  <si>
    <t>USNM:Biorepository:AG7PT14</t>
  </si>
  <si>
    <r>
      <rPr>
        <u/>
        <sz val="12"/>
        <color indexed="8"/>
        <rFont val="Calibri"/>
        <family val="2"/>
      </rPr>
      <t>https://n2t.net/ark:/65665/3b0f05418-7b16-4dc0-8995-00441de6b075</t>
    </r>
  </si>
  <si>
    <r>
      <rPr>
        <u/>
        <sz val="12"/>
        <color indexed="8"/>
        <rFont val="Calibri"/>
        <family val="2"/>
      </rPr>
      <t>SAMN26198164</t>
    </r>
  </si>
  <si>
    <r>
      <rPr>
        <u/>
        <sz val="12"/>
        <color indexed="8"/>
        <rFont val="Calibri"/>
        <family val="2"/>
      </rPr>
      <t>SRR18254556</t>
    </r>
  </si>
  <si>
    <r>
      <rPr>
        <u/>
        <sz val="12"/>
        <color indexed="8"/>
        <rFont val="Calibri"/>
        <family val="2"/>
      </rPr>
      <t>OP035300</t>
    </r>
  </si>
  <si>
    <r>
      <rPr>
        <i/>
        <sz val="12"/>
        <color indexed="8"/>
        <rFont val="Calibri"/>
        <family val="2"/>
      </rPr>
      <t>Gymnothorax polygonius</t>
    </r>
  </si>
  <si>
    <t>USNM:FISH:438174</t>
  </si>
  <si>
    <r>
      <rPr>
        <u/>
        <sz val="12"/>
        <color indexed="8"/>
        <rFont val="Calibri"/>
        <family val="2"/>
      </rPr>
      <t>https://n2t.net/ark:/65665/360ddadf4-7b14-4d7e-a661-0c9d3e3fcd03</t>
    </r>
  </si>
  <si>
    <t>USNM:Biorepository:AH6YU76</t>
  </si>
  <si>
    <r>
      <rPr>
        <u/>
        <sz val="12"/>
        <color indexed="8"/>
        <rFont val="Calibri"/>
        <family val="2"/>
      </rPr>
      <t>https://n2t.net/ark:/65665/3d7c7211d-8a6f-4192-9803-320fd751e36a</t>
    </r>
  </si>
  <si>
    <t>USNM:Biorepository:AL8OU60</t>
  </si>
  <si>
    <r>
      <rPr>
        <u/>
        <sz val="12"/>
        <color indexed="8"/>
        <rFont val="Calibri"/>
        <family val="2"/>
      </rPr>
      <t>https://n2t.net/ark:/65665/327a9530c-64f6-4183-a125-c7dd61d88c73</t>
    </r>
  </si>
  <si>
    <r>
      <rPr>
        <u/>
        <sz val="12"/>
        <color indexed="8"/>
        <rFont val="Calibri"/>
        <family val="2"/>
      </rPr>
      <t>SAMN29555294</t>
    </r>
  </si>
  <si>
    <r>
      <rPr>
        <u/>
        <sz val="12"/>
        <color indexed="8"/>
        <rFont val="Calibri"/>
        <family val="2"/>
      </rPr>
      <t>SRR21844009</t>
    </r>
  </si>
  <si>
    <r>
      <rPr>
        <u/>
        <sz val="12"/>
        <color indexed="8"/>
        <rFont val="Calibri"/>
        <family val="2"/>
      </rPr>
      <t>OP056815</t>
    </r>
  </si>
  <si>
    <r>
      <rPr>
        <i/>
        <sz val="12"/>
        <color indexed="8"/>
        <rFont val="Calibri"/>
        <family val="2"/>
      </rPr>
      <t>Gymnothorax zonipectis</t>
    </r>
  </si>
  <si>
    <t>USNM:FISH:446122</t>
  </si>
  <si>
    <r>
      <rPr>
        <u/>
        <sz val="12"/>
        <color indexed="8"/>
        <rFont val="Calibri"/>
        <family val="2"/>
      </rPr>
      <t>https://n2t.net/ark:/65665/35ede1e28-35f1-4dc7-9f08-c45fcaee9348</t>
    </r>
  </si>
  <si>
    <t>USNM:Biorepository:AL1HF30</t>
  </si>
  <si>
    <r>
      <rPr>
        <u/>
        <sz val="12"/>
        <color indexed="8"/>
        <rFont val="Calibri"/>
        <family val="2"/>
      </rPr>
      <t>https://n2t.net/ark:/65665/30e6faf63-8dd4-403a-bb02-c38ca28d978e</t>
    </r>
  </si>
  <si>
    <t>USNM:Biorepository:AL9PF26</t>
  </si>
  <si>
    <r>
      <rPr>
        <u/>
        <sz val="12"/>
        <color indexed="8"/>
        <rFont val="Calibri"/>
        <family val="2"/>
      </rPr>
      <t>https://n2t.net/ark:/65665/35797484d-42d6-4bb4-84a8-44ebb056f8e4</t>
    </r>
  </si>
  <si>
    <r>
      <rPr>
        <u/>
        <sz val="12"/>
        <color indexed="8"/>
        <rFont val="Calibri"/>
        <family val="2"/>
      </rPr>
      <t>SAMN26198402</t>
    </r>
  </si>
  <si>
    <r>
      <rPr>
        <u/>
        <sz val="12"/>
        <color indexed="8"/>
        <rFont val="Calibri"/>
        <family val="2"/>
      </rPr>
      <t>SRR18254489</t>
    </r>
  </si>
  <si>
    <r>
      <rPr>
        <u/>
        <sz val="12"/>
        <color indexed="8"/>
        <rFont val="Calibri"/>
        <family val="2"/>
      </rPr>
      <t>OP035256</t>
    </r>
  </si>
  <si>
    <r>
      <rPr>
        <i/>
        <sz val="12"/>
        <color indexed="8"/>
        <rFont val="Calibri"/>
        <family val="2"/>
      </rPr>
      <t>Monopenchelys acuta</t>
    </r>
  </si>
  <si>
    <t>USNM:FISH:401772</t>
  </si>
  <si>
    <r>
      <rPr>
        <u/>
        <sz val="12"/>
        <color indexed="8"/>
        <rFont val="Calibri"/>
        <family val="2"/>
      </rPr>
      <t>https://n2t.net/ark:/65665/3d89c2738-747a-4cbe-b050-936ed0bc0517</t>
    </r>
  </si>
  <si>
    <r>
      <rPr>
        <u/>
        <sz val="12"/>
        <color indexed="8"/>
        <rFont val="Calibri"/>
        <family val="2"/>
      </rPr>
      <t>https://n2t.net/ark:/65665/34ba67918-e451-4d67-9f9d-53bea36f4178</t>
    </r>
  </si>
  <si>
    <t>USNM:Biorepository:AG9RS37</t>
  </si>
  <si>
    <r>
      <rPr>
        <u/>
        <sz val="12"/>
        <color indexed="8"/>
        <rFont val="Calibri"/>
        <family val="2"/>
      </rPr>
      <t>https://n2t.net/ark:/65665/37a4836d4-3cdc-41db-a610-a33e67f37c89</t>
    </r>
  </si>
  <si>
    <r>
      <rPr>
        <u/>
        <sz val="12"/>
        <color indexed="8"/>
        <rFont val="Calibri"/>
        <family val="2"/>
      </rPr>
      <t>SAMN26198188</t>
    </r>
  </si>
  <si>
    <r>
      <rPr>
        <u/>
        <sz val="12"/>
        <color indexed="8"/>
        <rFont val="Calibri"/>
        <family val="2"/>
      </rPr>
      <t>SRR18254534</t>
    </r>
  </si>
  <si>
    <r>
      <rPr>
        <u/>
        <sz val="12"/>
        <color indexed="8"/>
        <rFont val="Calibri"/>
        <family val="2"/>
      </rPr>
      <t>OR546233</t>
    </r>
  </si>
  <si>
    <r>
      <rPr>
        <i/>
        <sz val="12"/>
        <color indexed="8"/>
        <rFont val="Calibri"/>
        <family val="2"/>
      </rPr>
      <t>Uropterygius fuscoguttatus</t>
    </r>
  </si>
  <si>
    <t>USNM:FISH:446126</t>
  </si>
  <si>
    <r>
      <rPr>
        <u/>
        <sz val="12"/>
        <color indexed="8"/>
        <rFont val="Calibri"/>
        <family val="2"/>
      </rPr>
      <t>https://n2t.net/ark:/65665/31d3ce646-37de-4be9-9752-01f9ac5acbb9</t>
    </r>
  </si>
  <si>
    <t>USNM:Biorepository:AL1HF34</t>
  </si>
  <si>
    <r>
      <rPr>
        <u/>
        <sz val="12"/>
        <color indexed="8"/>
        <rFont val="Calibri"/>
        <family val="2"/>
      </rPr>
      <t>https://n2t.net/ark:/65665/369e61336-fc57-4ece-99f0-3f2ebaf0a61a</t>
    </r>
  </si>
  <si>
    <t>USNM:Biorepository:AL8OV93</t>
  </si>
  <si>
    <r>
      <rPr>
        <u/>
        <sz val="12"/>
        <color indexed="8"/>
        <rFont val="Calibri"/>
        <family val="2"/>
      </rPr>
      <t>https://n2t.net/ark:/65665/3ac1c27e4-28ef-42be-a919-a58fc148bc3a</t>
    </r>
  </si>
  <si>
    <r>
      <rPr>
        <u/>
        <sz val="12"/>
        <color indexed="8"/>
        <rFont val="Calibri"/>
        <family val="2"/>
      </rPr>
      <t>SAMN26198326</t>
    </r>
  </si>
  <si>
    <r>
      <rPr>
        <u/>
        <sz val="12"/>
        <color indexed="8"/>
        <rFont val="Calibri"/>
        <family val="2"/>
      </rPr>
      <t>SRR19434465</t>
    </r>
  </si>
  <si>
    <r>
      <rPr>
        <u/>
        <sz val="12"/>
        <color indexed="8"/>
        <rFont val="Calibri"/>
        <family val="2"/>
      </rPr>
      <t>OP035138</t>
    </r>
  </si>
  <si>
    <r>
      <rPr>
        <i/>
        <sz val="12"/>
        <color indexed="8"/>
        <rFont val="Calibri"/>
        <family val="2"/>
      </rPr>
      <t>Uropterygius macrocephalus</t>
    </r>
  </si>
  <si>
    <t>USNM:FISH:424083</t>
  </si>
  <si>
    <r>
      <rPr>
        <u/>
        <sz val="12"/>
        <color indexed="8"/>
        <rFont val="Calibri"/>
        <family val="2"/>
      </rPr>
      <t>https://n2t.net/ark:/65665/319d7ce3f-0280-4f01-a756-68997f4b3d49</t>
    </r>
  </si>
  <si>
    <t>USNM:Biorepository:AD9NN92</t>
  </si>
  <si>
    <r>
      <rPr>
        <u/>
        <sz val="12"/>
        <color indexed="8"/>
        <rFont val="Calibri"/>
        <family val="2"/>
      </rPr>
      <t>https://n2t.net/ark:/65665/3a772fe6a-cb66-4420-825e-e0911510a7d4</t>
    </r>
  </si>
  <si>
    <t>USNM:Biorepository:AD9NN93</t>
  </si>
  <si>
    <r>
      <rPr>
        <u/>
        <sz val="12"/>
        <color indexed="8"/>
        <rFont val="Calibri"/>
        <family val="2"/>
      </rPr>
      <t>https://n2t.net/ark:/65665/3b0e9c159-9c05-462d-a846-ccb9a90c73f8</t>
    </r>
  </si>
  <si>
    <r>
      <rPr>
        <u/>
        <sz val="12"/>
        <color indexed="8"/>
        <rFont val="Calibri"/>
        <family val="2"/>
      </rPr>
      <t>SAMN26198119</t>
    </r>
  </si>
  <si>
    <r>
      <rPr>
        <u/>
        <sz val="12"/>
        <color indexed="8"/>
        <rFont val="Calibri"/>
        <family val="2"/>
      </rPr>
      <t>SRR19434480</t>
    </r>
  </si>
  <si>
    <r>
      <rPr>
        <u/>
        <sz val="12"/>
        <color indexed="8"/>
        <rFont val="Calibri"/>
        <family val="2"/>
      </rPr>
      <t>OR575555</t>
    </r>
  </si>
  <si>
    <r>
      <rPr>
        <i/>
        <sz val="12"/>
        <color indexed="8"/>
        <rFont val="Calibri"/>
        <family val="2"/>
      </rPr>
      <t>Uropterygius macularius</t>
    </r>
  </si>
  <si>
    <t>USNM:FISH:406319</t>
  </si>
  <si>
    <r>
      <rPr>
        <u/>
        <sz val="12"/>
        <color indexed="8"/>
        <rFont val="Calibri"/>
        <family val="2"/>
      </rPr>
      <t>https://n2t.net/ark:/65665/30759be64-a053-4020-8053-a717b2623c8c</t>
    </r>
  </si>
  <si>
    <t>USNM:Biorepository:AL7NN38</t>
  </si>
  <si>
    <r>
      <rPr>
        <u/>
        <sz val="12"/>
        <color indexed="8"/>
        <rFont val="Calibri"/>
        <family val="2"/>
      </rPr>
      <t>https://n2t.net/ark:/65665/39485f758-ef80-4ba0-87d5-3860badce3d5</t>
    </r>
  </si>
  <si>
    <t>USNM:Biorepository:AL7NJ19</t>
  </si>
  <si>
    <r>
      <rPr>
        <u/>
        <sz val="12"/>
        <color indexed="8"/>
        <rFont val="Calibri"/>
        <family val="2"/>
      </rPr>
      <t>https://n2t.net/ark:/65665/39d5c0c4f-7ed2-4a3a-b185-10c831046c9a</t>
    </r>
  </si>
  <si>
    <r>
      <rPr>
        <u/>
        <sz val="12"/>
        <color indexed="8"/>
        <rFont val="Calibri"/>
        <family val="2"/>
      </rPr>
      <t>SAMN29555253</t>
    </r>
  </si>
  <si>
    <r>
      <rPr>
        <u/>
        <sz val="12"/>
        <color indexed="8"/>
        <rFont val="Calibri"/>
        <family val="2"/>
      </rPr>
      <t>SRR21844150</t>
    </r>
  </si>
  <si>
    <r>
      <rPr>
        <u/>
        <sz val="12"/>
        <color indexed="8"/>
        <rFont val="Calibri"/>
        <family val="2"/>
      </rPr>
      <t>OP056964</t>
    </r>
  </si>
  <si>
    <r>
      <rPr>
        <i/>
        <sz val="12"/>
        <color indexed="8"/>
        <rFont val="Calibri"/>
        <family val="2"/>
      </rPr>
      <t>Bolinichthys longipes</t>
    </r>
  </si>
  <si>
    <r>
      <rPr>
        <sz val="12"/>
        <color indexed="8"/>
        <rFont val="Calibri"/>
        <family val="2"/>
      </rPr>
      <t>Popeye Lampfish</t>
    </r>
  </si>
  <si>
    <t>SIO:b919294f-fecd-4f05-a68c-371b44c68c42</t>
  </si>
  <si>
    <r>
      <rPr>
        <u/>
        <sz val="12"/>
        <color indexed="8"/>
        <rFont val="Calibri"/>
        <family val="2"/>
      </rPr>
      <t>SAMN31811644</t>
    </r>
  </si>
  <si>
    <r>
      <rPr>
        <u/>
        <sz val="12"/>
        <color indexed="8"/>
        <rFont val="Calibri"/>
        <family val="2"/>
      </rPr>
      <t>SRR22396694</t>
    </r>
  </si>
  <si>
    <r>
      <rPr>
        <u/>
        <sz val="12"/>
        <color indexed="8"/>
        <rFont val="Calibri"/>
        <family val="2"/>
      </rPr>
      <t>OP057121</t>
    </r>
  </si>
  <si>
    <r>
      <rPr>
        <i/>
        <sz val="12"/>
        <color indexed="8"/>
        <rFont val="Calibri"/>
        <family val="2"/>
      </rPr>
      <t>Bolinichthys supralateralis</t>
    </r>
  </si>
  <si>
    <t>USNM:FISH:407179</t>
  </si>
  <si>
    <r>
      <rPr>
        <u/>
        <sz val="12"/>
        <color indexed="8"/>
        <rFont val="Calibri"/>
        <family val="2"/>
      </rPr>
      <t>https://n2t.net/ark:/65665/34a08fd47-1be8-4d00-8d1c-98dd3171ed3f</t>
    </r>
  </si>
  <si>
    <t>USNM:Biorepository:AA0AH99</t>
  </si>
  <si>
    <r>
      <rPr>
        <u/>
        <sz val="12"/>
        <color indexed="8"/>
        <rFont val="Calibri"/>
        <family val="2"/>
      </rPr>
      <t>https://n2t.net/ark:/65665/3ea60fa9e-f2cd-4f65-a573-740409e6414a</t>
    </r>
  </si>
  <si>
    <t>USNM:Biorepository:AH1TY17</t>
  </si>
  <si>
    <r>
      <rPr>
        <u/>
        <sz val="12"/>
        <color indexed="8"/>
        <rFont val="Calibri"/>
        <family val="2"/>
      </rPr>
      <t>https://n2t.net/ark:/65665/351022141-9335-4e3d-b889-8b8a1c3b879d</t>
    </r>
  </si>
  <si>
    <r>
      <rPr>
        <u/>
        <sz val="12"/>
        <color indexed="8"/>
        <rFont val="Calibri"/>
        <family val="2"/>
      </rPr>
      <t>SAMN26198241</t>
    </r>
  </si>
  <si>
    <r>
      <rPr>
        <u/>
        <sz val="12"/>
        <color indexed="8"/>
        <rFont val="Calibri"/>
        <family val="2"/>
      </rPr>
      <t>SRR18254508</t>
    </r>
  </si>
  <si>
    <r>
      <rPr>
        <u/>
        <sz val="12"/>
        <color indexed="8"/>
        <rFont val="Calibri"/>
        <family val="2"/>
      </rPr>
      <t>OR575603</t>
    </r>
  </si>
  <si>
    <r>
      <rPr>
        <i/>
        <sz val="12"/>
        <color indexed="8"/>
        <rFont val="Calibri"/>
        <family val="2"/>
      </rPr>
      <t>Centrobranchus nigroocellatus</t>
    </r>
  </si>
  <si>
    <t>SIO:3cfa7557-40fb-47c8-9642-e288fa044cf1</t>
  </si>
  <si>
    <r>
      <rPr>
        <u/>
        <sz val="12"/>
        <color indexed="8"/>
        <rFont val="Calibri"/>
        <family val="2"/>
      </rPr>
      <t>SAMN31811587</t>
    </r>
  </si>
  <si>
    <r>
      <rPr>
        <u/>
        <sz val="12"/>
        <color indexed="8"/>
        <rFont val="Calibri"/>
        <family val="2"/>
      </rPr>
      <t>SRR22396825</t>
    </r>
  </si>
  <si>
    <r>
      <rPr>
        <u/>
        <sz val="12"/>
        <color indexed="8"/>
        <rFont val="Calibri"/>
        <family val="2"/>
      </rPr>
      <t>OR582661</t>
    </r>
  </si>
  <si>
    <r>
      <rPr>
        <i/>
        <sz val="12"/>
        <color indexed="8"/>
        <rFont val="Calibri"/>
        <family val="2"/>
      </rPr>
      <t>Ceratoscopelus townsendi</t>
    </r>
  </si>
  <si>
    <t>SIO:FISHES:13-189</t>
  </si>
  <si>
    <t>SIO:f495588d-5b2d-446f-b8b2-37848742b652</t>
  </si>
  <si>
    <r>
      <rPr>
        <u/>
        <sz val="12"/>
        <color indexed="8"/>
        <rFont val="Calibri"/>
        <family val="2"/>
      </rPr>
      <t>SAMN31811682</t>
    </r>
  </si>
  <si>
    <r>
      <rPr>
        <u/>
        <sz val="12"/>
        <color indexed="8"/>
        <rFont val="Calibri"/>
        <family val="2"/>
      </rPr>
      <t>SRR22396881</t>
    </r>
  </si>
  <si>
    <r>
      <rPr>
        <u/>
        <sz val="12"/>
        <color indexed="8"/>
        <rFont val="Calibri"/>
        <family val="2"/>
      </rPr>
      <t>OP057120</t>
    </r>
  </si>
  <si>
    <r>
      <rPr>
        <i/>
        <sz val="12"/>
        <color indexed="8"/>
        <rFont val="Calibri"/>
        <family val="2"/>
      </rPr>
      <t>Dasyscopelus obtusirostris</t>
    </r>
  </si>
  <si>
    <t>USNM:FISH:405014</t>
  </si>
  <si>
    <r>
      <rPr>
        <u/>
        <sz val="12"/>
        <color indexed="8"/>
        <rFont val="Calibri"/>
        <family val="2"/>
      </rPr>
      <t>https://n2t.net/ark:/65665/3b9271a51-4c02-4a60-a97a-973dc4269212</t>
    </r>
  </si>
  <si>
    <t>USNM:Biorepository:AD9NC45</t>
  </si>
  <si>
    <r>
      <rPr>
        <u/>
        <sz val="12"/>
        <color indexed="8"/>
        <rFont val="Calibri"/>
        <family val="2"/>
      </rPr>
      <t>https://n2t.net/ark:/65665/39a7f82a6-041f-488f-8355-442e2d47a322</t>
    </r>
  </si>
  <si>
    <t>USNM:Biorepository:AD9NC46</t>
  </si>
  <si>
    <r>
      <rPr>
        <u/>
        <sz val="12"/>
        <color indexed="8"/>
        <rFont val="Calibri"/>
        <family val="2"/>
      </rPr>
      <t>https://n2t.net/ark:/65665/380e466ca-84fe-402b-922f-a27ea499b714</t>
    </r>
  </si>
  <si>
    <r>
      <rPr>
        <u/>
        <sz val="12"/>
        <color indexed="8"/>
        <rFont val="Calibri"/>
        <family val="2"/>
      </rPr>
      <t>SAMN26198098</t>
    </r>
  </si>
  <si>
    <r>
      <rPr>
        <u/>
        <sz val="12"/>
        <color indexed="8"/>
        <rFont val="Calibri"/>
        <family val="2"/>
      </rPr>
      <t>SRR19434504</t>
    </r>
  </si>
  <si>
    <r>
      <rPr>
        <u/>
        <sz val="12"/>
        <color indexed="8"/>
        <rFont val="Calibri"/>
        <family val="2"/>
      </rPr>
      <t>OR582717</t>
    </r>
  </si>
  <si>
    <r>
      <rPr>
        <i/>
        <sz val="12"/>
        <color indexed="8"/>
        <rFont val="Calibri"/>
        <family val="2"/>
      </rPr>
      <t>Diaphus anderseni</t>
    </r>
  </si>
  <si>
    <t>SIO:FISHES:11-276</t>
  </si>
  <si>
    <t>SIO:214867bb-db82-40c8-b9f5-e2a307eac1dc</t>
  </si>
  <si>
    <r>
      <rPr>
        <u/>
        <sz val="12"/>
        <color indexed="8"/>
        <rFont val="Calibri"/>
        <family val="2"/>
      </rPr>
      <t>SAMN31811571</t>
    </r>
  </si>
  <si>
    <r>
      <rPr>
        <u/>
        <sz val="12"/>
        <color indexed="8"/>
        <rFont val="Calibri"/>
        <family val="2"/>
      </rPr>
      <t>SRR22396585</t>
    </r>
  </si>
  <si>
    <r>
      <rPr>
        <u/>
        <sz val="12"/>
        <color indexed="8"/>
        <rFont val="Calibri"/>
        <family val="2"/>
      </rPr>
      <t>OP057119</t>
    </r>
  </si>
  <si>
    <r>
      <rPr>
        <i/>
        <sz val="12"/>
        <color indexed="8"/>
        <rFont val="Calibri"/>
        <family val="2"/>
      </rPr>
      <t>Diaphus fragilis</t>
    </r>
  </si>
  <si>
    <t>USNM:FISH:407139</t>
  </si>
  <si>
    <r>
      <rPr>
        <u/>
        <sz val="12"/>
        <color indexed="8"/>
        <rFont val="Calibri"/>
        <family val="2"/>
      </rPr>
      <t>https://n2t.net/ark:/65665/3284f319b-9fa6-45ba-b819-6bfd62c74010</t>
    </r>
  </si>
  <si>
    <t>USNM:Biorepository:AA0AH60</t>
  </si>
  <si>
    <r>
      <rPr>
        <u/>
        <sz val="12"/>
        <color indexed="8"/>
        <rFont val="Calibri"/>
        <family val="2"/>
      </rPr>
      <t>https://n2t.net/ark:/65665/3310cdc14-e9f6-4aad-8a85-d31a39fb54eb</t>
    </r>
  </si>
  <si>
    <t>USNM:Biorepository:AH1TX79</t>
  </si>
  <si>
    <r>
      <rPr>
        <u/>
        <sz val="12"/>
        <color indexed="8"/>
        <rFont val="Calibri"/>
        <family val="2"/>
      </rPr>
      <t>https://n2t.net/ark:/65665/38d262943-ef95-4b85-8716-b80cd08a7c71</t>
    </r>
  </si>
  <si>
    <r>
      <rPr>
        <u/>
        <sz val="12"/>
        <color indexed="8"/>
        <rFont val="Calibri"/>
        <family val="2"/>
      </rPr>
      <t>SAMN26198237</t>
    </r>
  </si>
  <si>
    <r>
      <rPr>
        <u/>
        <sz val="12"/>
        <color indexed="8"/>
        <rFont val="Calibri"/>
        <family val="2"/>
      </rPr>
      <t>SRR18254512</t>
    </r>
  </si>
  <si>
    <r>
      <rPr>
        <u/>
        <sz val="12"/>
        <color indexed="8"/>
        <rFont val="Calibri"/>
        <family val="2"/>
      </rPr>
      <t>OR575604</t>
    </r>
  </si>
  <si>
    <r>
      <rPr>
        <i/>
        <sz val="12"/>
        <color indexed="8"/>
        <rFont val="Calibri"/>
        <family val="2"/>
      </rPr>
      <t>Diaphus fulgens</t>
    </r>
  </si>
  <si>
    <r>
      <rPr>
        <sz val="12"/>
        <color indexed="8"/>
        <rFont val="Calibri"/>
        <family val="2"/>
      </rPr>
      <t>Flasher Lanternfish</t>
    </r>
  </si>
  <si>
    <t>SIO:FISHES:10-165</t>
  </si>
  <si>
    <t>SIO:95f14133-4f12-403e-a77a-cbef06a873b1</t>
  </si>
  <si>
    <r>
      <rPr>
        <u/>
        <sz val="12"/>
        <color indexed="8"/>
        <rFont val="Calibri"/>
        <family val="2"/>
      </rPr>
      <t>SAMN31811621</t>
    </r>
  </si>
  <si>
    <r>
      <rPr>
        <u/>
        <sz val="12"/>
        <color indexed="8"/>
        <rFont val="Calibri"/>
        <family val="2"/>
      </rPr>
      <t>SRR22396907</t>
    </r>
  </si>
  <si>
    <r>
      <rPr>
        <u/>
        <sz val="12"/>
        <color indexed="8"/>
        <rFont val="Calibri"/>
        <family val="2"/>
      </rPr>
      <t>OR575623</t>
    </r>
  </si>
  <si>
    <r>
      <rPr>
        <sz val="12"/>
        <color indexed="8"/>
        <rFont val="Calibri"/>
        <family val="2"/>
      </rPr>
      <t>Myctophidae</t>
    </r>
  </si>
  <si>
    <r>
      <rPr>
        <i/>
        <sz val="12"/>
        <color indexed="8"/>
        <rFont val="Calibri"/>
        <family val="2"/>
      </rPr>
      <t>Diaphus phillipsi</t>
    </r>
  </si>
  <si>
    <t>SIO:FISHES:10-175</t>
  </si>
  <si>
    <t>SIO:041f3ad6-4b7c-479d-8e0f-6ab79bed1c40</t>
  </si>
  <si>
    <r>
      <rPr>
        <u/>
        <sz val="12"/>
        <color indexed="8"/>
        <rFont val="Calibri"/>
        <family val="2"/>
      </rPr>
      <t>SAMN31811553</t>
    </r>
  </si>
  <si>
    <r>
      <rPr>
        <u/>
        <sz val="12"/>
        <color indexed="8"/>
        <rFont val="Calibri"/>
        <family val="2"/>
      </rPr>
      <t>SRR22396888</t>
    </r>
  </si>
  <si>
    <r>
      <rPr>
        <u/>
        <sz val="12"/>
        <color indexed="8"/>
        <rFont val="Calibri"/>
        <family val="2"/>
      </rPr>
      <t>OP057059</t>
    </r>
  </si>
  <si>
    <r>
      <rPr>
        <i/>
        <sz val="12"/>
        <color indexed="8"/>
        <rFont val="Calibri"/>
        <family val="2"/>
      </rPr>
      <t>Diaphus theta</t>
    </r>
  </si>
  <si>
    <r>
      <rPr>
        <sz val="12"/>
        <color indexed="8"/>
        <rFont val="Calibri"/>
        <family val="2"/>
      </rPr>
      <t>California Headlightfish</t>
    </r>
  </si>
  <si>
    <t>SIO:FISHES:09-308</t>
  </si>
  <si>
    <t>SIO:b7bd8a92-6faa-4c94-984b-0111bdf8849c</t>
  </si>
  <si>
    <r>
      <rPr>
        <u/>
        <sz val="12"/>
        <color indexed="8"/>
        <rFont val="Calibri"/>
        <family val="2"/>
      </rPr>
      <t>SAMN31811642</t>
    </r>
  </si>
  <si>
    <r>
      <rPr>
        <u/>
        <sz val="12"/>
        <color indexed="8"/>
        <rFont val="Calibri"/>
        <family val="2"/>
      </rPr>
      <t>SRR22396696</t>
    </r>
  </si>
  <si>
    <r>
      <rPr>
        <u/>
        <sz val="12"/>
        <color indexed="8"/>
        <rFont val="Calibri"/>
        <family val="2"/>
      </rPr>
      <t>OP057123</t>
    </r>
  </si>
  <si>
    <r>
      <rPr>
        <i/>
        <sz val="12"/>
        <color indexed="8"/>
        <rFont val="Calibri"/>
        <family val="2"/>
      </rPr>
      <t>Diogenichthys laternatus</t>
    </r>
  </si>
  <si>
    <r>
      <rPr>
        <sz val="12"/>
        <color indexed="8"/>
        <rFont val="Calibri"/>
        <family val="2"/>
      </rPr>
      <t>Diogenes Lanternfish</t>
    </r>
  </si>
  <si>
    <t>SIO:86f120dc-c402-4183-b420-3339b794ad90</t>
  </si>
  <si>
    <r>
      <rPr>
        <u/>
        <sz val="12"/>
        <color indexed="8"/>
        <rFont val="Calibri"/>
        <family val="2"/>
      </rPr>
      <t>SAMN31811613</t>
    </r>
  </si>
  <si>
    <r>
      <rPr>
        <u/>
        <sz val="12"/>
        <color indexed="8"/>
        <rFont val="Calibri"/>
        <family val="2"/>
      </rPr>
      <t>SRR22396915</t>
    </r>
  </si>
  <si>
    <r>
      <rPr>
        <u/>
        <sz val="12"/>
        <color indexed="8"/>
        <rFont val="Calibri"/>
        <family val="2"/>
      </rPr>
      <t>OP057081</t>
    </r>
  </si>
  <si>
    <r>
      <rPr>
        <i/>
        <sz val="12"/>
        <color indexed="8"/>
        <rFont val="Calibri"/>
        <family val="2"/>
      </rPr>
      <t>Electrona risso</t>
    </r>
  </si>
  <si>
    <r>
      <rPr>
        <sz val="12"/>
        <color indexed="8"/>
        <rFont val="Calibri"/>
        <family val="2"/>
      </rPr>
      <t>Chubby Flashlightfish</t>
    </r>
  </si>
  <si>
    <t>SIO:a503b008-ae0c-480c-aaf1-d963f5de0eb4</t>
  </si>
  <si>
    <r>
      <rPr>
        <u/>
        <sz val="12"/>
        <color indexed="8"/>
        <rFont val="Calibri"/>
        <family val="2"/>
      </rPr>
      <t>SAMN31811635</t>
    </r>
  </si>
  <si>
    <r>
      <rPr>
        <u/>
        <sz val="12"/>
        <color indexed="8"/>
        <rFont val="Calibri"/>
        <family val="2"/>
      </rPr>
      <t>SRR22396890</t>
    </r>
  </si>
  <si>
    <r>
      <rPr>
        <u/>
        <sz val="12"/>
        <color indexed="8"/>
        <rFont val="Calibri"/>
        <family val="2"/>
      </rPr>
      <t>OP057041</t>
    </r>
  </si>
  <si>
    <r>
      <rPr>
        <i/>
        <sz val="12"/>
        <color indexed="8"/>
        <rFont val="Calibri"/>
        <family val="2"/>
      </rPr>
      <t>Hygophum macrochir</t>
    </r>
  </si>
  <si>
    <t>USNM:FISH:405012</t>
  </si>
  <si>
    <r>
      <rPr>
        <u/>
        <sz val="12"/>
        <color indexed="8"/>
        <rFont val="Calibri"/>
        <family val="2"/>
      </rPr>
      <t>https://n2t.net/ark:/65665/3a29f20f2-43c8-46e8-a581-6a03a61284fd</t>
    </r>
  </si>
  <si>
    <t>USNM:Biorepository:AD9NC41</t>
  </si>
  <si>
    <r>
      <rPr>
        <u/>
        <sz val="12"/>
        <color indexed="8"/>
        <rFont val="Calibri"/>
        <family val="2"/>
      </rPr>
      <t>https://n2t.net/ark:/65665/32eee3526-ed25-4847-ac0b-2b8a977a3a02</t>
    </r>
  </si>
  <si>
    <t>USNM:Biorepository:AD9NC42</t>
  </si>
  <si>
    <r>
      <rPr>
        <u/>
        <sz val="12"/>
        <color indexed="8"/>
        <rFont val="Calibri"/>
        <family val="2"/>
      </rPr>
      <t>https://n2t.net/ark:/65665/334d0a7b2-c16b-4775-a33b-a28d193f6e0e</t>
    </r>
  </si>
  <si>
    <r>
      <rPr>
        <u/>
        <sz val="12"/>
        <color indexed="8"/>
        <rFont val="Calibri"/>
        <family val="2"/>
      </rPr>
      <t>SAMN26198097</t>
    </r>
  </si>
  <si>
    <r>
      <rPr>
        <u/>
        <sz val="12"/>
        <color indexed="8"/>
        <rFont val="Calibri"/>
        <family val="2"/>
      </rPr>
      <t>SRR19434344</t>
    </r>
  </si>
  <si>
    <r>
      <rPr>
        <u/>
        <sz val="12"/>
        <color indexed="8"/>
        <rFont val="Calibri"/>
        <family val="2"/>
      </rPr>
      <t>OR582718</t>
    </r>
  </si>
  <si>
    <r>
      <rPr>
        <i/>
        <sz val="12"/>
        <color indexed="8"/>
        <rFont val="Calibri"/>
        <family val="2"/>
      </rPr>
      <t>Hygophum reinhardtii</t>
    </r>
  </si>
  <si>
    <t>SIO:b4ec188e-6a1a-4ce9-9a9c-fb5dd6dbe463</t>
  </si>
  <si>
    <r>
      <rPr>
        <u/>
        <sz val="12"/>
        <color indexed="8"/>
        <rFont val="Calibri"/>
        <family val="2"/>
      </rPr>
      <t>SAMN31811641</t>
    </r>
  </si>
  <si>
    <r>
      <rPr>
        <u/>
        <sz val="12"/>
        <color indexed="8"/>
        <rFont val="Calibri"/>
        <family val="2"/>
      </rPr>
      <t>SRR22396698</t>
    </r>
  </si>
  <si>
    <r>
      <rPr>
        <u/>
        <sz val="12"/>
        <color indexed="8"/>
        <rFont val="Calibri"/>
        <family val="2"/>
      </rPr>
      <t>OP057125</t>
    </r>
  </si>
  <si>
    <r>
      <rPr>
        <i/>
        <sz val="12"/>
        <color indexed="8"/>
        <rFont val="Calibri"/>
        <family val="2"/>
      </rPr>
      <t>Idiolychnus urolampus</t>
    </r>
  </si>
  <si>
    <t>SIO:FISHES:13-198</t>
  </si>
  <si>
    <t>SIO:475b971d-c722-4527-933c-8e3bd963e489</t>
  </si>
  <si>
    <r>
      <rPr>
        <u/>
        <sz val="12"/>
        <color indexed="8"/>
        <rFont val="Calibri"/>
        <family val="2"/>
      </rPr>
      <t>SAMN31811589</t>
    </r>
  </si>
  <si>
    <r>
      <rPr>
        <u/>
        <sz val="12"/>
        <color indexed="8"/>
        <rFont val="Calibri"/>
        <family val="2"/>
      </rPr>
      <t>SRR22396803</t>
    </r>
  </si>
  <si>
    <r>
      <rPr>
        <u/>
        <sz val="12"/>
        <color indexed="8"/>
        <rFont val="Calibri"/>
        <family val="2"/>
      </rPr>
      <t>OP057061</t>
    </r>
  </si>
  <si>
    <r>
      <rPr>
        <i/>
        <sz val="12"/>
        <color indexed="8"/>
        <rFont val="Calibri"/>
        <family val="2"/>
      </rPr>
      <t>Lampadena anomala</t>
    </r>
  </si>
  <si>
    <t>USNM:FISH:407278</t>
  </si>
  <si>
    <r>
      <rPr>
        <u/>
        <sz val="12"/>
        <color indexed="8"/>
        <rFont val="Calibri"/>
        <family val="2"/>
      </rPr>
      <t>https://n2t.net/ark:/65665/35521f29e-984f-41e9-9a6e-a1a5181f9b17</t>
    </r>
  </si>
  <si>
    <t>USNM:Biorepository:AH1TZ12</t>
  </si>
  <si>
    <r>
      <rPr>
        <u/>
        <sz val="12"/>
        <color indexed="8"/>
        <rFont val="Calibri"/>
        <family val="2"/>
      </rPr>
      <t>https://n2t.net/ark:/65665/3237e5939-e812-4454-9db9-1fc440de1578</t>
    </r>
  </si>
  <si>
    <r>
      <rPr>
        <u/>
        <sz val="12"/>
        <color indexed="8"/>
        <rFont val="Calibri"/>
        <family val="2"/>
      </rPr>
      <t>SAMN26198243</t>
    </r>
  </si>
  <si>
    <r>
      <rPr>
        <u/>
        <sz val="12"/>
        <color indexed="8"/>
        <rFont val="Calibri"/>
        <family val="2"/>
      </rPr>
      <t>OP035288</t>
    </r>
  </si>
  <si>
    <r>
      <rPr>
        <i/>
        <sz val="12"/>
        <color indexed="8"/>
        <rFont val="Calibri"/>
        <family val="2"/>
      </rPr>
      <t>Lampadena luminosa</t>
    </r>
  </si>
  <si>
    <t>USNM:FISH:407294</t>
  </si>
  <si>
    <r>
      <rPr>
        <u/>
        <sz val="12"/>
        <color indexed="8"/>
        <rFont val="Calibri"/>
        <family val="2"/>
      </rPr>
      <t>https://n2t.net/ark:/65665/32b6451b0-114e-4494-9f50-5895e70a8d93</t>
    </r>
  </si>
  <si>
    <t>USNM:Biorepository:AH1TZ28</t>
  </si>
  <si>
    <r>
      <rPr>
        <u/>
        <sz val="12"/>
        <color indexed="8"/>
        <rFont val="Calibri"/>
        <family val="2"/>
      </rPr>
      <t>https://n2t.net/ark:/65665/36bc5f20a-25d7-468e-97ad-8445a1a3cb2a</t>
    </r>
  </si>
  <si>
    <r>
      <rPr>
        <u/>
        <sz val="12"/>
        <color indexed="8"/>
        <rFont val="Calibri"/>
        <family val="2"/>
      </rPr>
      <t>SAMN26198244</t>
    </r>
  </si>
  <si>
    <r>
      <rPr>
        <u/>
        <sz val="12"/>
        <color indexed="8"/>
        <rFont val="Calibri"/>
        <family val="2"/>
      </rPr>
      <t>SRR18254504</t>
    </r>
  </si>
  <si>
    <r>
      <rPr>
        <u/>
        <sz val="12"/>
        <color indexed="8"/>
        <rFont val="Calibri"/>
        <family val="2"/>
      </rPr>
      <t>OP035240</t>
    </r>
  </si>
  <si>
    <r>
      <rPr>
        <i/>
        <sz val="12"/>
        <color indexed="8"/>
        <rFont val="Calibri"/>
        <family val="2"/>
      </rPr>
      <t>Lampanyctus bristori</t>
    </r>
  </si>
  <si>
    <r>
      <rPr>
        <sz val="12"/>
        <color indexed="8"/>
        <rFont val="Calibri"/>
        <family val="2"/>
      </rPr>
      <t>Friendly Lanternfish</t>
    </r>
  </si>
  <si>
    <t>SIO:c7a35d96-46d6-4abd-b11a-dd4e897f8ec2</t>
  </si>
  <si>
    <r>
      <rPr>
        <u/>
        <sz val="12"/>
        <color indexed="8"/>
        <rFont val="Calibri"/>
        <family val="2"/>
      </rPr>
      <t>SAMN31811657</t>
    </r>
  </si>
  <si>
    <r>
      <rPr>
        <u/>
        <sz val="12"/>
        <color indexed="8"/>
        <rFont val="Calibri"/>
        <family val="2"/>
      </rPr>
      <t>SRR22396789</t>
    </r>
  </si>
  <si>
    <r>
      <rPr>
        <u/>
        <sz val="12"/>
        <color indexed="8"/>
        <rFont val="Calibri"/>
        <family val="2"/>
      </rPr>
      <t>OP057083</t>
    </r>
  </si>
  <si>
    <r>
      <rPr>
        <i/>
        <sz val="12"/>
        <color indexed="8"/>
        <rFont val="Calibri"/>
        <family val="2"/>
      </rPr>
      <t>Lampanyctus hawaiiensis</t>
    </r>
  </si>
  <si>
    <r>
      <rPr>
        <sz val="12"/>
        <color indexed="8"/>
        <rFont val="Calibri"/>
        <family val="2"/>
      </rPr>
      <t>Hawaiian Lampfish</t>
    </r>
  </si>
  <si>
    <t>USNM:FISH:466500</t>
  </si>
  <si>
    <r>
      <rPr>
        <u/>
        <sz val="12"/>
        <color indexed="8"/>
        <rFont val="Calibri"/>
        <family val="2"/>
      </rPr>
      <t>https://n2t.net/ark:/65665/37e3daded-ea34-4ae4-8f60-67d7eb6aef03</t>
    </r>
  </si>
  <si>
    <t>USNM:Biorepository:AL2IX24</t>
  </si>
  <si>
    <r>
      <rPr>
        <u/>
        <sz val="12"/>
        <color indexed="8"/>
        <rFont val="Calibri"/>
        <family val="2"/>
      </rPr>
      <t>https://n2t.net/ark:/65665/31f1cb165-1f1d-47bf-a23e-c3abd707a2cb</t>
    </r>
  </si>
  <si>
    <t>USNM:Biorepository:AQ7LZ59</t>
  </si>
  <si>
    <r>
      <rPr>
        <u/>
        <sz val="12"/>
        <color indexed="8"/>
        <rFont val="Calibri"/>
        <family val="2"/>
      </rPr>
      <t>https://n2t.net/ark:/65665/33436672c-edc8-476f-83ab-6dee4ff95a07</t>
    </r>
  </si>
  <si>
    <r>
      <rPr>
        <u/>
        <sz val="12"/>
        <color indexed="8"/>
        <rFont val="Calibri"/>
        <family val="2"/>
      </rPr>
      <t>SAMN36762326</t>
    </r>
  </si>
  <si>
    <r>
      <rPr>
        <u/>
        <sz val="12"/>
        <color indexed="8"/>
        <rFont val="Calibri"/>
        <family val="2"/>
      </rPr>
      <t>SRR25465359</t>
    </r>
  </si>
  <si>
    <r>
      <rPr>
        <u/>
        <sz val="12"/>
        <color indexed="8"/>
        <rFont val="Calibri"/>
        <family val="2"/>
      </rPr>
      <t>PV276252</t>
    </r>
  </si>
  <si>
    <t>SIO:FISHES:11-272</t>
  </si>
  <si>
    <t>SIO:d300b397-bb47-4f52-a39d-064a69c1faef</t>
  </si>
  <si>
    <r>
      <rPr>
        <u/>
        <sz val="12"/>
        <color indexed="8"/>
        <rFont val="Calibri"/>
        <family val="2"/>
      </rPr>
      <t>SAMN31811667</t>
    </r>
  </si>
  <si>
    <r>
      <rPr>
        <u/>
        <sz val="12"/>
        <color indexed="8"/>
        <rFont val="Calibri"/>
        <family val="2"/>
      </rPr>
      <t>SRR22396778</t>
    </r>
  </si>
  <si>
    <r>
      <rPr>
        <u/>
        <sz val="12"/>
        <color indexed="8"/>
        <rFont val="Calibri"/>
        <family val="2"/>
      </rPr>
      <t>OP057087</t>
    </r>
  </si>
  <si>
    <r>
      <rPr>
        <i/>
        <sz val="12"/>
        <color indexed="8"/>
        <rFont val="Calibri"/>
        <family val="2"/>
      </rPr>
      <t>Lampanyctus tenuiformis</t>
    </r>
  </si>
  <si>
    <t>SIO:FISHES:10-86</t>
  </si>
  <si>
    <t>SIO:0d5f2a01-c3ef-42fc-ad32-2b419d724b4d</t>
  </si>
  <si>
    <r>
      <rPr>
        <u/>
        <sz val="12"/>
        <color indexed="8"/>
        <rFont val="Calibri"/>
        <family val="2"/>
      </rPr>
      <t>SAMN31811559</t>
    </r>
  </si>
  <si>
    <r>
      <rPr>
        <u/>
        <sz val="12"/>
        <color indexed="8"/>
        <rFont val="Calibri"/>
        <family val="2"/>
      </rPr>
      <t>SRR22396906</t>
    </r>
  </si>
  <si>
    <r>
      <rPr>
        <u/>
        <sz val="12"/>
        <color indexed="8"/>
        <rFont val="Calibri"/>
        <family val="2"/>
      </rPr>
      <t>OP057084</t>
    </r>
  </si>
  <si>
    <r>
      <rPr>
        <i/>
        <sz val="12"/>
        <color indexed="8"/>
        <rFont val="Calibri"/>
        <family val="2"/>
      </rPr>
      <t>Loweina rara</t>
    </r>
  </si>
  <si>
    <t>SIO:FISHES:10-171</t>
  </si>
  <si>
    <t>SIO:19b79322-bfc2-4cfc-b83d-0b190af1eb08</t>
  </si>
  <si>
    <r>
      <rPr>
        <u/>
        <sz val="12"/>
        <color indexed="8"/>
        <rFont val="Calibri"/>
        <family val="2"/>
      </rPr>
      <t>SAMN31811567</t>
    </r>
  </si>
  <si>
    <r>
      <rPr>
        <u/>
        <sz val="12"/>
        <color indexed="8"/>
        <rFont val="Calibri"/>
        <family val="2"/>
      </rPr>
      <t>SRR22396860</t>
    </r>
  </si>
  <si>
    <r>
      <rPr>
        <u/>
        <sz val="12"/>
        <color indexed="8"/>
        <rFont val="Calibri"/>
        <family val="2"/>
      </rPr>
      <t>OR582659</t>
    </r>
  </si>
  <si>
    <r>
      <rPr>
        <i/>
        <sz val="12"/>
        <color indexed="8"/>
        <rFont val="Calibri"/>
        <family val="2"/>
      </rPr>
      <t>Myctophum nitidulum</t>
    </r>
  </si>
  <si>
    <t>SIO:FISHES:20-34</t>
  </si>
  <si>
    <t>SIO:964a6efe-0cf6-4094-8756-d49ca53d9ef7</t>
  </si>
  <si>
    <r>
      <rPr>
        <u/>
        <sz val="12"/>
        <color indexed="8"/>
        <rFont val="Calibri"/>
        <family val="2"/>
      </rPr>
      <t>SAMN31811622</t>
    </r>
  </si>
  <si>
    <r>
      <rPr>
        <u/>
        <sz val="12"/>
        <color indexed="8"/>
        <rFont val="Calibri"/>
        <family val="2"/>
      </rPr>
      <t>SRR22396905</t>
    </r>
  </si>
  <si>
    <r>
      <rPr>
        <u/>
        <sz val="12"/>
        <color indexed="8"/>
        <rFont val="Calibri"/>
        <family val="2"/>
      </rPr>
      <t>OR499742</t>
    </r>
  </si>
  <si>
    <r>
      <rPr>
        <i/>
        <sz val="12"/>
        <color indexed="8"/>
        <rFont val="Calibri"/>
        <family val="2"/>
      </rPr>
      <t>Notolychnus valdiviae</t>
    </r>
  </si>
  <si>
    <t>SIO:FISHES:11-262</t>
  </si>
  <si>
    <t>SIO:9ebb3268-df33-42b1-872b-a1107475c88b</t>
  </si>
  <si>
    <r>
      <rPr>
        <u/>
        <sz val="12"/>
        <color indexed="8"/>
        <rFont val="Calibri"/>
        <family val="2"/>
      </rPr>
      <t>SAMN31811631</t>
    </r>
  </si>
  <si>
    <r>
      <rPr>
        <u/>
        <sz val="12"/>
        <color indexed="8"/>
        <rFont val="Calibri"/>
        <family val="2"/>
      </rPr>
      <t>SRR22396896</t>
    </r>
  </si>
  <si>
    <r>
      <rPr>
        <u/>
        <sz val="12"/>
        <color indexed="8"/>
        <rFont val="Calibri"/>
        <family val="2"/>
      </rPr>
      <t>OP057127</t>
    </r>
  </si>
  <si>
    <r>
      <rPr>
        <i/>
        <sz val="12"/>
        <color indexed="8"/>
        <rFont val="Calibri"/>
        <family val="2"/>
      </rPr>
      <t>Notoscopelus resplendens</t>
    </r>
  </si>
  <si>
    <t>SIO:FISHES:11-263</t>
  </si>
  <si>
    <t>SIO:1adfa415-543a-448f-b0de-33faba0cb4e6</t>
  </si>
  <si>
    <r>
      <rPr>
        <u/>
        <sz val="12"/>
        <color indexed="8"/>
        <rFont val="Calibri"/>
        <family val="2"/>
      </rPr>
      <t>SAMN31811568</t>
    </r>
  </si>
  <si>
    <r>
      <rPr>
        <u/>
        <sz val="12"/>
        <color indexed="8"/>
        <rFont val="Calibri"/>
        <family val="2"/>
      </rPr>
      <t>SRR22396678</t>
    </r>
  </si>
  <si>
    <r>
      <rPr>
        <u/>
        <sz val="12"/>
        <color indexed="8"/>
        <rFont val="Calibri"/>
        <family val="2"/>
      </rPr>
      <t>OR575558</t>
    </r>
  </si>
  <si>
    <r>
      <rPr>
        <i/>
        <sz val="12"/>
        <color indexed="8"/>
        <rFont val="Calibri"/>
        <family val="2"/>
      </rPr>
      <t>Taaningichthys bathyphilus</t>
    </r>
  </si>
  <si>
    <t>SIO:FISHES:10-174</t>
  </si>
  <si>
    <t>SIO:123b23bf-922b-47ed-ba45-aafddccddda3</t>
  </si>
  <si>
    <r>
      <rPr>
        <u/>
        <sz val="12"/>
        <color indexed="8"/>
        <rFont val="Calibri"/>
        <family val="2"/>
      </rPr>
      <t>SAMN31811562</t>
    </r>
  </si>
  <si>
    <r>
      <rPr>
        <u/>
        <sz val="12"/>
        <color indexed="8"/>
        <rFont val="Calibri"/>
        <family val="2"/>
      </rPr>
      <t>SRR22396887</t>
    </r>
  </si>
  <si>
    <r>
      <rPr>
        <u/>
        <sz val="12"/>
        <color indexed="8"/>
        <rFont val="Calibri"/>
        <family val="2"/>
      </rPr>
      <t>OP057088</t>
    </r>
  </si>
  <si>
    <r>
      <rPr>
        <i/>
        <sz val="12"/>
        <color indexed="8"/>
        <rFont val="Calibri"/>
        <family val="2"/>
      </rPr>
      <t>Tarletonbeania crenularis</t>
    </r>
  </si>
  <si>
    <r>
      <rPr>
        <sz val="12"/>
        <color indexed="8"/>
        <rFont val="Calibri"/>
        <family val="2"/>
      </rPr>
      <t>Blue Lanternfish</t>
    </r>
  </si>
  <si>
    <t>UWBM:FISHES:112164</t>
  </si>
  <si>
    <r>
      <rPr>
        <u/>
        <sz val="12"/>
        <color indexed="8"/>
        <rFont val="Calibri"/>
        <family val="2"/>
      </rPr>
      <t>SAMN26198415</t>
    </r>
  </si>
  <si>
    <r>
      <rPr>
        <u/>
        <sz val="12"/>
        <color indexed="8"/>
        <rFont val="Calibri"/>
        <family val="2"/>
      </rPr>
      <t>SRR18254474</t>
    </r>
  </si>
  <si>
    <r>
      <rPr>
        <u/>
        <sz val="12"/>
        <color indexed="8"/>
        <rFont val="Calibri"/>
        <family val="2"/>
      </rPr>
      <t>OR575600</t>
    </r>
  </si>
  <si>
    <r>
      <rPr>
        <i/>
        <sz val="12"/>
        <color indexed="8"/>
        <rFont val="Calibri"/>
        <family val="2"/>
      </rPr>
      <t>Triphoturus nigrescens</t>
    </r>
  </si>
  <si>
    <r>
      <rPr>
        <sz val="12"/>
        <color indexed="8"/>
        <rFont val="Calibri"/>
        <family val="2"/>
      </rPr>
      <t>Highseas Lampfish</t>
    </r>
  </si>
  <si>
    <t>SIO:5bcc7a42-5acb-401b-ae26-4a4e279272c9</t>
  </si>
  <si>
    <r>
      <rPr>
        <u/>
        <sz val="12"/>
        <color indexed="8"/>
        <rFont val="Calibri"/>
        <family val="2"/>
      </rPr>
      <t>SAMN31811596</t>
    </r>
  </si>
  <si>
    <r>
      <rPr>
        <u/>
        <sz val="12"/>
        <color indexed="8"/>
        <rFont val="Calibri"/>
        <family val="2"/>
      </rPr>
      <t>SRR22396611</t>
    </r>
  </si>
  <si>
    <r>
      <rPr>
        <u/>
        <sz val="12"/>
        <color indexed="8"/>
        <rFont val="Calibri"/>
        <family val="2"/>
      </rPr>
      <t>OR575620</t>
    </r>
  </si>
  <si>
    <r>
      <rPr>
        <i/>
        <sz val="12"/>
        <color indexed="8"/>
        <rFont val="Calibri"/>
        <family val="2"/>
      </rPr>
      <t>Myliobatis freminvillei</t>
    </r>
  </si>
  <si>
    <t>USNM:FISH:433101</t>
  </si>
  <si>
    <r>
      <rPr>
        <u/>
        <sz val="12"/>
        <color indexed="8"/>
        <rFont val="Calibri"/>
        <family val="2"/>
      </rPr>
      <t>https://n2t.net/ark:/65665/32a659a4e-a741-47a2-be8f-b9e29e033758</t>
    </r>
  </si>
  <si>
    <t>USNM:Biorepository:AB4OP67</t>
  </si>
  <si>
    <r>
      <rPr>
        <u/>
        <sz val="12"/>
        <color indexed="8"/>
        <rFont val="Calibri"/>
        <family val="2"/>
      </rPr>
      <t>https://n2t.net/ark:/65665/31d3f8aca-3f23-410a-a3b2-c00ec08f8bcb</t>
    </r>
  </si>
  <si>
    <t>USNM:Biorepository:AM2SK35</t>
  </si>
  <si>
    <r>
      <rPr>
        <u/>
        <sz val="12"/>
        <color indexed="8"/>
        <rFont val="Calibri"/>
        <family val="2"/>
      </rPr>
      <t>https://n2t.net/ark:/65665/3b31a7eb7-4c41-43e7-aaee-faec21ca9d60</t>
    </r>
  </si>
  <si>
    <r>
      <rPr>
        <u/>
        <sz val="12"/>
        <color indexed="8"/>
        <rFont val="Calibri"/>
        <family val="2"/>
      </rPr>
      <t>SAMN29555305</t>
    </r>
  </si>
  <si>
    <r>
      <rPr>
        <u/>
        <sz val="12"/>
        <color indexed="8"/>
        <rFont val="Calibri"/>
        <family val="2"/>
      </rPr>
      <t>SRR21844126</t>
    </r>
  </si>
  <si>
    <r>
      <rPr>
        <u/>
        <sz val="12"/>
        <color indexed="8"/>
        <rFont val="Calibri"/>
        <family val="2"/>
      </rPr>
      <t>OP056992</t>
    </r>
  </si>
  <si>
    <t>USNM:FISH:477574</t>
  </si>
  <si>
    <t>USNM:Biorepository:AP9DX60</t>
  </si>
  <si>
    <r>
      <rPr>
        <sz val="12"/>
        <color indexed="8"/>
        <rFont val="Calibri"/>
        <family val="2"/>
      </rPr>
      <t>Myxinidae</t>
    </r>
  </si>
  <si>
    <r>
      <rPr>
        <i/>
        <sz val="12"/>
        <color indexed="8"/>
        <rFont val="Calibri"/>
        <family val="2"/>
      </rPr>
      <t>Eptatretus carlhubbsi</t>
    </r>
  </si>
  <si>
    <t>SIO:FISHES:08-108</t>
  </si>
  <si>
    <t>SIO:97b1cf69-dab2-49f3-8ff9-872acd3b4189</t>
  </si>
  <si>
    <r>
      <rPr>
        <u/>
        <sz val="12"/>
        <color indexed="8"/>
        <rFont val="Calibri"/>
        <family val="2"/>
      </rPr>
      <t>SAMN31811624</t>
    </r>
  </si>
  <si>
    <r>
      <rPr>
        <u/>
        <sz val="12"/>
        <color indexed="8"/>
        <rFont val="Calibri"/>
        <family val="2"/>
      </rPr>
      <t>SRR22396903</t>
    </r>
  </si>
  <si>
    <r>
      <rPr>
        <u/>
        <sz val="12"/>
        <color indexed="8"/>
        <rFont val="Calibri"/>
        <family val="2"/>
      </rPr>
      <t>OP057058</t>
    </r>
  </si>
  <si>
    <r>
      <rPr>
        <i/>
        <sz val="12"/>
        <color indexed="8"/>
        <rFont val="Calibri"/>
        <family val="2"/>
      </rPr>
      <t>Eptatretus deani</t>
    </r>
  </si>
  <si>
    <r>
      <rPr>
        <sz val="12"/>
        <color indexed="8"/>
        <rFont val="Calibri"/>
        <family val="2"/>
      </rPr>
      <t>Black Hagfish</t>
    </r>
  </si>
  <si>
    <t>UWBM:FISHES:156305</t>
  </si>
  <si>
    <r>
      <rPr>
        <u/>
        <sz val="12"/>
        <color indexed="8"/>
        <rFont val="Calibri"/>
        <family val="2"/>
      </rPr>
      <t>SAMN31811927</t>
    </r>
  </si>
  <si>
    <r>
      <rPr>
        <u/>
        <sz val="12"/>
        <color indexed="8"/>
        <rFont val="Calibri"/>
        <family val="2"/>
      </rPr>
      <t>SRR22396797</t>
    </r>
  </si>
  <si>
    <r>
      <rPr>
        <u/>
        <sz val="12"/>
        <color indexed="8"/>
        <rFont val="Calibri"/>
        <family val="2"/>
      </rPr>
      <t>OR582703</t>
    </r>
  </si>
  <si>
    <r>
      <rPr>
        <i/>
        <sz val="12"/>
        <color indexed="8"/>
        <rFont val="Calibri"/>
        <family val="2"/>
      </rPr>
      <t>Myxine glutinosa</t>
    </r>
  </si>
  <si>
    <r>
      <rPr>
        <sz val="12"/>
        <color indexed="8"/>
        <rFont val="Calibri"/>
        <family val="2"/>
      </rPr>
      <t>Atlantic Hagfish</t>
    </r>
  </si>
  <si>
    <t>USNM:FISH:471021</t>
  </si>
  <si>
    <t>USNM:Biorepository:AF0YN85</t>
  </si>
  <si>
    <r>
      <rPr>
        <i/>
        <sz val="12"/>
        <color indexed="8"/>
        <rFont val="Calibri"/>
        <family val="2"/>
      </rPr>
      <t>Avocettina bowersii</t>
    </r>
  </si>
  <si>
    <r>
      <rPr>
        <sz val="12"/>
        <color indexed="8"/>
        <rFont val="Calibri"/>
        <family val="2"/>
      </rPr>
      <t>Smalleye Snipe Eel</t>
    </r>
  </si>
  <si>
    <t>USNM:FISH:421192</t>
  </si>
  <si>
    <r>
      <rPr>
        <u/>
        <sz val="12"/>
        <color indexed="8"/>
        <rFont val="Calibri"/>
        <family val="2"/>
      </rPr>
      <t>https://n2t.net/ark:/65665/3f5a89713-c237-42f1-8867-5b3ae949f868</t>
    </r>
  </si>
  <si>
    <t>USNM:Biorepository:AG7PF16</t>
  </si>
  <si>
    <r>
      <rPr>
        <u/>
        <sz val="12"/>
        <color indexed="8"/>
        <rFont val="Calibri"/>
        <family val="2"/>
      </rPr>
      <t>https://n2t.net/ark:/65665/353f5888d-9d10-459a-8e73-ad23b03e0a0a</t>
    </r>
  </si>
  <si>
    <t>USNM:Biorepository:AG7PN32</t>
  </si>
  <si>
    <r>
      <rPr>
        <u/>
        <sz val="12"/>
        <color indexed="8"/>
        <rFont val="Calibri"/>
        <family val="2"/>
      </rPr>
      <t>https://n2t.net/ark:/65665/3c690345b-c887-46c4-ad67-b991a6c627b3</t>
    </r>
  </si>
  <si>
    <r>
      <rPr>
        <u/>
        <sz val="12"/>
        <color indexed="8"/>
        <rFont val="Calibri"/>
        <family val="2"/>
      </rPr>
      <t>SAMN36762102</t>
    </r>
  </si>
  <si>
    <r>
      <rPr>
        <u/>
        <sz val="12"/>
        <color indexed="8"/>
        <rFont val="Calibri"/>
        <family val="2"/>
      </rPr>
      <t>SRR25465318</t>
    </r>
  </si>
  <si>
    <r>
      <rPr>
        <u/>
        <sz val="12"/>
        <color indexed="8"/>
        <rFont val="Calibri"/>
        <family val="2"/>
      </rPr>
      <t>PV423376</t>
    </r>
  </si>
  <si>
    <r>
      <rPr>
        <i/>
        <sz val="12"/>
        <color indexed="8"/>
        <rFont val="Calibri"/>
        <family val="2"/>
      </rPr>
      <t>Nemichthys scolopaceus</t>
    </r>
  </si>
  <si>
    <t>USNM:FISH:466514</t>
  </si>
  <si>
    <r>
      <rPr>
        <u/>
        <sz val="12"/>
        <color indexed="8"/>
        <rFont val="Calibri"/>
        <family val="2"/>
      </rPr>
      <t>https://n2t.net/ark:/65665/3fe11d60e-15b8-4051-b631-f9dadf62dadb</t>
    </r>
  </si>
  <si>
    <t>USNM:Biorepository:AL2IX38</t>
  </si>
  <si>
    <r>
      <rPr>
        <u/>
        <sz val="12"/>
        <color indexed="8"/>
        <rFont val="Calibri"/>
        <family val="2"/>
      </rPr>
      <t>https://n2t.net/ark:/65665/3c1c832a4-e1bd-460f-a49c-1b6ea89d3db9</t>
    </r>
  </si>
  <si>
    <t>USNM:Biorepository:AQ7LZ72</t>
  </si>
  <si>
    <r>
      <rPr>
        <u/>
        <sz val="12"/>
        <color indexed="8"/>
        <rFont val="Calibri"/>
        <family val="2"/>
      </rPr>
      <t>https://n2t.net/ark:/65665/36bad79f1-e3e4-46b1-b434-815ad2fc41c9</t>
    </r>
  </si>
  <si>
    <r>
      <rPr>
        <u/>
        <sz val="12"/>
        <color indexed="8"/>
        <rFont val="Calibri"/>
        <family val="2"/>
      </rPr>
      <t>SAMN36762340</t>
    </r>
  </si>
  <si>
    <r>
      <rPr>
        <u/>
        <sz val="12"/>
        <color indexed="8"/>
        <rFont val="Calibri"/>
        <family val="2"/>
      </rPr>
      <t>SRR25465343</t>
    </r>
  </si>
  <si>
    <r>
      <rPr>
        <u/>
        <sz val="12"/>
        <color indexed="8"/>
        <rFont val="Calibri"/>
        <family val="2"/>
      </rPr>
      <t>PV339720</t>
    </r>
  </si>
  <si>
    <r>
      <rPr>
        <i/>
        <sz val="12"/>
        <color indexed="8"/>
        <rFont val="Calibri"/>
        <family val="2"/>
      </rPr>
      <t>Hoplunnis tenuis</t>
    </r>
  </si>
  <si>
    <t>USNM:FISH:454786</t>
  </si>
  <si>
    <r>
      <rPr>
        <u/>
        <sz val="12"/>
        <color indexed="8"/>
        <rFont val="Calibri"/>
        <family val="2"/>
      </rPr>
      <t>https://n2t.net/ark:/65665/30ebf262a-ec5e-43d9-9d55-b04081d3876e</t>
    </r>
  </si>
  <si>
    <t>USNM:Biorepository:AO9TU22</t>
  </si>
  <si>
    <r>
      <rPr>
        <u/>
        <sz val="12"/>
        <color indexed="8"/>
        <rFont val="Calibri"/>
        <family val="2"/>
      </rPr>
      <t>https://n2t.net/ark:/65665/3a3bf01cf-7329-442b-b2d0-4206d4cfa0d7</t>
    </r>
  </si>
  <si>
    <t>USNM:Biorepository:AQ8MM13</t>
  </si>
  <si>
    <r>
      <rPr>
        <u/>
        <sz val="12"/>
        <color indexed="8"/>
        <rFont val="Calibri"/>
        <family val="2"/>
      </rPr>
      <t>https://n2t.net/ark:/65665/310db0f19-50ad-4486-b9e7-286fbcdccfd4</t>
    </r>
  </si>
  <si>
    <r>
      <rPr>
        <u/>
        <sz val="12"/>
        <color indexed="8"/>
        <rFont val="Calibri"/>
        <family val="2"/>
      </rPr>
      <t>SAMN31811872</t>
    </r>
  </si>
  <si>
    <r>
      <rPr>
        <u/>
        <sz val="12"/>
        <color indexed="8"/>
        <rFont val="Calibri"/>
        <family val="2"/>
      </rPr>
      <t>SRR22396734</t>
    </r>
  </si>
  <si>
    <r>
      <rPr>
        <u/>
        <sz val="12"/>
        <color indexed="8"/>
        <rFont val="Calibri"/>
        <family val="2"/>
      </rPr>
      <t>OR482496</t>
    </r>
  </si>
  <si>
    <t>USNM:FISH:455336</t>
  </si>
  <si>
    <r>
      <rPr>
        <u/>
        <sz val="12"/>
        <color indexed="8"/>
        <rFont val="Calibri"/>
        <family val="2"/>
      </rPr>
      <t>https://n2t.net/ark:/65665/3d25907f7-102d-4b07-b0ea-54b0cc079f0c</t>
    </r>
  </si>
  <si>
    <t>USNM:Biorepository:AO9TU54</t>
  </si>
  <si>
    <r>
      <rPr>
        <u/>
        <sz val="12"/>
        <color indexed="8"/>
        <rFont val="Calibri"/>
        <family val="2"/>
      </rPr>
      <t>https://n2t.net/ark:/65665/358c04a82-0e36-4141-8124-5cbaa2eccca0</t>
    </r>
  </si>
  <si>
    <t>USNM:Biorepository:AQ8MM26</t>
  </si>
  <si>
    <r>
      <rPr>
        <u/>
        <sz val="12"/>
        <color indexed="8"/>
        <rFont val="Calibri"/>
        <family val="2"/>
      </rPr>
      <t>https://n2t.net/ark:/65665/3e2b0d38a-d270-456e-86f1-8e40d53a5f19</t>
    </r>
  </si>
  <si>
    <r>
      <rPr>
        <u/>
        <sz val="12"/>
        <color indexed="8"/>
        <rFont val="Calibri"/>
        <family val="2"/>
      </rPr>
      <t>SAMN31811888</t>
    </r>
  </si>
  <si>
    <r>
      <rPr>
        <u/>
        <sz val="12"/>
        <color indexed="8"/>
        <rFont val="Calibri"/>
        <family val="2"/>
      </rPr>
      <t>SRR22396717</t>
    </r>
  </si>
  <si>
    <r>
      <rPr>
        <u/>
        <sz val="12"/>
        <color indexed="8"/>
        <rFont val="Calibri"/>
        <family val="2"/>
      </rPr>
      <t>OR482506</t>
    </r>
  </si>
  <si>
    <r>
      <rPr>
        <i/>
        <sz val="12"/>
        <color indexed="8"/>
        <rFont val="Calibri"/>
        <family val="2"/>
      </rPr>
      <t>Venefica procera</t>
    </r>
  </si>
  <si>
    <t>USNM:FISH:400748</t>
  </si>
  <si>
    <r>
      <rPr>
        <u/>
        <sz val="12"/>
        <color indexed="8"/>
        <rFont val="Calibri"/>
        <family val="2"/>
      </rPr>
      <t>https://n2t.net/ark:/65665/3b946f017-46bf-4bb0-a6d8-0ce7717924f1</t>
    </r>
  </si>
  <si>
    <t>USNM:Biorepository:AH2UA45</t>
  </si>
  <si>
    <r>
      <rPr>
        <u/>
        <sz val="12"/>
        <color indexed="8"/>
        <rFont val="Calibri"/>
        <family val="2"/>
      </rPr>
      <t>https://n2t.net/ark:/65665/3dcfea216-37ef-4679-859b-b5524a069bfc</t>
    </r>
  </si>
  <si>
    <r>
      <rPr>
        <u/>
        <sz val="12"/>
        <color indexed="8"/>
        <rFont val="Calibri"/>
        <family val="2"/>
      </rPr>
      <t>SAMN29555231</t>
    </r>
  </si>
  <si>
    <r>
      <rPr>
        <u/>
        <sz val="12"/>
        <color indexed="8"/>
        <rFont val="Calibri"/>
        <family val="2"/>
      </rPr>
      <t>SRR21843951</t>
    </r>
  </si>
  <si>
    <r>
      <rPr>
        <u/>
        <sz val="12"/>
        <color indexed="8"/>
        <rFont val="Calibri"/>
        <family val="2"/>
      </rPr>
      <t>OP056970</t>
    </r>
  </si>
  <si>
    <r>
      <rPr>
        <i/>
        <sz val="12"/>
        <color indexed="8"/>
        <rFont val="Calibri"/>
        <family val="2"/>
      </rPr>
      <t>Venefica tentaculata</t>
    </r>
  </si>
  <si>
    <r>
      <rPr>
        <sz val="12"/>
        <color indexed="8"/>
        <rFont val="Calibri"/>
        <family val="2"/>
      </rPr>
      <t>Longnose Witch Eel</t>
    </r>
  </si>
  <si>
    <t>USNM:FISH:421202</t>
  </si>
  <si>
    <r>
      <rPr>
        <u/>
        <sz val="12"/>
        <color indexed="8"/>
        <rFont val="Calibri"/>
        <family val="2"/>
      </rPr>
      <t>https://n2t.net/ark:/65665/378c28671-25d7-4096-b940-a9e50423c69f</t>
    </r>
  </si>
  <si>
    <t>USNM:Biorepository:AG7PD93</t>
  </si>
  <si>
    <r>
      <rPr>
        <u/>
        <sz val="12"/>
        <color indexed="8"/>
        <rFont val="Calibri"/>
        <family val="2"/>
      </rPr>
      <t>https://n2t.net/ark:/65665/3e4d46cbb-7ed6-4bf8-84ee-e267c38d9a95</t>
    </r>
  </si>
  <si>
    <t>USNM:Biorepository:AG7PM09</t>
  </si>
  <si>
    <r>
      <rPr>
        <u/>
        <sz val="12"/>
        <color indexed="8"/>
        <rFont val="Calibri"/>
        <family val="2"/>
      </rPr>
      <t>https://n2t.net/ark:/65665/3df05040e-ac36-4907-b660-27edb402f364</t>
    </r>
  </si>
  <si>
    <r>
      <rPr>
        <u/>
        <sz val="12"/>
        <color indexed="8"/>
        <rFont val="Calibri"/>
        <family val="2"/>
      </rPr>
      <t>SAMN31811741</t>
    </r>
  </si>
  <si>
    <r>
      <rPr>
        <u/>
        <sz val="12"/>
        <color indexed="8"/>
        <rFont val="Calibri"/>
        <family val="2"/>
      </rPr>
      <t>SRR22396586</t>
    </r>
  </si>
  <si>
    <r>
      <rPr>
        <u/>
        <sz val="12"/>
        <color indexed="8"/>
        <rFont val="Calibri"/>
        <family val="2"/>
      </rPr>
      <t>OR582671</t>
    </r>
  </si>
  <si>
    <r>
      <rPr>
        <sz val="12"/>
        <color indexed="8"/>
        <rFont val="Calibri"/>
        <family val="2"/>
      </rPr>
      <t>Nomeidae</t>
    </r>
  </si>
  <si>
    <r>
      <rPr>
        <i/>
        <sz val="12"/>
        <color indexed="8"/>
        <rFont val="Calibri"/>
        <family val="2"/>
      </rPr>
      <t>Cubiceps baxteri</t>
    </r>
  </si>
  <si>
    <t>USNM:FISH:405022</t>
  </si>
  <si>
    <r>
      <rPr>
        <u/>
        <sz val="12"/>
        <color indexed="8"/>
        <rFont val="Calibri"/>
        <family val="2"/>
      </rPr>
      <t>https://n2t.net/ark:/65665/38cacee87-5581-4465-ba2e-2b7f4406bba0</t>
    </r>
  </si>
  <si>
    <t>USNM:Biorepository:AD9NC61</t>
  </si>
  <si>
    <r>
      <rPr>
        <u/>
        <sz val="12"/>
        <color indexed="8"/>
        <rFont val="Calibri"/>
        <family val="2"/>
      </rPr>
      <t>https://n2t.net/ark:/65665/322797c78-7fec-44b1-ac35-c408aa4b6496</t>
    </r>
  </si>
  <si>
    <t>USNM:Biorepository:AD9NC62</t>
  </si>
  <si>
    <r>
      <rPr>
        <u/>
        <sz val="12"/>
        <color indexed="8"/>
        <rFont val="Calibri"/>
        <family val="2"/>
      </rPr>
      <t>https://n2t.net/ark:/65665/3955ded77-20ab-4eed-92c6-85642a8389d2</t>
    </r>
  </si>
  <si>
    <r>
      <rPr>
        <u/>
        <sz val="12"/>
        <color indexed="8"/>
        <rFont val="Calibri"/>
        <family val="2"/>
      </rPr>
      <t>SAMN26198100</t>
    </r>
  </si>
  <si>
    <r>
      <rPr>
        <u/>
        <sz val="12"/>
        <color indexed="8"/>
        <rFont val="Calibri"/>
        <family val="2"/>
      </rPr>
      <t>SRR19434345</t>
    </r>
  </si>
  <si>
    <r>
      <rPr>
        <u/>
        <sz val="12"/>
        <color indexed="8"/>
        <rFont val="Calibri"/>
        <family val="2"/>
      </rPr>
      <t>OR499751</t>
    </r>
  </si>
  <si>
    <r>
      <rPr>
        <i/>
        <sz val="12"/>
        <color indexed="8"/>
        <rFont val="Calibri"/>
        <family val="2"/>
      </rPr>
      <t>Cubiceps paradoxus</t>
    </r>
  </si>
  <si>
    <r>
      <rPr>
        <sz val="12"/>
        <color indexed="8"/>
        <rFont val="Calibri"/>
        <family val="2"/>
      </rPr>
      <t>Longfin Cigarfish</t>
    </r>
  </si>
  <si>
    <t>SIO:FISHES:19-76</t>
  </si>
  <si>
    <t>SIO:060066e8-fa56-4c48-bc4d-5f0fe770fe7e</t>
  </si>
  <si>
    <r>
      <rPr>
        <u/>
        <sz val="12"/>
        <color indexed="8"/>
        <rFont val="Calibri"/>
        <family val="2"/>
      </rPr>
      <t>SAMN31811554</t>
    </r>
  </si>
  <si>
    <r>
      <rPr>
        <u/>
        <sz val="12"/>
        <color indexed="8"/>
        <rFont val="Calibri"/>
        <family val="2"/>
      </rPr>
      <t>SRR22396959</t>
    </r>
  </si>
  <si>
    <r>
      <rPr>
        <u/>
        <sz val="12"/>
        <color indexed="8"/>
        <rFont val="Calibri"/>
        <family val="2"/>
      </rPr>
      <t>OR575554</t>
    </r>
  </si>
  <si>
    <r>
      <rPr>
        <i/>
        <sz val="12"/>
        <color indexed="8"/>
        <rFont val="Calibri"/>
        <family val="2"/>
      </rPr>
      <t>Nomeus gronovii</t>
    </r>
  </si>
  <si>
    <t>SIO:FISHES:05-32</t>
  </si>
  <si>
    <t>SIO:67a4e6ee-d4cb-4dc4-8e38-dd8c5d81697e</t>
  </si>
  <si>
    <r>
      <rPr>
        <u/>
        <sz val="12"/>
        <color indexed="8"/>
        <rFont val="Calibri"/>
        <family val="2"/>
      </rPr>
      <t>SAMN31811603</t>
    </r>
  </si>
  <si>
    <r>
      <rPr>
        <u/>
        <sz val="12"/>
        <color indexed="8"/>
        <rFont val="Calibri"/>
        <family val="2"/>
      </rPr>
      <t>SRR22396603</t>
    </r>
  </si>
  <si>
    <r>
      <rPr>
        <u/>
        <sz val="12"/>
        <color indexed="8"/>
        <rFont val="Calibri"/>
        <family val="2"/>
      </rPr>
      <t>OR482448</t>
    </r>
  </si>
  <si>
    <r>
      <rPr>
        <i/>
        <sz val="12"/>
        <color indexed="8"/>
        <rFont val="Calibri"/>
        <family val="2"/>
      </rPr>
      <t>Psenes maculatus</t>
    </r>
  </si>
  <si>
    <t>USNM:FISH:454779</t>
  </si>
  <si>
    <r>
      <rPr>
        <u/>
        <sz val="12"/>
        <color indexed="8"/>
        <rFont val="Calibri"/>
        <family val="2"/>
      </rPr>
      <t>https://n2t.net/ark:/65665/3410acf6e-777b-4e1c-90b1-1b29b25b2c10</t>
    </r>
  </si>
  <si>
    <t>USNM:Biorepository:AO9TU15</t>
  </si>
  <si>
    <r>
      <rPr>
        <u/>
        <sz val="12"/>
        <color indexed="8"/>
        <rFont val="Calibri"/>
        <family val="2"/>
      </rPr>
      <t>https://n2t.net/ark:/65665/3266fef9a-8ad0-4e78-8bcb-b07ceb69548f</t>
    </r>
  </si>
  <si>
    <t>USNM:Biorepository:AQ8MM07</t>
  </si>
  <si>
    <r>
      <rPr>
        <u/>
        <sz val="12"/>
        <color indexed="8"/>
        <rFont val="Calibri"/>
        <family val="2"/>
      </rPr>
      <t>https://n2t.net/ark:/65665/35fd3cd03-2571-4541-b44e-2c82dcfa3f02</t>
    </r>
  </si>
  <si>
    <r>
      <rPr>
        <u/>
        <sz val="12"/>
        <color indexed="8"/>
        <rFont val="Calibri"/>
        <family val="2"/>
      </rPr>
      <t>SAMN31811866</t>
    </r>
  </si>
  <si>
    <r>
      <rPr>
        <u/>
        <sz val="12"/>
        <color indexed="8"/>
        <rFont val="Calibri"/>
        <family val="2"/>
      </rPr>
      <t>SRR22396924</t>
    </r>
  </si>
  <si>
    <r>
      <rPr>
        <u/>
        <sz val="12"/>
        <color indexed="8"/>
        <rFont val="Calibri"/>
        <family val="2"/>
      </rPr>
      <t>OR482495</t>
    </r>
  </si>
  <si>
    <t>USNM:FISH:454788</t>
  </si>
  <si>
    <r>
      <rPr>
        <u/>
        <sz val="12"/>
        <color indexed="8"/>
        <rFont val="Calibri"/>
        <family val="2"/>
      </rPr>
      <t>https://n2t.net/ark:/65665/38f4401fb-ce0d-4671-9eba-c81e8820aef8</t>
    </r>
  </si>
  <si>
    <t>USNM:Biorepository:AO9TU25</t>
  </si>
  <si>
    <r>
      <rPr>
        <u/>
        <sz val="12"/>
        <color indexed="8"/>
        <rFont val="Calibri"/>
        <family val="2"/>
      </rPr>
      <t>https://n2t.net/ark:/65665/3041abe48-3b35-4d86-9e28-8367339f5a91</t>
    </r>
  </si>
  <si>
    <t>USNM:Biorepository:AQ8MM16</t>
  </si>
  <si>
    <r>
      <rPr>
        <u/>
        <sz val="12"/>
        <color indexed="8"/>
        <rFont val="Calibri"/>
        <family val="2"/>
      </rPr>
      <t>https://n2t.net/ark:/65665/34f04d92a-d5b7-4c5c-8ede-626b2a3913be</t>
    </r>
  </si>
  <si>
    <r>
      <rPr>
        <u/>
        <sz val="12"/>
        <color indexed="8"/>
        <rFont val="Calibri"/>
        <family val="2"/>
      </rPr>
      <t>SAMN31811875</t>
    </r>
  </si>
  <si>
    <r>
      <rPr>
        <u/>
        <sz val="12"/>
        <color indexed="8"/>
        <rFont val="Calibri"/>
        <family val="2"/>
      </rPr>
      <t>SRR22396731</t>
    </r>
  </si>
  <si>
    <r>
      <rPr>
        <u/>
        <sz val="12"/>
        <color indexed="8"/>
        <rFont val="Calibri"/>
        <family val="2"/>
      </rPr>
      <t>OR482497</t>
    </r>
  </si>
  <si>
    <r>
      <rPr>
        <i/>
        <sz val="12"/>
        <color indexed="8"/>
        <rFont val="Calibri"/>
        <family val="2"/>
      </rPr>
      <t>Psenes pellucidus</t>
    </r>
  </si>
  <si>
    <t>SIO:FISHES:09-320</t>
  </si>
  <si>
    <t>SIO:357e9f9d-69d7-45e6-bcaf-e989db8a087f</t>
  </si>
  <si>
    <r>
      <rPr>
        <u/>
        <sz val="12"/>
        <color indexed="8"/>
        <rFont val="Calibri"/>
        <family val="2"/>
      </rPr>
      <t>SAMN31811582</t>
    </r>
  </si>
  <si>
    <r>
      <rPr>
        <u/>
        <sz val="12"/>
        <color indexed="8"/>
        <rFont val="Calibri"/>
        <family val="2"/>
      </rPr>
      <t>SRR22396940</t>
    </r>
  </si>
  <si>
    <r>
      <rPr>
        <u/>
        <sz val="12"/>
        <color indexed="8"/>
        <rFont val="Calibri"/>
        <family val="2"/>
      </rPr>
      <t>OR482444</t>
    </r>
  </si>
  <si>
    <r>
      <rPr>
        <i/>
        <sz val="12"/>
        <color indexed="8"/>
        <rFont val="Calibri"/>
        <family val="2"/>
      </rPr>
      <t>Scopelosaurus smithii</t>
    </r>
  </si>
  <si>
    <t>USNM:FISH:407090</t>
  </si>
  <si>
    <r>
      <rPr>
        <u/>
        <sz val="12"/>
        <color indexed="8"/>
        <rFont val="Calibri"/>
        <family val="2"/>
      </rPr>
      <t>https://n2t.net/ark:/65665/371f2faad-6a3f-4f11-9e97-f8271a61cca0</t>
    </r>
  </si>
  <si>
    <t>USNM:Biorepository:AA0AC17</t>
  </si>
  <si>
    <r>
      <rPr>
        <u/>
        <sz val="12"/>
        <color indexed="8"/>
        <rFont val="Calibri"/>
        <family val="2"/>
      </rPr>
      <t>https://n2t.net/ark:/65665/3ec5a76af-0cde-4f29-a618-911f8c34958e</t>
    </r>
  </si>
  <si>
    <t>USNM:Biorepository:AH1TX30</t>
  </si>
  <si>
    <r>
      <rPr>
        <u/>
        <sz val="12"/>
        <color indexed="8"/>
        <rFont val="Calibri"/>
        <family val="2"/>
      </rPr>
      <t>https://n2t.net/ark:/65665/36bcec34c-81ae-4083-afcc-6acaffadf821</t>
    </r>
  </si>
  <si>
    <r>
      <rPr>
        <u/>
        <sz val="12"/>
        <color indexed="8"/>
        <rFont val="Calibri"/>
        <family val="2"/>
      </rPr>
      <t>SAMN26198234</t>
    </r>
  </si>
  <si>
    <r>
      <rPr>
        <u/>
        <sz val="12"/>
        <color indexed="8"/>
        <rFont val="Calibri"/>
        <family val="2"/>
      </rPr>
      <t>OP035128</t>
    </r>
  </si>
  <si>
    <r>
      <rPr>
        <i/>
        <sz val="12"/>
        <color indexed="8"/>
        <rFont val="Calibri"/>
        <family val="2"/>
      </rPr>
      <t>Odontaspis noronhai</t>
    </r>
  </si>
  <si>
    <t>USNM:FISH:466515</t>
  </si>
  <si>
    <r>
      <rPr>
        <u/>
        <sz val="12"/>
        <color indexed="8"/>
        <rFont val="Calibri"/>
        <family val="2"/>
      </rPr>
      <t>https://n2t.net/ark:/65665/3baed7e09-ff89-4cd3-9777-fa80309d8340</t>
    </r>
  </si>
  <si>
    <t>USNM:Biorepository:AL2IY46</t>
  </si>
  <si>
    <r>
      <rPr>
        <u/>
        <sz val="12"/>
        <color indexed="8"/>
        <rFont val="Calibri"/>
        <family val="2"/>
      </rPr>
      <t>https://n2t.net/ark:/65665/370c300a7-bbf5-47b6-a9a8-33d491ac323c</t>
    </r>
  </si>
  <si>
    <t>USNM:Biorepository:AQ7LZ73</t>
  </si>
  <si>
    <r>
      <rPr>
        <u/>
        <sz val="12"/>
        <color indexed="8"/>
        <rFont val="Calibri"/>
        <family val="2"/>
      </rPr>
      <t>https://n2t.net/ark:/65665/33a1c790c-043f-4e27-b4e0-6ee11e1fcf64</t>
    </r>
  </si>
  <si>
    <r>
      <rPr>
        <u/>
        <sz val="12"/>
        <color indexed="8"/>
        <rFont val="Calibri"/>
        <family val="2"/>
      </rPr>
      <t>SAMN36762341</t>
    </r>
  </si>
  <si>
    <r>
      <rPr>
        <u/>
        <sz val="12"/>
        <color indexed="8"/>
        <rFont val="Calibri"/>
        <family val="2"/>
      </rPr>
      <t>SRR25465342</t>
    </r>
  </si>
  <si>
    <r>
      <rPr>
        <u/>
        <sz val="12"/>
        <color indexed="8"/>
        <rFont val="Calibri"/>
        <family val="2"/>
      </rPr>
      <t>PV329703</t>
    </r>
  </si>
  <si>
    <r>
      <rPr>
        <i/>
        <sz val="12"/>
        <color indexed="8"/>
        <rFont val="Calibri"/>
        <family val="2"/>
      </rPr>
      <t>Dibranchus atlanticus</t>
    </r>
  </si>
  <si>
    <t>USNM:FISH:407225</t>
  </si>
  <si>
    <r>
      <rPr>
        <u/>
        <sz val="12"/>
        <color indexed="8"/>
        <rFont val="Calibri"/>
        <family val="2"/>
      </rPr>
      <t>https://n2t.net/ark:/65665/38348df50-418d-49ca-816d-cb26fa22bff9</t>
    </r>
  </si>
  <si>
    <t>USNM:Biorepository:AH1TY63</t>
  </si>
  <si>
    <r>
      <rPr>
        <u/>
        <sz val="12"/>
        <color indexed="8"/>
        <rFont val="Calibri"/>
        <family val="2"/>
      </rPr>
      <t>https://n2t.net/ark:/65665/39ec4c517-0bc3-4b03-93e5-ac769aefa66b</t>
    </r>
  </si>
  <si>
    <r>
      <rPr>
        <u/>
        <sz val="12"/>
        <color indexed="8"/>
        <rFont val="Calibri"/>
        <family val="2"/>
      </rPr>
      <t>SAMN36762124</t>
    </r>
  </si>
  <si>
    <r>
      <rPr>
        <u/>
        <sz val="12"/>
        <color indexed="8"/>
        <rFont val="Calibri"/>
        <family val="2"/>
      </rPr>
      <t>SRR25465198</t>
    </r>
  </si>
  <si>
    <r>
      <rPr>
        <u/>
        <sz val="12"/>
        <color indexed="8"/>
        <rFont val="Calibri"/>
        <family val="2"/>
      </rPr>
      <t>PV460847</t>
    </r>
  </si>
  <si>
    <t>USNM:FISH:471109</t>
  </si>
  <si>
    <t>USNM:Biorepository:AF0YO82</t>
  </si>
  <si>
    <r>
      <rPr>
        <i/>
        <sz val="12"/>
        <color indexed="8"/>
        <rFont val="Calibri"/>
        <family val="2"/>
      </rPr>
      <t>Halieutichthys aculeatus</t>
    </r>
  </si>
  <si>
    <t>USNM:FISH:433145</t>
  </si>
  <si>
    <r>
      <rPr>
        <u/>
        <sz val="12"/>
        <color indexed="8"/>
        <rFont val="Calibri"/>
        <family val="2"/>
      </rPr>
      <t>https://n2t.net/ark:/65665/300a49127-65b4-43aa-8efd-1ac688885645</t>
    </r>
  </si>
  <si>
    <t>USNM:Biorepository:AB4OQ23</t>
  </si>
  <si>
    <r>
      <rPr>
        <u/>
        <sz val="12"/>
        <color indexed="8"/>
        <rFont val="Calibri"/>
        <family val="2"/>
      </rPr>
      <t>https://n2t.net/ark:/65665/3fd1985bd-462e-4f55-812e-b2c27e868f6b</t>
    </r>
  </si>
  <si>
    <t>USNM:Biorepository:AM2SK99</t>
  </si>
  <si>
    <r>
      <rPr>
        <u/>
        <sz val="12"/>
        <color indexed="8"/>
        <rFont val="Calibri"/>
        <family val="2"/>
      </rPr>
      <t>https://n2t.net/ark:/65665/385945134-9c84-4079-8a48-18ea45dc13e2</t>
    </r>
  </si>
  <si>
    <r>
      <rPr>
        <u/>
        <sz val="12"/>
        <color indexed="8"/>
        <rFont val="Calibri"/>
        <family val="2"/>
      </rPr>
      <t>SAMN29555311</t>
    </r>
  </si>
  <si>
    <r>
      <rPr>
        <u/>
        <sz val="12"/>
        <color indexed="8"/>
        <rFont val="Calibri"/>
        <family val="2"/>
      </rPr>
      <t>SRR21844119</t>
    </r>
  </si>
  <si>
    <r>
      <rPr>
        <u/>
        <sz val="12"/>
        <color indexed="8"/>
        <rFont val="Calibri"/>
        <family val="2"/>
      </rPr>
      <t>OP056916</t>
    </r>
  </si>
  <si>
    <t>USNM:FISH:477646</t>
  </si>
  <si>
    <t>USNM:Biorepository:AP9DY32</t>
  </si>
  <si>
    <r>
      <rPr>
        <i/>
        <sz val="12"/>
        <color indexed="8"/>
        <rFont val="Calibri"/>
        <family val="2"/>
      </rPr>
      <t>Halieutichthys bispinosus</t>
    </r>
  </si>
  <si>
    <t>USNM:FISH:477657</t>
  </si>
  <si>
    <t>USNM:Biorepository:AI9LY76</t>
  </si>
  <si>
    <r>
      <rPr>
        <i/>
        <sz val="12"/>
        <color indexed="8"/>
        <rFont val="Calibri"/>
        <family val="2"/>
      </rPr>
      <t>Ogcocephalus corniger</t>
    </r>
  </si>
  <si>
    <t>USNM:FISH:466065</t>
  </si>
  <si>
    <r>
      <rPr>
        <u/>
        <sz val="12"/>
        <color indexed="8"/>
        <rFont val="Calibri"/>
        <family val="2"/>
      </rPr>
      <t>https://n2t.net/ark:/65665/307c07cae-7374-40d3-bc22-9770f9e02f6a</t>
    </r>
  </si>
  <si>
    <t>USNM:Biorepository:AO9TV30</t>
  </si>
  <si>
    <r>
      <rPr>
        <u/>
        <sz val="12"/>
        <color indexed="8"/>
        <rFont val="Calibri"/>
        <family val="2"/>
      </rPr>
      <t>https://n2t.net/ark:/65665/38ec56734-528a-421f-a502-71ff0af80ffc</t>
    </r>
  </si>
  <si>
    <t>USNM:Biorepository:AQ8MB09</t>
  </si>
  <si>
    <r>
      <rPr>
        <u/>
        <sz val="12"/>
        <color indexed="8"/>
        <rFont val="Calibri"/>
        <family val="2"/>
      </rPr>
      <t>https://n2t.net/ark:/65665/32340791a-f3f5-4dcf-a973-e414a51cfaea</t>
    </r>
  </si>
  <si>
    <r>
      <rPr>
        <u/>
        <sz val="12"/>
        <color indexed="8"/>
        <rFont val="Calibri"/>
        <family val="2"/>
      </rPr>
      <t>SAMN36762223</t>
    </r>
  </si>
  <si>
    <r>
      <rPr>
        <u/>
        <sz val="12"/>
        <color indexed="8"/>
        <rFont val="Calibri"/>
        <family val="2"/>
      </rPr>
      <t>SRR25465377</t>
    </r>
  </si>
  <si>
    <r>
      <rPr>
        <u/>
        <sz val="12"/>
        <color indexed="8"/>
        <rFont val="Calibri"/>
        <family val="2"/>
      </rPr>
      <t>PV442280</t>
    </r>
  </si>
  <si>
    <t>USNM:FISH:477647</t>
  </si>
  <si>
    <t>USNM:Biorepository:AP9DY33</t>
  </si>
  <si>
    <t>USNM:FISH:477649</t>
  </si>
  <si>
    <t>USNM:Biorepository:AP9DY35</t>
  </si>
  <si>
    <t>USNM:FISH:477655</t>
  </si>
  <si>
    <t>USNM:Biorepository:AI9LY74</t>
  </si>
  <si>
    <t>USNM:FISH:477659</t>
  </si>
  <si>
    <t>USNM:Biorepository:AI9LY78</t>
  </si>
  <si>
    <r>
      <rPr>
        <i/>
        <sz val="12"/>
        <color indexed="8"/>
        <rFont val="Calibri"/>
        <family val="2"/>
      </rPr>
      <t>Ogcocephalus nasutus</t>
    </r>
  </si>
  <si>
    <t>USNM:FISH:407383</t>
  </si>
  <si>
    <r>
      <rPr>
        <u/>
        <sz val="12"/>
        <color indexed="8"/>
        <rFont val="Calibri"/>
        <family val="2"/>
      </rPr>
      <t>https://n2t.net/ark:/65665/3b59e2dda-311e-4102-affc-492f1af01393</t>
    </r>
  </si>
  <si>
    <t>USNM:Biorepository:AH2UA17</t>
  </si>
  <si>
    <r>
      <rPr>
        <u/>
        <sz val="12"/>
        <color indexed="8"/>
        <rFont val="Calibri"/>
        <family val="2"/>
      </rPr>
      <t>https://n2t.net/ark:/65665/3f3800db7-b069-4dd9-9e5d-181e7ff80ad3</t>
    </r>
  </si>
  <si>
    <r>
      <rPr>
        <u/>
        <sz val="12"/>
        <color indexed="8"/>
        <rFont val="Calibri"/>
        <family val="2"/>
      </rPr>
      <t>SAMN36762131</t>
    </r>
  </si>
  <si>
    <r>
      <rPr>
        <u/>
        <sz val="12"/>
        <color indexed="8"/>
        <rFont val="Calibri"/>
        <family val="2"/>
      </rPr>
      <t>SRR25465190</t>
    </r>
  </si>
  <si>
    <r>
      <rPr>
        <u/>
        <sz val="12"/>
        <color indexed="8"/>
        <rFont val="Calibri"/>
        <family val="2"/>
      </rPr>
      <t>PV460848</t>
    </r>
  </si>
  <si>
    <r>
      <rPr>
        <i/>
        <sz val="12"/>
        <color indexed="8"/>
        <rFont val="Calibri"/>
        <family val="2"/>
      </rPr>
      <t>Ogcocephalus parvus</t>
    </r>
  </si>
  <si>
    <t>USNM:FISH:466069</t>
  </si>
  <si>
    <r>
      <rPr>
        <u/>
        <sz val="12"/>
        <color indexed="8"/>
        <rFont val="Calibri"/>
        <family val="2"/>
      </rPr>
      <t>https://n2t.net/ark:/65665/36b2a5c52-35f6-4a51-988d-2e1127ae8b2e</t>
    </r>
  </si>
  <si>
    <t>USNM:Biorepository:AO9TV34</t>
  </si>
  <si>
    <r>
      <rPr>
        <u/>
        <sz val="12"/>
        <color indexed="8"/>
        <rFont val="Calibri"/>
        <family val="2"/>
      </rPr>
      <t>https://n2t.net/ark:/65665/31b6f6667-71d6-487c-9c81-258499b81d3f</t>
    </r>
  </si>
  <si>
    <t>USNM:Biorepository:AQ8MB13</t>
  </si>
  <si>
    <r>
      <rPr>
        <u/>
        <sz val="12"/>
        <color indexed="8"/>
        <rFont val="Calibri"/>
        <family val="2"/>
      </rPr>
      <t>https://n2t.net/ark:/65665/331dcd4dd-ee85-4c6b-8cc3-4a48b924e8d1</t>
    </r>
  </si>
  <si>
    <r>
      <rPr>
        <u/>
        <sz val="12"/>
        <color indexed="8"/>
        <rFont val="Calibri"/>
        <family val="2"/>
      </rPr>
      <t>SAMN36762227</t>
    </r>
  </si>
  <si>
    <r>
      <rPr>
        <u/>
        <sz val="12"/>
        <color indexed="8"/>
        <rFont val="Calibri"/>
        <family val="2"/>
      </rPr>
      <t>SRR25465372</t>
    </r>
  </si>
  <si>
    <r>
      <rPr>
        <u/>
        <sz val="12"/>
        <color indexed="8"/>
        <rFont val="Calibri"/>
        <family val="2"/>
      </rPr>
      <t>PV454023</t>
    </r>
  </si>
  <si>
    <t>USNM:FISH:442129</t>
  </si>
  <si>
    <r>
      <rPr>
        <u/>
        <sz val="12"/>
        <color indexed="8"/>
        <rFont val="Calibri"/>
        <family val="2"/>
      </rPr>
      <t>https://n2t.net/ark:/65665/39128f06c-0811-44af-96d6-f4a7ae3dab0b</t>
    </r>
  </si>
  <si>
    <t>USNM:Biorepository:AE8WT40</t>
  </si>
  <si>
    <r>
      <rPr>
        <u/>
        <sz val="12"/>
        <color indexed="8"/>
        <rFont val="Calibri"/>
        <family val="2"/>
      </rPr>
      <t>https://n2t.net/ark:/65665/3417fe2bb-46b0-470c-982f-7d77a0c671e5</t>
    </r>
  </si>
  <si>
    <r>
      <rPr>
        <u/>
        <sz val="12"/>
        <color indexed="8"/>
        <rFont val="Calibri"/>
        <family val="2"/>
      </rPr>
      <t>SAMN31811736</t>
    </r>
  </si>
  <si>
    <r>
      <rPr>
        <u/>
        <sz val="12"/>
        <color indexed="8"/>
        <rFont val="Calibri"/>
        <family val="2"/>
      </rPr>
      <t>SRR22396591</t>
    </r>
  </si>
  <si>
    <r>
      <rPr>
        <u/>
        <sz val="12"/>
        <color indexed="8"/>
        <rFont val="Calibri"/>
        <family val="2"/>
      </rPr>
      <t>OR546148</t>
    </r>
  </si>
  <si>
    <r>
      <rPr>
        <i/>
        <sz val="12"/>
        <color indexed="8"/>
        <rFont val="Calibri"/>
        <family val="2"/>
      </rPr>
      <t>Zalieutes elater</t>
    </r>
  </si>
  <si>
    <r>
      <rPr>
        <sz val="12"/>
        <color indexed="8"/>
        <rFont val="Calibri"/>
        <family val="2"/>
      </rPr>
      <t>Roundel Batfish</t>
    </r>
  </si>
  <si>
    <t>USNM:FISH:422352</t>
  </si>
  <si>
    <r>
      <rPr>
        <u/>
        <sz val="12"/>
        <color indexed="8"/>
        <rFont val="Calibri"/>
        <family val="2"/>
      </rPr>
      <t>https://n2t.net/ark:/65665/3269f086d-d3be-4d24-bb7d-0d4890311479</t>
    </r>
  </si>
  <si>
    <t>USNM:Biorepository:AG7PD33</t>
  </si>
  <si>
    <r>
      <rPr>
        <u/>
        <sz val="12"/>
        <color indexed="8"/>
        <rFont val="Calibri"/>
        <family val="2"/>
      </rPr>
      <t>https://n2t.net/ark:/65665/38db54049-6c36-4d45-a2b7-1c49d195c17b</t>
    </r>
  </si>
  <si>
    <t>USNM:Biorepository:AG7PL51</t>
  </si>
  <si>
    <r>
      <rPr>
        <u/>
        <sz val="12"/>
        <color indexed="8"/>
        <rFont val="Calibri"/>
        <family val="2"/>
      </rPr>
      <t>https://n2t.net/ark:/65665/375d655e7-f09b-4c7f-a1ce-f87c6f41708c</t>
    </r>
  </si>
  <si>
    <r>
      <rPr>
        <u/>
        <sz val="12"/>
        <color indexed="8"/>
        <rFont val="Calibri"/>
        <family val="2"/>
      </rPr>
      <t>SAMN31811740</t>
    </r>
  </si>
  <si>
    <r>
      <rPr>
        <u/>
        <sz val="12"/>
        <color indexed="8"/>
        <rFont val="Calibri"/>
        <family val="2"/>
      </rPr>
      <t>SRR22396587</t>
    </r>
  </si>
  <si>
    <r>
      <rPr>
        <u/>
        <sz val="12"/>
        <color indexed="8"/>
        <rFont val="Calibri"/>
        <family val="2"/>
      </rPr>
      <t>OR546149</t>
    </r>
  </si>
  <si>
    <r>
      <rPr>
        <i/>
        <sz val="12"/>
        <color indexed="8"/>
        <rFont val="Calibri"/>
        <family val="2"/>
      </rPr>
      <t>Zalieutes mcgintyi</t>
    </r>
  </si>
  <si>
    <t>USNM:FISH:407586</t>
  </si>
  <si>
    <r>
      <rPr>
        <u/>
        <sz val="12"/>
        <color indexed="8"/>
        <rFont val="Calibri"/>
        <family val="2"/>
      </rPr>
      <t>https://n2t.net/ark:/65665/3da840934-bd5a-46bf-ad3b-472c07234606</t>
    </r>
  </si>
  <si>
    <t>USNM:Biorepository:AH2UC19</t>
  </si>
  <si>
    <r>
      <rPr>
        <u/>
        <sz val="12"/>
        <color indexed="8"/>
        <rFont val="Calibri"/>
        <family val="2"/>
      </rPr>
      <t>https://n2t.net/ark:/65665/372341082-9f9d-4b60-985e-636c3521889f</t>
    </r>
  </si>
  <si>
    <r>
      <rPr>
        <u/>
        <sz val="12"/>
        <color indexed="8"/>
        <rFont val="Calibri"/>
        <family val="2"/>
      </rPr>
      <t>SAMN29555234</t>
    </r>
  </si>
  <si>
    <r>
      <rPr>
        <u/>
        <sz val="12"/>
        <color indexed="8"/>
        <rFont val="Calibri"/>
        <family val="2"/>
      </rPr>
      <t>SRR21843948</t>
    </r>
  </si>
  <si>
    <r>
      <rPr>
        <u/>
        <sz val="12"/>
        <color indexed="8"/>
        <rFont val="Calibri"/>
        <family val="2"/>
      </rPr>
      <t>OP056977</t>
    </r>
  </si>
  <si>
    <r>
      <rPr>
        <i/>
        <sz val="12"/>
        <color indexed="8"/>
        <rFont val="Calibri"/>
        <family val="2"/>
      </rPr>
      <t>Omosudis lowii</t>
    </r>
  </si>
  <si>
    <t>SIO:5e9d89d0-8ff0-44fe-8fdd-0de9cb001518</t>
  </si>
  <si>
    <r>
      <rPr>
        <u/>
        <sz val="12"/>
        <color indexed="8"/>
        <rFont val="Calibri"/>
        <family val="2"/>
      </rPr>
      <t>SAMN31811597</t>
    </r>
  </si>
  <si>
    <r>
      <rPr>
        <u/>
        <sz val="12"/>
        <color indexed="8"/>
        <rFont val="Calibri"/>
        <family val="2"/>
      </rPr>
      <t>SRR22396610</t>
    </r>
  </si>
  <si>
    <r>
      <rPr>
        <u/>
        <sz val="12"/>
        <color indexed="8"/>
        <rFont val="Calibri"/>
        <family val="2"/>
      </rPr>
      <t>OR482447</t>
    </r>
  </si>
  <si>
    <r>
      <rPr>
        <i/>
        <sz val="12"/>
        <color indexed="8"/>
        <rFont val="Calibri"/>
        <family val="2"/>
      </rPr>
      <t>Chaenophryne longiceps</t>
    </r>
  </si>
  <si>
    <t>SIO:FISHES:05-160</t>
  </si>
  <si>
    <t>SIO:ca785ede-a98e-410d-b833-f501b7db0d90</t>
  </si>
  <si>
    <r>
      <rPr>
        <u/>
        <sz val="12"/>
        <color indexed="8"/>
        <rFont val="Calibri"/>
        <family val="2"/>
      </rPr>
      <t>SAMN31811663</t>
    </r>
  </si>
  <si>
    <r>
      <rPr>
        <u/>
        <sz val="12"/>
        <color indexed="8"/>
        <rFont val="Calibri"/>
        <family val="2"/>
      </rPr>
      <t>SRR22396782</t>
    </r>
  </si>
  <si>
    <r>
      <rPr>
        <u/>
        <sz val="12"/>
        <color indexed="8"/>
        <rFont val="Calibri"/>
        <family val="2"/>
      </rPr>
      <t>OP057067</t>
    </r>
  </si>
  <si>
    <r>
      <rPr>
        <sz val="12"/>
        <color indexed="8"/>
        <rFont val="Calibri"/>
        <family val="2"/>
      </rPr>
      <t>Ophichthidae</t>
    </r>
  </si>
  <si>
    <r>
      <rPr>
        <i/>
        <sz val="12"/>
        <color indexed="8"/>
        <rFont val="Calibri"/>
        <family val="2"/>
      </rPr>
      <t>Apterichtus klazingai</t>
    </r>
  </si>
  <si>
    <t>USNM:FISH:446465</t>
  </si>
  <si>
    <r>
      <rPr>
        <u/>
        <sz val="12"/>
        <color indexed="8"/>
        <rFont val="Calibri"/>
        <family val="2"/>
      </rPr>
      <t>https://n2t.net/ark:/65665/326ec8113-9513-48bf-97ae-1c9ff50a3388</t>
    </r>
  </si>
  <si>
    <t>USNM:Biorepository:AL1HV31</t>
  </si>
  <si>
    <r>
      <rPr>
        <u/>
        <sz val="12"/>
        <color indexed="8"/>
        <rFont val="Calibri"/>
        <family val="2"/>
      </rPr>
      <t>https://n2t.net/ark:/65665/32aaeb4c4-5f6b-4a45-a8a6-23f2b9710b77</t>
    </r>
  </si>
  <si>
    <t>USNM:Biorepository:AL9PA36</t>
  </si>
  <si>
    <r>
      <rPr>
        <u/>
        <sz val="12"/>
        <color indexed="8"/>
        <rFont val="Calibri"/>
        <family val="2"/>
      </rPr>
      <t>https://n2t.net/ark:/65665/33b5efd71-b089-4460-b18a-7672476c694c</t>
    </r>
  </si>
  <si>
    <r>
      <rPr>
        <u/>
        <sz val="12"/>
        <color indexed="8"/>
        <rFont val="Calibri"/>
        <family val="2"/>
      </rPr>
      <t>SAMN26198390</t>
    </r>
  </si>
  <si>
    <r>
      <rPr>
        <u/>
        <sz val="12"/>
        <color indexed="8"/>
        <rFont val="Calibri"/>
        <family val="2"/>
      </rPr>
      <t>SRR19434422</t>
    </r>
  </si>
  <si>
    <r>
      <rPr>
        <u/>
        <sz val="12"/>
        <color indexed="8"/>
        <rFont val="Calibri"/>
        <family val="2"/>
      </rPr>
      <t>OP035315</t>
    </r>
  </si>
  <si>
    <r>
      <rPr>
        <i/>
        <sz val="12"/>
        <color indexed="8"/>
        <rFont val="Calibri"/>
        <family val="2"/>
      </rPr>
      <t>Brachysomophis crocodilinus</t>
    </r>
  </si>
  <si>
    <t>USNM:FISH:446463</t>
  </si>
  <si>
    <r>
      <rPr>
        <u/>
        <sz val="12"/>
        <color indexed="8"/>
        <rFont val="Calibri"/>
        <family val="2"/>
      </rPr>
      <t>https://n2t.net/ark:/65665/3a433d0fd-5a06-48cf-8c87-712878477212</t>
    </r>
  </si>
  <si>
    <t>USNM:Biorepository:AL1HV29</t>
  </si>
  <si>
    <r>
      <rPr>
        <u/>
        <sz val="12"/>
        <color indexed="8"/>
        <rFont val="Calibri"/>
        <family val="2"/>
      </rPr>
      <t>https://n2t.net/ark:/65665/32bf78759-a4d6-4ab7-9777-906f79f7eac6</t>
    </r>
  </si>
  <si>
    <t>USNM:Biorepository:AL9PA34</t>
  </si>
  <si>
    <r>
      <rPr>
        <u/>
        <sz val="12"/>
        <color indexed="8"/>
        <rFont val="Calibri"/>
        <family val="2"/>
      </rPr>
      <t>https://n2t.net/ark:/65665/307f6bb2c-b511-4f7a-86df-42520f8a539b</t>
    </r>
  </si>
  <si>
    <r>
      <rPr>
        <u/>
        <sz val="12"/>
        <color indexed="8"/>
        <rFont val="Calibri"/>
        <family val="2"/>
      </rPr>
      <t>SAMN26198388</t>
    </r>
  </si>
  <si>
    <r>
      <rPr>
        <u/>
        <sz val="12"/>
        <color indexed="8"/>
        <rFont val="Calibri"/>
        <family val="2"/>
      </rPr>
      <t>SRR19434427</t>
    </r>
  </si>
  <si>
    <r>
      <rPr>
        <u/>
        <sz val="12"/>
        <color indexed="8"/>
        <rFont val="Calibri"/>
        <family val="2"/>
      </rPr>
      <t>OP035145</t>
    </r>
  </si>
  <si>
    <r>
      <rPr>
        <i/>
        <sz val="12"/>
        <color indexed="8"/>
        <rFont val="Calibri"/>
        <family val="2"/>
      </rPr>
      <t>Brachysomophis henshawi</t>
    </r>
  </si>
  <si>
    <t>MNHN-IC-2008-0234</t>
  </si>
  <si>
    <t>USNM:FISH:439391</t>
  </si>
  <si>
    <t>USNM:Biorepository:AH7ZW00</t>
  </si>
  <si>
    <r>
      <rPr>
        <u/>
        <sz val="12"/>
        <color indexed="8"/>
        <rFont val="Calibri"/>
        <family val="2"/>
      </rPr>
      <t>https://n2t.net/ark:/65665/3a1ef3dbf-5cbd-403c-8948-1bc2e87c9453</t>
    </r>
  </si>
  <si>
    <t>USNM:Biorepository:AG5NR61</t>
  </si>
  <si>
    <r>
      <rPr>
        <u/>
        <sz val="12"/>
        <color indexed="8"/>
        <rFont val="Calibri"/>
        <family val="2"/>
      </rPr>
      <t>https://n2t.net/ark:/65665/31a2e1a57-9a1e-48ce-9ef8-96d59c3a9c1d</t>
    </r>
  </si>
  <si>
    <r>
      <rPr>
        <u/>
        <sz val="12"/>
        <color indexed="8"/>
        <rFont val="Calibri"/>
        <family val="2"/>
      </rPr>
      <t>SAMN26198135</t>
    </r>
  </si>
  <si>
    <r>
      <rPr>
        <u/>
        <sz val="12"/>
        <color indexed="8"/>
        <rFont val="Calibri"/>
        <family val="2"/>
      </rPr>
      <t>SRR18254326</t>
    </r>
  </si>
  <si>
    <r>
      <rPr>
        <u/>
        <sz val="12"/>
        <color indexed="8"/>
        <rFont val="Calibri"/>
        <family val="2"/>
      </rPr>
      <t>OP035127</t>
    </r>
  </si>
  <si>
    <r>
      <rPr>
        <i/>
        <sz val="12"/>
        <color indexed="8"/>
        <rFont val="Calibri"/>
        <family val="2"/>
      </rPr>
      <t>Callechelys catostoma</t>
    </r>
  </si>
  <si>
    <t>USNM:FISH:446430</t>
  </si>
  <si>
    <r>
      <rPr>
        <u/>
        <sz val="12"/>
        <color indexed="8"/>
        <rFont val="Calibri"/>
        <family val="2"/>
      </rPr>
      <t>https://n2t.net/ark:/65665/3d28a6b2b-9ca0-4426-b54a-42abed7272b5</t>
    </r>
  </si>
  <si>
    <t>USNM:Biorepository:AL1HI25</t>
  </si>
  <si>
    <r>
      <rPr>
        <u/>
        <sz val="12"/>
        <color indexed="8"/>
        <rFont val="Calibri"/>
        <family val="2"/>
      </rPr>
      <t>https://n2t.net/ark:/65665/3cb7245df-2403-4453-a9bc-1686b6919ea8</t>
    </r>
  </si>
  <si>
    <t>USNM:Biorepository:AL9PA03</t>
  </si>
  <si>
    <r>
      <rPr>
        <u/>
        <sz val="12"/>
        <color indexed="8"/>
        <rFont val="Calibri"/>
        <family val="2"/>
      </rPr>
      <t>https://n2t.net/ark:/65665/3cd81d50f-7ac0-421f-a246-9afb4047e783</t>
    </r>
  </si>
  <si>
    <r>
      <rPr>
        <u/>
        <sz val="12"/>
        <color indexed="8"/>
        <rFont val="Calibri"/>
        <family val="2"/>
      </rPr>
      <t>SAMN26198382</t>
    </r>
  </si>
  <si>
    <r>
      <rPr>
        <u/>
        <sz val="12"/>
        <color indexed="8"/>
        <rFont val="Calibri"/>
        <family val="2"/>
      </rPr>
      <t>SRR19434424</t>
    </r>
  </si>
  <si>
    <r>
      <rPr>
        <u/>
        <sz val="12"/>
        <color indexed="8"/>
        <rFont val="Calibri"/>
        <family val="2"/>
      </rPr>
      <t>OR582710</t>
    </r>
  </si>
  <si>
    <r>
      <rPr>
        <i/>
        <sz val="12"/>
        <color indexed="8"/>
        <rFont val="Calibri"/>
        <family val="2"/>
      </rPr>
      <t>Callechelys marmorata</t>
    </r>
  </si>
  <si>
    <t>USNM:FISH:446464</t>
  </si>
  <si>
    <r>
      <rPr>
        <u/>
        <sz val="12"/>
        <color indexed="8"/>
        <rFont val="Calibri"/>
        <family val="2"/>
      </rPr>
      <t>https://n2t.net/ark:/65665/3015e8624-0236-4d2e-b415-c10940babe4e</t>
    </r>
  </si>
  <si>
    <t>USNM:Biorepository:AL1HV30</t>
  </si>
  <si>
    <r>
      <rPr>
        <u/>
        <sz val="12"/>
        <color indexed="8"/>
        <rFont val="Calibri"/>
        <family val="2"/>
      </rPr>
      <t>https://n2t.net/ark:/65665/3d878c2e9-7696-4031-8a5e-f135069dd490</t>
    </r>
  </si>
  <si>
    <t>USNM:Biorepository:AL9PA35</t>
  </si>
  <si>
    <r>
      <rPr>
        <u/>
        <sz val="12"/>
        <color indexed="8"/>
        <rFont val="Calibri"/>
        <family val="2"/>
      </rPr>
      <t>https://n2t.net/ark:/65665/304bcf79f-36e7-4530-a70d-bcb414a99ca6</t>
    </r>
  </si>
  <si>
    <r>
      <rPr>
        <u/>
        <sz val="12"/>
        <color indexed="8"/>
        <rFont val="Calibri"/>
        <family val="2"/>
      </rPr>
      <t>SAMN26198389</t>
    </r>
  </si>
  <si>
    <r>
      <rPr>
        <u/>
        <sz val="12"/>
        <color indexed="8"/>
        <rFont val="Calibri"/>
        <family val="2"/>
      </rPr>
      <t>SRR19434425</t>
    </r>
  </si>
  <si>
    <r>
      <rPr>
        <u/>
        <sz val="12"/>
        <color indexed="8"/>
        <rFont val="Calibri"/>
        <family val="2"/>
      </rPr>
      <t>OP035187</t>
    </r>
  </si>
  <si>
    <r>
      <rPr>
        <i/>
        <sz val="12"/>
        <color indexed="8"/>
        <rFont val="Calibri"/>
        <family val="2"/>
      </rPr>
      <t>Leiuranus semicinctus</t>
    </r>
  </si>
  <si>
    <t>USNM:FISH:446167</t>
  </si>
  <si>
    <r>
      <rPr>
        <u/>
        <sz val="12"/>
        <color indexed="8"/>
        <rFont val="Calibri"/>
        <family val="2"/>
      </rPr>
      <t>https://n2t.net/ark:/65665/373d2bfba-46ac-4102-8520-37b18d6bd2fb</t>
    </r>
  </si>
  <si>
    <t>USNM:Biorepository:AL1HF75</t>
  </si>
  <si>
    <r>
      <rPr>
        <u/>
        <sz val="12"/>
        <color indexed="8"/>
        <rFont val="Calibri"/>
        <family val="2"/>
      </rPr>
      <t>https://n2t.net/ark:/65665/3555cfc27-f712-452b-9768-18136d417658</t>
    </r>
  </si>
  <si>
    <t>USNM:Biorepository:AL8OW34</t>
  </si>
  <si>
    <r>
      <rPr>
        <u/>
        <sz val="12"/>
        <color indexed="8"/>
        <rFont val="Calibri"/>
        <family val="2"/>
      </rPr>
      <t>https://n2t.net/ark:/65665/395e04880-6fbd-4606-80bc-326478d23f70</t>
    </r>
  </si>
  <si>
    <r>
      <rPr>
        <u/>
        <sz val="12"/>
        <color indexed="8"/>
        <rFont val="Calibri"/>
        <family val="2"/>
      </rPr>
      <t>SAMN26198331</t>
    </r>
  </si>
  <si>
    <r>
      <rPr>
        <u/>
        <sz val="12"/>
        <color indexed="8"/>
        <rFont val="Calibri"/>
        <family val="2"/>
      </rPr>
      <t>SRR19434469</t>
    </r>
  </si>
  <si>
    <r>
      <rPr>
        <u/>
        <sz val="12"/>
        <color indexed="8"/>
        <rFont val="Calibri"/>
        <family val="2"/>
      </rPr>
      <t>OP035206</t>
    </r>
  </si>
  <si>
    <r>
      <rPr>
        <i/>
        <sz val="12"/>
        <color indexed="8"/>
        <rFont val="Calibri"/>
        <family val="2"/>
      </rPr>
      <t>Myrichthys colubrinus</t>
    </r>
  </si>
  <si>
    <t>USNM:FISH:446301</t>
  </si>
  <si>
    <r>
      <rPr>
        <u/>
        <sz val="12"/>
        <color indexed="8"/>
        <rFont val="Calibri"/>
        <family val="2"/>
      </rPr>
      <t>https://n2t.net/ark:/65665/3697784ad-d8f8-4c38-85e5-326062ccbac6</t>
    </r>
  </si>
  <si>
    <t>USNM:Biorepository:AL1HH06</t>
  </si>
  <si>
    <r>
      <rPr>
        <u/>
        <sz val="12"/>
        <color indexed="8"/>
        <rFont val="Calibri"/>
        <family val="2"/>
      </rPr>
      <t>https://n2t.net/ark:/65665/30e24ee52-3a8f-404c-9918-7049862a3214</t>
    </r>
  </si>
  <si>
    <t>USNM:Biorepository:AL8OY84</t>
  </si>
  <si>
    <r>
      <rPr>
        <u/>
        <sz val="12"/>
        <color indexed="8"/>
        <rFont val="Calibri"/>
        <family val="2"/>
      </rPr>
      <t>https://n2t.net/ark:/65665/314391b66-3417-43fd-aed1-3f824c711b8c</t>
    </r>
  </si>
  <si>
    <r>
      <rPr>
        <u/>
        <sz val="12"/>
        <color indexed="8"/>
        <rFont val="Calibri"/>
        <family val="2"/>
      </rPr>
      <t>SAMN26198368</t>
    </r>
  </si>
  <si>
    <r>
      <rPr>
        <u/>
        <sz val="12"/>
        <color indexed="8"/>
        <rFont val="Calibri"/>
        <family val="2"/>
      </rPr>
      <t>SRR18254233</t>
    </r>
  </si>
  <si>
    <r>
      <rPr>
        <u/>
        <sz val="12"/>
        <color indexed="8"/>
        <rFont val="Calibri"/>
        <family val="2"/>
      </rPr>
      <t>OR575597</t>
    </r>
  </si>
  <si>
    <r>
      <rPr>
        <i/>
        <sz val="12"/>
        <color indexed="8"/>
        <rFont val="Calibri"/>
        <family val="2"/>
      </rPr>
      <t>Myrophis punctatus</t>
    </r>
  </si>
  <si>
    <t>USNM:FISH:416467</t>
  </si>
  <si>
    <r>
      <rPr>
        <u/>
        <sz val="12"/>
        <color indexed="8"/>
        <rFont val="Calibri"/>
        <family val="2"/>
      </rPr>
      <t>https://n2t.net/ark:/65665/31039ebc1-a46c-4864-b003-cb96010bc361</t>
    </r>
  </si>
  <si>
    <r>
      <rPr>
        <u/>
        <sz val="12"/>
        <color indexed="8"/>
        <rFont val="Calibri"/>
        <family val="2"/>
      </rPr>
      <t>https://n2t.net/ark:/65665/34dbe9b50-b4eb-4476-a8cc-ee41d1a24511</t>
    </r>
  </si>
  <si>
    <t>USNM:Biorepository:AL8OO47</t>
  </si>
  <si>
    <r>
      <rPr>
        <u/>
        <sz val="12"/>
        <color indexed="8"/>
        <rFont val="Calibri"/>
        <family val="2"/>
      </rPr>
      <t>https://n2t.net/ark:/65665/368bbdf74-7ba5-4a37-b57f-7cf720c49919</t>
    </r>
  </si>
  <si>
    <r>
      <rPr>
        <u/>
        <sz val="12"/>
        <color indexed="8"/>
        <rFont val="Calibri"/>
        <family val="2"/>
      </rPr>
      <t>SAMN26198325</t>
    </r>
  </si>
  <si>
    <r>
      <rPr>
        <u/>
        <sz val="12"/>
        <color indexed="8"/>
        <rFont val="Calibri"/>
        <family val="2"/>
      </rPr>
      <t>SRR18254376</t>
    </r>
  </si>
  <si>
    <r>
      <rPr>
        <u/>
        <sz val="12"/>
        <color indexed="8"/>
        <rFont val="Calibri"/>
        <family val="2"/>
      </rPr>
      <t>OP035321</t>
    </r>
  </si>
  <si>
    <r>
      <rPr>
        <i/>
        <sz val="12"/>
        <color indexed="8"/>
        <rFont val="Calibri"/>
        <family val="2"/>
      </rPr>
      <t>Ophichthus cruentifer</t>
    </r>
  </si>
  <si>
    <t>USNM:FISH:466104</t>
  </si>
  <si>
    <r>
      <rPr>
        <u/>
        <sz val="12"/>
        <color indexed="8"/>
        <rFont val="Calibri"/>
        <family val="2"/>
      </rPr>
      <t>https://n2t.net/ark:/65665/380566964-c661-4333-9da5-e38d49017987</t>
    </r>
  </si>
  <si>
    <t>USNM:Biorepository:AF0YN33</t>
  </si>
  <si>
    <r>
      <rPr>
        <u/>
        <sz val="12"/>
        <color indexed="8"/>
        <rFont val="Calibri"/>
        <family val="2"/>
      </rPr>
      <t>https://n2t.net/ark:/65665/3f5bec166-5013-49f4-a175-4a075df222fe</t>
    </r>
  </si>
  <si>
    <t>USNM:Biorepository:AQ7LZ17</t>
  </si>
  <si>
    <r>
      <rPr>
        <u/>
        <sz val="12"/>
        <color indexed="8"/>
        <rFont val="Calibri"/>
        <family val="2"/>
      </rPr>
      <t>https://n2t.net/ark:/65665/3f4bd2882-d1c6-4068-8cfb-704a120604e8</t>
    </r>
  </si>
  <si>
    <r>
      <rPr>
        <u/>
        <sz val="12"/>
        <color indexed="8"/>
        <rFont val="Calibri"/>
        <family val="2"/>
      </rPr>
      <t>SAMN36762083</t>
    </r>
  </si>
  <si>
    <r>
      <rPr>
        <u/>
        <sz val="12"/>
        <color indexed="8"/>
        <rFont val="Calibri"/>
        <family val="2"/>
      </rPr>
      <t>SRR25465021</t>
    </r>
  </si>
  <si>
    <r>
      <rPr>
        <u/>
        <sz val="12"/>
        <color indexed="8"/>
        <rFont val="Calibri"/>
        <family val="2"/>
      </rPr>
      <t>PV276245</t>
    </r>
  </si>
  <si>
    <t>USNM:FISH:477490</t>
  </si>
  <si>
    <t>USNM:Biorepository:AP9DW72</t>
  </si>
  <si>
    <r>
      <rPr>
        <i/>
        <sz val="12"/>
        <color indexed="8"/>
        <rFont val="Calibri"/>
        <family val="2"/>
      </rPr>
      <t>Ophichthus melanoporus</t>
    </r>
  </si>
  <si>
    <t>USNM:FISH:477635</t>
  </si>
  <si>
    <t>USNM:Biorepository:AP9DY21</t>
  </si>
  <si>
    <r>
      <rPr>
        <i/>
        <sz val="12"/>
        <color indexed="8"/>
        <rFont val="Calibri"/>
        <family val="2"/>
      </rPr>
      <t>Ophichthus polyophthalmus</t>
    </r>
  </si>
  <si>
    <t>MNHN-IC-2008-0826</t>
  </si>
  <si>
    <t>USNM:FISH:439906</t>
  </si>
  <si>
    <t>USNM:Biorepository:AH8AB10</t>
  </si>
  <si>
    <r>
      <rPr>
        <u/>
        <sz val="12"/>
        <color indexed="8"/>
        <rFont val="Calibri"/>
        <family val="2"/>
      </rPr>
      <t>https://n2t.net/ark:/65665/31789d7e5-c6e8-4302-b771-6337acae3a25</t>
    </r>
  </si>
  <si>
    <t>USNM:Biorepository:AG5NW47</t>
  </si>
  <si>
    <r>
      <rPr>
        <u/>
        <sz val="12"/>
        <color indexed="8"/>
        <rFont val="Calibri"/>
        <family val="2"/>
      </rPr>
      <t>https://n2t.net/ark:/65665/30b37d038-d45c-4782-b955-0be0d70aaec0</t>
    </r>
  </si>
  <si>
    <r>
      <rPr>
        <u/>
        <sz val="12"/>
        <color indexed="8"/>
        <rFont val="Calibri"/>
        <family val="2"/>
      </rPr>
      <t>SAMN26198137</t>
    </r>
  </si>
  <si>
    <r>
      <rPr>
        <u/>
        <sz val="12"/>
        <color indexed="8"/>
        <rFont val="Calibri"/>
        <family val="2"/>
      </rPr>
      <t>SRR18254324</t>
    </r>
  </si>
  <si>
    <r>
      <rPr>
        <u/>
        <sz val="12"/>
        <color indexed="8"/>
        <rFont val="Calibri"/>
        <family val="2"/>
      </rPr>
      <t>OP035236</t>
    </r>
  </si>
  <si>
    <r>
      <rPr>
        <i/>
        <sz val="12"/>
        <color indexed="8"/>
        <rFont val="Calibri"/>
        <family val="2"/>
      </rPr>
      <t>Ophichthus puncticeps</t>
    </r>
  </si>
  <si>
    <t>USNM:FISH:477652</t>
  </si>
  <si>
    <t>USNM:Biorepository:AP9DY38</t>
  </si>
  <si>
    <r>
      <rPr>
        <i/>
        <sz val="12"/>
        <color indexed="8"/>
        <rFont val="Calibri"/>
        <family val="2"/>
      </rPr>
      <t>Schismorhynchus labialis</t>
    </r>
  </si>
  <si>
    <t>USNM:FISH:434909</t>
  </si>
  <si>
    <r>
      <rPr>
        <u/>
        <sz val="12"/>
        <color indexed="8"/>
        <rFont val="Calibri"/>
        <family val="2"/>
      </rPr>
      <t>https://n2t.net/ark:/65665/362980158-0f06-4e07-9ede-88c9ba8805cd</t>
    </r>
  </si>
  <si>
    <t>USNM:Biorepository:AB4OG31</t>
  </si>
  <si>
    <r>
      <rPr>
        <u/>
        <sz val="12"/>
        <color indexed="8"/>
        <rFont val="Calibri"/>
        <family val="2"/>
      </rPr>
      <t>https://n2t.net/ark:/65665/3eb40784c-c39a-44d0-8f52-aa576cd581b8</t>
    </r>
  </si>
  <si>
    <t>USNM:Biorepository:AG7PQ93</t>
  </si>
  <si>
    <r>
      <rPr>
        <u/>
        <sz val="12"/>
        <color indexed="8"/>
        <rFont val="Calibri"/>
        <family val="2"/>
      </rPr>
      <t>https://n2t.net/ark:/65665/3f3623974-ad9f-4e9f-80ed-497694fdefc7</t>
    </r>
  </si>
  <si>
    <r>
      <rPr>
        <u/>
        <sz val="12"/>
        <color indexed="8"/>
        <rFont val="Calibri"/>
        <family val="2"/>
      </rPr>
      <t>SAMN26198151</t>
    </r>
  </si>
  <si>
    <r>
      <rPr>
        <u/>
        <sz val="12"/>
        <color indexed="8"/>
        <rFont val="Calibri"/>
        <family val="2"/>
      </rPr>
      <t>SRR19434346</t>
    </r>
  </si>
  <si>
    <r>
      <rPr>
        <u/>
        <sz val="12"/>
        <color indexed="8"/>
        <rFont val="Calibri"/>
        <family val="2"/>
      </rPr>
      <t>OR575606</t>
    </r>
  </si>
  <si>
    <r>
      <rPr>
        <i/>
        <sz val="12"/>
        <color indexed="8"/>
        <rFont val="Calibri"/>
        <family val="2"/>
      </rPr>
      <t>Schultzidia johnstonensis</t>
    </r>
  </si>
  <si>
    <t>USNM:FISH:409172</t>
  </si>
  <si>
    <r>
      <rPr>
        <u/>
        <sz val="12"/>
        <color indexed="8"/>
        <rFont val="Calibri"/>
        <family val="2"/>
      </rPr>
      <t>https://n2t.net/ark:/65665/36a2750d4-af5c-47f7-998a-0f6c049b08d2</t>
    </r>
  </si>
  <si>
    <t>USNM:Biorepository:AH1TT07</t>
  </si>
  <si>
    <r>
      <rPr>
        <u/>
        <sz val="12"/>
        <color indexed="8"/>
        <rFont val="Calibri"/>
        <family val="2"/>
      </rPr>
      <t>https://n2t.net/ark:/65665/3f38aae22-825d-4028-ba86-0a7d60489bf3</t>
    </r>
  </si>
  <si>
    <t>USNM:Biorepository:AG7PV80</t>
  </si>
  <si>
    <r>
      <rPr>
        <u/>
        <sz val="12"/>
        <color indexed="8"/>
        <rFont val="Calibri"/>
        <family val="2"/>
      </rPr>
      <t>https://n2t.net/ark:/65665/390d116e6-52d8-4e13-8ec7-4b3add350431</t>
    </r>
  </si>
  <si>
    <r>
      <rPr>
        <u/>
        <sz val="12"/>
        <color indexed="8"/>
        <rFont val="Calibri"/>
        <family val="2"/>
      </rPr>
      <t>SAMN26198174</t>
    </r>
  </si>
  <si>
    <r>
      <rPr>
        <u/>
        <sz val="12"/>
        <color indexed="8"/>
        <rFont val="Calibri"/>
        <family val="2"/>
      </rPr>
      <t>SRR18254549</t>
    </r>
  </si>
  <si>
    <r>
      <rPr>
        <u/>
        <sz val="12"/>
        <color indexed="8"/>
        <rFont val="Calibri"/>
        <family val="2"/>
      </rPr>
      <t>OP035164</t>
    </r>
  </si>
  <si>
    <r>
      <rPr>
        <i/>
        <sz val="12"/>
        <color indexed="8"/>
        <rFont val="Calibri"/>
        <family val="2"/>
      </rPr>
      <t>Benthocometes robustus</t>
    </r>
  </si>
  <si>
    <t>USNM:FISH:455343</t>
  </si>
  <si>
    <r>
      <rPr>
        <u/>
        <sz val="12"/>
        <color indexed="8"/>
        <rFont val="Calibri"/>
        <family val="2"/>
      </rPr>
      <t>https://n2t.net/ark:/65665/3ce487da6-0ec3-45e8-99af-6bf1ed40a9f2</t>
    </r>
  </si>
  <si>
    <t>USNM:Biorepository:AO9TU61</t>
  </si>
  <si>
    <r>
      <rPr>
        <u/>
        <sz val="12"/>
        <color indexed="8"/>
        <rFont val="Calibri"/>
        <family val="2"/>
      </rPr>
      <t>https://n2t.net/ark:/65665/3f03c42c4-c3c7-4c72-bc74-ae2d0ff4dede</t>
    </r>
  </si>
  <si>
    <t>USNM:Biorepository:AQ8MM28</t>
  </si>
  <si>
    <r>
      <rPr>
        <u/>
        <sz val="12"/>
        <color indexed="8"/>
        <rFont val="Calibri"/>
        <family val="2"/>
      </rPr>
      <t>https://n2t.net/ark:/65665/3b4eb2d39-9168-4012-93f3-5a0401e231c0</t>
    </r>
  </si>
  <si>
    <r>
      <rPr>
        <u/>
        <sz val="12"/>
        <color indexed="8"/>
        <rFont val="Calibri"/>
        <family val="2"/>
      </rPr>
      <t>SAMN31811890</t>
    </r>
  </si>
  <si>
    <r>
      <rPr>
        <u/>
        <sz val="12"/>
        <color indexed="8"/>
        <rFont val="Calibri"/>
        <family val="2"/>
      </rPr>
      <t>SRR22396715</t>
    </r>
  </si>
  <si>
    <r>
      <rPr>
        <u/>
        <sz val="12"/>
        <color indexed="8"/>
        <rFont val="Calibri"/>
        <family val="2"/>
      </rPr>
      <t>OR482582</t>
    </r>
  </si>
  <si>
    <t>6/25/2024</t>
  </si>
  <si>
    <r>
      <rPr>
        <i/>
        <sz val="12"/>
        <color indexed="8"/>
        <rFont val="Calibri"/>
        <family val="2"/>
      </rPr>
      <t>Brotula barbata</t>
    </r>
  </si>
  <si>
    <t>USNM:FISH:400732</t>
  </si>
  <si>
    <r>
      <rPr>
        <u/>
        <sz val="12"/>
        <color indexed="8"/>
        <rFont val="Calibri"/>
        <family val="2"/>
      </rPr>
      <t>https://n2t.net/ark:/65665/39f9d485c-7dc7-43ed-803e-33eb8441a5b2</t>
    </r>
  </si>
  <si>
    <t>USNM:Biorepository:AH2UA13</t>
  </si>
  <si>
    <r>
      <rPr>
        <u/>
        <sz val="12"/>
        <color indexed="8"/>
        <rFont val="Calibri"/>
        <family val="2"/>
      </rPr>
      <t>https://n2t.net/ark:/65665/3ed3974fc-c6ec-4d13-8e09-705d266e1d78</t>
    </r>
  </si>
  <si>
    <r>
      <rPr>
        <u/>
        <sz val="12"/>
        <color indexed="8"/>
        <rFont val="Calibri"/>
        <family val="2"/>
      </rPr>
      <t>SAMN31811773</t>
    </r>
  </si>
  <si>
    <r>
      <rPr>
        <u/>
        <sz val="12"/>
        <color indexed="8"/>
        <rFont val="Calibri"/>
        <family val="2"/>
      </rPr>
      <t>SRR22396751</t>
    </r>
  </si>
  <si>
    <r>
      <rPr>
        <u/>
        <sz val="12"/>
        <color indexed="8"/>
        <rFont val="Calibri"/>
        <family val="2"/>
      </rPr>
      <t>OR546158</t>
    </r>
  </si>
  <si>
    <t>USNM:FISH:477665</t>
  </si>
  <si>
    <t>USNM:Biorepository:AI9LY84</t>
  </si>
  <si>
    <r>
      <rPr>
        <sz val="12"/>
        <color indexed="8"/>
        <rFont val="Calibri"/>
        <family val="2"/>
      </rPr>
      <t>Ophidiidae</t>
    </r>
  </si>
  <si>
    <r>
      <rPr>
        <i/>
        <sz val="12"/>
        <color indexed="8"/>
        <rFont val="Calibri"/>
        <family val="2"/>
      </rPr>
      <t>Brotula multibarbata</t>
    </r>
  </si>
  <si>
    <t>USNM:FISH:446410</t>
  </si>
  <si>
    <r>
      <rPr>
        <u/>
        <sz val="12"/>
        <color indexed="8"/>
        <rFont val="Calibri"/>
        <family val="2"/>
      </rPr>
      <t>https://n2t.net/ark:/65665/3933b9120-14a3-41e3-8625-87bd7a1a8efa</t>
    </r>
  </si>
  <si>
    <t>USNM:Biorepository:AL1HI05</t>
  </si>
  <si>
    <r>
      <rPr>
        <u/>
        <sz val="12"/>
        <color indexed="8"/>
        <rFont val="Calibri"/>
        <family val="2"/>
      </rPr>
      <t>https://n2t.net/ark:/65665/3ec91c7f0-8fbc-4076-9b8a-ff6b34f38d18</t>
    </r>
  </si>
  <si>
    <t>USNM:Biorepository:AL8OZ83</t>
  </si>
  <si>
    <r>
      <rPr>
        <u/>
        <sz val="12"/>
        <color indexed="8"/>
        <rFont val="Calibri"/>
        <family val="2"/>
      </rPr>
      <t>https://n2t.net/ark:/65665/3a480603b-a07f-413f-a0d0-f85af88233de</t>
    </r>
  </si>
  <si>
    <r>
      <rPr>
        <u/>
        <sz val="12"/>
        <color indexed="8"/>
        <rFont val="Calibri"/>
        <family val="2"/>
      </rPr>
      <t>SAMN26198380</t>
    </r>
  </si>
  <si>
    <r>
      <rPr>
        <u/>
        <sz val="12"/>
        <color indexed="8"/>
        <rFont val="Calibri"/>
        <family val="2"/>
      </rPr>
      <t>SRR19434414</t>
    </r>
  </si>
  <si>
    <r>
      <rPr>
        <u/>
        <sz val="12"/>
        <color indexed="8"/>
        <rFont val="Calibri"/>
        <family val="2"/>
      </rPr>
      <t>OP035133</t>
    </r>
  </si>
  <si>
    <r>
      <rPr>
        <i/>
        <sz val="12"/>
        <color indexed="8"/>
        <rFont val="Calibri"/>
        <family val="2"/>
      </rPr>
      <t>Brotula townsendi</t>
    </r>
  </si>
  <si>
    <t>USNM:FISH:446238</t>
  </si>
  <si>
    <r>
      <rPr>
        <u/>
        <sz val="12"/>
        <color indexed="8"/>
        <rFont val="Calibri"/>
        <family val="2"/>
      </rPr>
      <t>https://n2t.net/ark:/65665/3a3ed40fe-46d9-4c0e-b3b8-ffce70f6cc25</t>
    </r>
  </si>
  <si>
    <t>USNM:Biorepository:AL1HG45</t>
  </si>
  <si>
    <r>
      <rPr>
        <u/>
        <sz val="12"/>
        <color indexed="8"/>
        <rFont val="Calibri"/>
        <family val="2"/>
      </rPr>
      <t>https://n2t.net/ark:/65665/3e62d580e-52bf-44c3-b200-763c8f028c73</t>
    </r>
  </si>
  <si>
    <t>USNM:Biorepository:AL8OY23</t>
  </si>
  <si>
    <r>
      <rPr>
        <u/>
        <sz val="12"/>
        <color indexed="8"/>
        <rFont val="Calibri"/>
        <family val="2"/>
      </rPr>
      <t>https://n2t.net/ark:/65665/38f64ad87-64ee-4ded-b2cc-1b4911474eba</t>
    </r>
  </si>
  <si>
    <r>
      <rPr>
        <u/>
        <sz val="12"/>
        <color indexed="8"/>
        <rFont val="Calibri"/>
        <family val="2"/>
      </rPr>
      <t>SAMN26198362</t>
    </r>
  </si>
  <si>
    <r>
      <rPr>
        <u/>
        <sz val="12"/>
        <color indexed="8"/>
        <rFont val="Calibri"/>
        <family val="2"/>
      </rPr>
      <t>SRR19434358</t>
    </r>
  </si>
  <si>
    <r>
      <rPr>
        <u/>
        <sz val="12"/>
        <color indexed="8"/>
        <rFont val="Calibri"/>
        <family val="2"/>
      </rPr>
      <t>OP035217</t>
    </r>
  </si>
  <si>
    <r>
      <rPr>
        <i/>
        <sz val="12"/>
        <color indexed="8"/>
        <rFont val="Calibri"/>
        <family val="2"/>
      </rPr>
      <t>Lamprogrammus brunswigi</t>
    </r>
  </si>
  <si>
    <t>USNM:FISH:407327</t>
  </si>
  <si>
    <r>
      <rPr>
        <u/>
        <sz val="12"/>
        <color indexed="8"/>
        <rFont val="Calibri"/>
        <family val="2"/>
      </rPr>
      <t>https://n2t.net/ark:/65665/397f380bc-943f-49fd-9c48-df5ef39abbfa</t>
    </r>
  </si>
  <si>
    <t>USNM:Biorepository:AH1TZ61</t>
  </si>
  <si>
    <r>
      <rPr>
        <u/>
        <sz val="12"/>
        <color indexed="8"/>
        <rFont val="Calibri"/>
        <family val="2"/>
      </rPr>
      <t>https://n2t.net/ark:/65665/355df805e-a6aa-4a9f-8437-6520bf07b767</t>
    </r>
  </si>
  <si>
    <r>
      <rPr>
        <u/>
        <sz val="12"/>
        <color indexed="8"/>
        <rFont val="Calibri"/>
        <family val="2"/>
      </rPr>
      <t>SAMN26198245</t>
    </r>
  </si>
  <si>
    <r>
      <rPr>
        <u/>
        <sz val="12"/>
        <color indexed="8"/>
        <rFont val="Calibri"/>
        <family val="2"/>
      </rPr>
      <t>SRR18254503</t>
    </r>
  </si>
  <si>
    <r>
      <rPr>
        <u/>
        <sz val="12"/>
        <color indexed="8"/>
        <rFont val="Calibri"/>
        <family val="2"/>
      </rPr>
      <t>OP035285</t>
    </r>
  </si>
  <si>
    <r>
      <rPr>
        <i/>
        <sz val="12"/>
        <color indexed="8"/>
        <rFont val="Calibri"/>
        <family val="2"/>
      </rPr>
      <t>Lepophidium profundorum</t>
    </r>
  </si>
  <si>
    <t>USNM:FISH:454723</t>
  </si>
  <si>
    <r>
      <rPr>
        <u/>
        <sz val="12"/>
        <color indexed="8"/>
        <rFont val="Calibri"/>
        <family val="2"/>
      </rPr>
      <t>https://n2t.net/ark:/65665/38ce083e2-95ef-4672-99b6-cc65696b3f39</t>
    </r>
  </si>
  <si>
    <t>USNM:Biorepository:AO9TT59</t>
  </si>
  <si>
    <r>
      <rPr>
        <u/>
        <sz val="12"/>
        <color indexed="8"/>
        <rFont val="Calibri"/>
        <family val="2"/>
      </rPr>
      <t>https://n2t.net/ark:/65665/32f97f591-7ddf-4235-a521-47cdc419cbc1</t>
    </r>
  </si>
  <si>
    <t>USNM:Biorepository:AQ8ML52</t>
  </si>
  <si>
    <r>
      <rPr>
        <u/>
        <sz val="12"/>
        <color indexed="8"/>
        <rFont val="Calibri"/>
        <family val="2"/>
      </rPr>
      <t>https://n2t.net/ark:/65665/32aa43187-d724-47fa-9fc8-bcb1fcf4e1ad</t>
    </r>
  </si>
  <si>
    <r>
      <rPr>
        <u/>
        <sz val="12"/>
        <color indexed="8"/>
        <rFont val="Calibri"/>
        <family val="2"/>
      </rPr>
      <t>SAMN31811811</t>
    </r>
  </si>
  <si>
    <r>
      <rPr>
        <u/>
        <sz val="12"/>
        <color indexed="8"/>
        <rFont val="Calibri"/>
        <family val="2"/>
      </rPr>
      <t>SRR22396832</t>
    </r>
  </si>
  <si>
    <r>
      <rPr>
        <u/>
        <sz val="12"/>
        <color indexed="8"/>
        <rFont val="Calibri"/>
        <family val="2"/>
      </rPr>
      <t>OR546237</t>
    </r>
  </si>
  <si>
    <r>
      <rPr>
        <i/>
        <sz val="12"/>
        <color indexed="8"/>
        <rFont val="Calibri"/>
        <family val="2"/>
      </rPr>
      <t>Monomitopus agassizii</t>
    </r>
  </si>
  <si>
    <t>USNM:FISH:407440</t>
  </si>
  <si>
    <r>
      <rPr>
        <u/>
        <sz val="12"/>
        <color indexed="8"/>
        <rFont val="Calibri"/>
        <family val="2"/>
      </rPr>
      <t>https://n2t.net/ark:/65665/33ab797f3-1faf-40c5-9b37-e03c21db3138</t>
    </r>
  </si>
  <si>
    <t>USNM:Biorepository:AH2UA74</t>
  </si>
  <si>
    <r>
      <rPr>
        <u/>
        <sz val="12"/>
        <color indexed="8"/>
        <rFont val="Calibri"/>
        <family val="2"/>
      </rPr>
      <t>https://n2t.net/ark:/65665/3d579c2ab-cc57-40eb-b315-bdb819f2165c</t>
    </r>
  </si>
  <si>
    <r>
      <rPr>
        <u/>
        <sz val="12"/>
        <color indexed="8"/>
        <rFont val="Calibri"/>
        <family val="2"/>
      </rPr>
      <t>SAMN36762134</t>
    </r>
  </si>
  <si>
    <r>
      <rPr>
        <u/>
        <sz val="12"/>
        <color indexed="8"/>
        <rFont val="Calibri"/>
        <family val="2"/>
      </rPr>
      <t>SRR25465187</t>
    </r>
  </si>
  <si>
    <r>
      <rPr>
        <u/>
        <sz val="12"/>
        <color indexed="8"/>
        <rFont val="Calibri"/>
        <family val="2"/>
      </rPr>
      <t>PV460850</t>
    </r>
  </si>
  <si>
    <t>USNM:FISH:407132</t>
  </si>
  <si>
    <r>
      <rPr>
        <u/>
        <sz val="12"/>
        <color indexed="8"/>
        <rFont val="Calibri"/>
        <family val="2"/>
      </rPr>
      <t>https://n2t.net/ark:/65665/33c395592-d1fd-469c-a733-18d1351d836a</t>
    </r>
  </si>
  <si>
    <t>USNM:Biorepository:AA0AH54</t>
  </si>
  <si>
    <r>
      <rPr>
        <u/>
        <sz val="12"/>
        <color indexed="8"/>
        <rFont val="Calibri"/>
        <family val="2"/>
      </rPr>
      <t>https://n2t.net/ark:/65665/3bb36eea9-a4b5-4d5c-91ca-b736dd2b0e90</t>
    </r>
  </si>
  <si>
    <t>USNM:Biorepository:AH1TX72</t>
  </si>
  <si>
    <r>
      <rPr>
        <u/>
        <sz val="12"/>
        <color indexed="8"/>
        <rFont val="Calibri"/>
        <family val="2"/>
      </rPr>
      <t>https://n2t.net/ark:/65665/3c0a9c5c1-bbd9-4f4a-9e19-93aef952f43d</t>
    </r>
  </si>
  <si>
    <r>
      <rPr>
        <u/>
        <sz val="12"/>
        <color indexed="8"/>
        <rFont val="Calibri"/>
        <family val="2"/>
      </rPr>
      <t>SAMN36762120</t>
    </r>
  </si>
  <si>
    <r>
      <rPr>
        <u/>
        <sz val="12"/>
        <color indexed="8"/>
        <rFont val="Calibri"/>
        <family val="2"/>
      </rPr>
      <t>SRR25465298</t>
    </r>
  </si>
  <si>
    <r>
      <rPr>
        <u/>
        <sz val="12"/>
        <color indexed="8"/>
        <rFont val="Calibri"/>
        <family val="2"/>
      </rPr>
      <t>PV460846</t>
    </r>
  </si>
  <si>
    <t>USNM:FISH:407651</t>
  </si>
  <si>
    <r>
      <rPr>
        <u/>
        <sz val="12"/>
        <color indexed="8"/>
        <rFont val="Calibri"/>
        <family val="2"/>
      </rPr>
      <t>https://n2t.net/ark:/65665/3822e8a5b-aae4-4281-a492-11fa3c4b3577</t>
    </r>
  </si>
  <si>
    <t>USNM:Biorepository:AH2UC79</t>
  </si>
  <si>
    <r>
      <rPr>
        <u/>
        <sz val="12"/>
        <color indexed="8"/>
        <rFont val="Calibri"/>
        <family val="2"/>
      </rPr>
      <t>https://n2t.net/ark:/65665/3871cc871-a4a0-4201-850d-f876af5836c6</t>
    </r>
  </si>
  <si>
    <r>
      <rPr>
        <u/>
        <sz val="12"/>
        <color indexed="8"/>
        <rFont val="Calibri"/>
        <family val="2"/>
      </rPr>
      <t>SAMN36762144</t>
    </r>
  </si>
  <si>
    <r>
      <rPr>
        <u/>
        <sz val="12"/>
        <color indexed="8"/>
        <rFont val="Calibri"/>
        <family val="2"/>
      </rPr>
      <t>SRR25465176</t>
    </r>
  </si>
  <si>
    <r>
      <rPr>
        <u/>
        <sz val="12"/>
        <color indexed="8"/>
        <rFont val="Calibri"/>
        <family val="2"/>
      </rPr>
      <t>PV460853</t>
    </r>
  </si>
  <si>
    <t>USNM:FISH:407074</t>
  </si>
  <si>
    <r>
      <rPr>
        <u/>
        <sz val="12"/>
        <color indexed="8"/>
        <rFont val="Calibri"/>
        <family val="2"/>
      </rPr>
      <t>https://n2t.net/ark:/65665/386011764-7130-458c-b026-c03330d12fa4</t>
    </r>
  </si>
  <si>
    <t>USNM:Biorepository:AA0AC15</t>
  </si>
  <si>
    <r>
      <rPr>
        <u/>
        <sz val="12"/>
        <color indexed="8"/>
        <rFont val="Calibri"/>
        <family val="2"/>
      </rPr>
      <t>https://n2t.net/ark:/65665/315b40ef7-ffda-449c-b6bb-3025b18fcb69</t>
    </r>
  </si>
  <si>
    <t>USNM:Biorepository:AH1TX14</t>
  </si>
  <si>
    <r>
      <rPr>
        <u/>
        <sz val="12"/>
        <color indexed="8"/>
        <rFont val="Calibri"/>
        <family val="2"/>
      </rPr>
      <t>https://n2t.net/ark:/65665/327f9a957-89e1-40e4-87b4-6565c44e0820</t>
    </r>
  </si>
  <si>
    <r>
      <rPr>
        <u/>
        <sz val="12"/>
        <color indexed="8"/>
        <rFont val="Calibri"/>
        <family val="2"/>
      </rPr>
      <t>SAMN36762010</t>
    </r>
  </si>
  <si>
    <r>
      <rPr>
        <u/>
        <sz val="12"/>
        <color indexed="8"/>
        <rFont val="Calibri"/>
        <family val="2"/>
      </rPr>
      <t>SRR25465195</t>
    </r>
  </si>
  <si>
    <r>
      <rPr>
        <u/>
        <sz val="12"/>
        <color indexed="8"/>
        <rFont val="Calibri"/>
        <family val="2"/>
      </rPr>
      <t>PV370322</t>
    </r>
  </si>
  <si>
    <t>USNM:FISH:407460</t>
  </si>
  <si>
    <r>
      <rPr>
        <u/>
        <sz val="12"/>
        <color indexed="8"/>
        <rFont val="Calibri"/>
        <family val="2"/>
      </rPr>
      <t>https://n2t.net/ark:/65665/3c99d5fa4-33a7-4088-ac5e-0a2b962d6bc5</t>
    </r>
  </si>
  <si>
    <t>USNM:Biorepository:AH2UA94</t>
  </si>
  <si>
    <r>
      <rPr>
        <u/>
        <sz val="12"/>
        <color indexed="8"/>
        <rFont val="Calibri"/>
        <family val="2"/>
      </rPr>
      <t>https://n2t.net/ark:/65665/3376c57e4-eab1-44a6-9969-7ff68b4f33b8</t>
    </r>
  </si>
  <si>
    <r>
      <rPr>
        <u/>
        <sz val="12"/>
        <color indexed="8"/>
        <rFont val="Calibri"/>
        <family val="2"/>
      </rPr>
      <t>SAMN36762136</t>
    </r>
  </si>
  <si>
    <r>
      <rPr>
        <u/>
        <sz val="12"/>
        <color indexed="8"/>
        <rFont val="Calibri"/>
        <family val="2"/>
      </rPr>
      <t>SRR25465185</t>
    </r>
  </si>
  <si>
    <r>
      <rPr>
        <u/>
        <sz val="12"/>
        <color indexed="8"/>
        <rFont val="Calibri"/>
        <family val="2"/>
      </rPr>
      <t>PV460851</t>
    </r>
  </si>
  <si>
    <r>
      <rPr>
        <i/>
        <sz val="12"/>
        <color indexed="8"/>
        <rFont val="Calibri"/>
        <family val="2"/>
      </rPr>
      <t>Neobythites marginatus</t>
    </r>
  </si>
  <si>
    <t>USNM:FISH:407173</t>
  </si>
  <si>
    <r>
      <rPr>
        <u/>
        <sz val="12"/>
        <color indexed="8"/>
        <rFont val="Calibri"/>
        <family val="2"/>
      </rPr>
      <t>https://n2t.net/ark:/65665/346702238-da56-479a-b5d6-b9ac63b9d7d8</t>
    </r>
  </si>
  <si>
    <t>USNM:Biorepository:AA0AH93</t>
  </si>
  <si>
    <r>
      <rPr>
        <u/>
        <sz val="12"/>
        <color indexed="8"/>
        <rFont val="Calibri"/>
        <family val="2"/>
      </rPr>
      <t>https://n2t.net/ark:/65665/3a8dc1049-f4e0-44ea-b1f6-3f26d370906b</t>
    </r>
  </si>
  <si>
    <t>USNM:Biorepository:AH1TY11</t>
  </si>
  <si>
    <r>
      <rPr>
        <u/>
        <sz val="12"/>
        <color indexed="8"/>
        <rFont val="Calibri"/>
        <family val="2"/>
      </rPr>
      <t>https://n2t.net/ark:/65665/3a8784afa-40da-434f-b50c-d0cb65ea0a8b</t>
    </r>
  </si>
  <si>
    <r>
      <rPr>
        <u/>
        <sz val="12"/>
        <color indexed="8"/>
        <rFont val="Calibri"/>
        <family val="2"/>
      </rPr>
      <t>SAMN36762012</t>
    </r>
  </si>
  <si>
    <r>
      <rPr>
        <u/>
        <sz val="12"/>
        <color indexed="8"/>
        <rFont val="Calibri"/>
        <family val="2"/>
      </rPr>
      <t>SRR25465173</t>
    </r>
  </si>
  <si>
    <r>
      <rPr>
        <u/>
        <sz val="12"/>
        <color indexed="8"/>
        <rFont val="Calibri"/>
        <family val="2"/>
      </rPr>
      <t>PV423361</t>
    </r>
  </si>
  <si>
    <r>
      <rPr>
        <i/>
        <sz val="12"/>
        <color indexed="8"/>
        <rFont val="Calibri"/>
        <family val="2"/>
      </rPr>
      <t>Ophidion dromio</t>
    </r>
  </si>
  <si>
    <t>USNM:FISH:466047</t>
  </si>
  <si>
    <r>
      <rPr>
        <u/>
        <sz val="12"/>
        <color indexed="8"/>
        <rFont val="Calibri"/>
        <family val="2"/>
      </rPr>
      <t>https://n2t.net/ark:/65665/34b6dab79-d163-493c-bd28-033c3819f51d</t>
    </r>
  </si>
  <si>
    <t>USNM:Biorepository:AO9TV12</t>
  </si>
  <si>
    <r>
      <rPr>
        <u/>
        <sz val="12"/>
        <color indexed="8"/>
        <rFont val="Calibri"/>
        <family val="2"/>
      </rPr>
      <t>https://n2t.net/ark:/65665/3e7481fa7-c7a6-4357-bd3b-634407b5d857</t>
    </r>
  </si>
  <si>
    <t>USNM:Biorepository:AQ8MA91</t>
  </si>
  <si>
    <r>
      <rPr>
        <u/>
        <sz val="12"/>
        <color indexed="8"/>
        <rFont val="Calibri"/>
        <family val="2"/>
      </rPr>
      <t>https://n2t.net/ark:/65665/36c807ee8-285d-4757-a45f-916a2d4c36bd</t>
    </r>
  </si>
  <si>
    <r>
      <rPr>
        <u/>
        <sz val="12"/>
        <color indexed="8"/>
        <rFont val="Calibri"/>
        <family val="2"/>
      </rPr>
      <t>SAMN36762205</t>
    </r>
  </si>
  <si>
    <r>
      <rPr>
        <u/>
        <sz val="12"/>
        <color indexed="8"/>
        <rFont val="Calibri"/>
        <family val="2"/>
      </rPr>
      <t>SRR25465268</t>
    </r>
  </si>
  <si>
    <r>
      <rPr>
        <u/>
        <sz val="12"/>
        <color indexed="8"/>
        <rFont val="Calibri"/>
        <family val="2"/>
      </rPr>
      <t>PV454021</t>
    </r>
  </si>
  <si>
    <t>USNM:FISH:471112</t>
  </si>
  <si>
    <t>USNM:Biorepository:AF0YO85</t>
  </si>
  <si>
    <r>
      <rPr>
        <i/>
        <sz val="12"/>
        <color indexed="8"/>
        <rFont val="Calibri"/>
        <family val="2"/>
      </rPr>
      <t>Ophidion grayi</t>
    </r>
  </si>
  <si>
    <t>USNM:FISH:471057</t>
  </si>
  <si>
    <t>USNM:Biorepository:AF0YO28</t>
  </si>
  <si>
    <r>
      <rPr>
        <i/>
        <sz val="12"/>
        <color indexed="8"/>
        <rFont val="Calibri"/>
        <family val="2"/>
      </rPr>
      <t>Ophidion holbrookii</t>
    </r>
  </si>
  <si>
    <t>USNM:FISH:477608</t>
  </si>
  <si>
    <t>USNM:Biorepository:AP9DX94</t>
  </si>
  <si>
    <r>
      <rPr>
        <i/>
        <sz val="12"/>
        <color indexed="8"/>
        <rFont val="Calibri"/>
        <family val="2"/>
      </rPr>
      <t>Ophidion marginatum</t>
    </r>
  </si>
  <si>
    <t>USNM:FISH:466101</t>
  </si>
  <si>
    <r>
      <rPr>
        <u/>
        <sz val="12"/>
        <color indexed="8"/>
        <rFont val="Calibri"/>
        <family val="2"/>
      </rPr>
      <t>https://n2t.net/ark:/65665/3e222eb14-2346-483d-a1d8-d2f258941e84</t>
    </r>
  </si>
  <si>
    <t>USNM:Biorepository:AF0YN30</t>
  </si>
  <si>
    <r>
      <rPr>
        <u/>
        <sz val="12"/>
        <color indexed="8"/>
        <rFont val="Calibri"/>
        <family val="2"/>
      </rPr>
      <t>https://n2t.net/ark:/65665/3c87a223c-01d5-494c-98eb-4b4a42dee410</t>
    </r>
  </si>
  <si>
    <t>USNM:Biorepository:AQ7LZ14</t>
  </si>
  <si>
    <r>
      <rPr>
        <u/>
        <sz val="12"/>
        <color indexed="8"/>
        <rFont val="Calibri"/>
        <family val="2"/>
      </rPr>
      <t>https://n2t.net/ark:/65665/307bbf628-35a5-4201-8c66-7c4957fcc20c</t>
    </r>
  </si>
  <si>
    <r>
      <rPr>
        <u/>
        <sz val="12"/>
        <color indexed="8"/>
        <rFont val="Calibri"/>
        <family val="2"/>
      </rPr>
      <t>SAMN36762080</t>
    </r>
  </si>
  <si>
    <r>
      <rPr>
        <u/>
        <sz val="12"/>
        <color indexed="8"/>
        <rFont val="Calibri"/>
        <family val="2"/>
      </rPr>
      <t>SRR25465024</t>
    </r>
  </si>
  <si>
    <r>
      <rPr>
        <u/>
        <sz val="12"/>
        <color indexed="8"/>
        <rFont val="Calibri"/>
        <family val="2"/>
      </rPr>
      <t>PV423364</t>
    </r>
  </si>
  <si>
    <t>USNM:FISH:454764</t>
  </si>
  <si>
    <r>
      <rPr>
        <u/>
        <sz val="12"/>
        <color indexed="8"/>
        <rFont val="Calibri"/>
        <family val="2"/>
      </rPr>
      <t>https://n2t.net/ark:/65665/3fd770bee-16c0-461c-b1f7-11e25ce9bfcc</t>
    </r>
  </si>
  <si>
    <t>USNM:Biorepository:AO9TU00</t>
  </si>
  <si>
    <r>
      <rPr>
        <u/>
        <sz val="12"/>
        <color indexed="8"/>
        <rFont val="Calibri"/>
        <family val="2"/>
      </rPr>
      <t>https://n2t.net/ark:/65665/367f8e155-23bf-4dfe-be41-0f455771a421</t>
    </r>
  </si>
  <si>
    <t>USNM:Biorepository:AQ8ML92</t>
  </si>
  <si>
    <r>
      <rPr>
        <u/>
        <sz val="12"/>
        <color indexed="8"/>
        <rFont val="Calibri"/>
        <family val="2"/>
      </rPr>
      <t>https://n2t.net/ark:/65665/354094f33-1c49-4176-95e2-24260ebe834d</t>
    </r>
  </si>
  <si>
    <r>
      <rPr>
        <u/>
        <sz val="12"/>
        <color indexed="8"/>
        <rFont val="Calibri"/>
        <family val="2"/>
      </rPr>
      <t>SAMN31811851</t>
    </r>
  </si>
  <si>
    <r>
      <rPr>
        <u/>
        <sz val="12"/>
        <color indexed="8"/>
        <rFont val="Calibri"/>
        <family val="2"/>
      </rPr>
      <t>SRR22396942</t>
    </r>
  </si>
  <si>
    <r>
      <rPr>
        <u/>
        <sz val="12"/>
        <color indexed="8"/>
        <rFont val="Calibri"/>
        <family val="2"/>
      </rPr>
      <t>OR546238</t>
    </r>
  </si>
  <si>
    <t>USNM:FISH:471027</t>
  </si>
  <si>
    <t>USNM:Biorepository:AF0YN97</t>
  </si>
  <si>
    <r>
      <rPr>
        <i/>
        <sz val="12"/>
        <color indexed="8"/>
        <rFont val="Calibri"/>
        <family val="2"/>
      </rPr>
      <t>Ophidion muraenolepis</t>
    </r>
  </si>
  <si>
    <t>USNM:FISH:409285</t>
  </si>
  <si>
    <r>
      <rPr>
        <u/>
        <sz val="12"/>
        <color indexed="8"/>
        <rFont val="Calibri"/>
        <family val="2"/>
      </rPr>
      <t>https://n2t.net/ark:/65665/30e85f1b6-a728-4868-8e21-0d8ae35463a4</t>
    </r>
  </si>
  <si>
    <t>USNM:Biorepository:AH1TU20</t>
  </si>
  <si>
    <r>
      <rPr>
        <u/>
        <sz val="12"/>
        <color indexed="8"/>
        <rFont val="Calibri"/>
        <family val="2"/>
      </rPr>
      <t>https://n2t.net/ark:/65665/381643d83-bc24-47a5-a948-49c6f4403dd8</t>
    </r>
  </si>
  <si>
    <t>USNM:Biorepository:AG7PW51</t>
  </si>
  <si>
    <r>
      <rPr>
        <u/>
        <sz val="12"/>
        <color indexed="8"/>
        <rFont val="Calibri"/>
        <family val="2"/>
      </rPr>
      <t>https://n2t.net/ark:/65665/38eed04c9-188f-4db1-9e83-17ef91a32c39</t>
    </r>
  </si>
  <si>
    <r>
      <rPr>
        <u/>
        <sz val="12"/>
        <color indexed="8"/>
        <rFont val="Calibri"/>
        <family val="2"/>
      </rPr>
      <t>SAMN26198175</t>
    </r>
  </si>
  <si>
    <r>
      <rPr>
        <u/>
        <sz val="12"/>
        <color indexed="8"/>
        <rFont val="Calibri"/>
        <family val="2"/>
      </rPr>
      <t>SRR18254548</t>
    </r>
  </si>
  <si>
    <r>
      <rPr>
        <u/>
        <sz val="12"/>
        <color indexed="8"/>
        <rFont val="Calibri"/>
        <family val="2"/>
      </rPr>
      <t>OR581025</t>
    </r>
  </si>
  <si>
    <r>
      <rPr>
        <i/>
        <sz val="12"/>
        <color indexed="8"/>
        <rFont val="Calibri"/>
        <family val="2"/>
      </rPr>
      <t>Ophidion robinsi</t>
    </r>
  </si>
  <si>
    <t>USNM:FISH:466115</t>
  </si>
  <si>
    <r>
      <rPr>
        <u/>
        <sz val="12"/>
        <color indexed="8"/>
        <rFont val="Calibri"/>
        <family val="2"/>
      </rPr>
      <t>https://n2t.net/ark:/65665/32500aa81-8c0f-41d3-b8d7-2490af300773</t>
    </r>
  </si>
  <si>
    <t>USNM:Biorepository:AF0YN44</t>
  </si>
  <si>
    <r>
      <rPr>
        <u/>
        <sz val="12"/>
        <color indexed="8"/>
        <rFont val="Calibri"/>
        <family val="2"/>
      </rPr>
      <t>https://n2t.net/ark:/65665/3dbc8498c-5f31-47e1-86de-15f6b68491c0</t>
    </r>
  </si>
  <si>
    <t>USNM:Biorepository:AQ7LZ27</t>
  </si>
  <si>
    <r>
      <rPr>
        <u/>
        <sz val="12"/>
        <color indexed="8"/>
        <rFont val="Calibri"/>
        <family val="2"/>
      </rPr>
      <t>https://n2t.net/ark:/65665/35c9401a9-c575-4510-9856-3570ab80cc0e</t>
    </r>
  </si>
  <si>
    <r>
      <rPr>
        <u/>
        <sz val="12"/>
        <color indexed="8"/>
        <rFont val="Calibri"/>
        <family val="2"/>
      </rPr>
      <t>SAMN36762092</t>
    </r>
  </si>
  <si>
    <r>
      <rPr>
        <u/>
        <sz val="12"/>
        <color indexed="8"/>
        <rFont val="Calibri"/>
        <family val="2"/>
      </rPr>
      <t>SRR25465011</t>
    </r>
  </si>
  <si>
    <r>
      <rPr>
        <u/>
        <sz val="12"/>
        <color indexed="8"/>
        <rFont val="Calibri"/>
        <family val="2"/>
      </rPr>
      <t>PV423365</t>
    </r>
  </si>
  <si>
    <t>USNM:FISH:466032</t>
  </si>
  <si>
    <r>
      <rPr>
        <u/>
        <sz val="12"/>
        <color indexed="8"/>
        <rFont val="Calibri"/>
        <family val="2"/>
      </rPr>
      <t>https://n2t.net/ark:/65665/33d91a425-9cfd-46a6-8d57-2d86e2ff0f73</t>
    </r>
  </si>
  <si>
    <t>USNM:Biorepository:AO9TU97</t>
  </si>
  <si>
    <r>
      <rPr>
        <u/>
        <sz val="12"/>
        <color indexed="8"/>
        <rFont val="Calibri"/>
        <family val="2"/>
      </rPr>
      <t>https://n2t.net/ark:/65665/3d19316e9-c41f-4d54-856a-d05ff99fc644</t>
    </r>
  </si>
  <si>
    <t>USNM:Biorepository:AQ8MA76</t>
  </si>
  <si>
    <r>
      <rPr>
        <u/>
        <sz val="12"/>
        <color indexed="8"/>
        <rFont val="Calibri"/>
        <family val="2"/>
      </rPr>
      <t>https://n2t.net/ark:/65665/3e6b2ea69-52d3-4e22-8d09-46a91da93f6c</t>
    </r>
  </si>
  <si>
    <r>
      <rPr>
        <u/>
        <sz val="12"/>
        <color indexed="8"/>
        <rFont val="Calibri"/>
        <family val="2"/>
      </rPr>
      <t>SAMN36762190</t>
    </r>
  </si>
  <si>
    <r>
      <rPr>
        <u/>
        <sz val="12"/>
        <color indexed="8"/>
        <rFont val="Calibri"/>
        <family val="2"/>
      </rPr>
      <t>SRR25465285</t>
    </r>
  </si>
  <si>
    <r>
      <rPr>
        <u/>
        <sz val="12"/>
        <color indexed="8"/>
        <rFont val="Calibri"/>
        <family val="2"/>
      </rPr>
      <t>PV454018</t>
    </r>
  </si>
  <si>
    <t>USNM:FISH:466031</t>
  </si>
  <si>
    <r>
      <rPr>
        <u/>
        <sz val="12"/>
        <color indexed="8"/>
        <rFont val="Calibri"/>
        <family val="2"/>
      </rPr>
      <t>https://n2t.net/ark:/65665/3a587dd5a-ee33-4448-8939-e86a4f84f683</t>
    </r>
  </si>
  <si>
    <t>USNM:Biorepository:AO9TU96</t>
  </si>
  <si>
    <r>
      <rPr>
        <u/>
        <sz val="12"/>
        <color indexed="8"/>
        <rFont val="Calibri"/>
        <family val="2"/>
      </rPr>
      <t>https://n2t.net/ark:/65665/3f9fe3e26-8ece-43eb-b49d-8a149f6bd5e2</t>
    </r>
  </si>
  <si>
    <t>USNM:Biorepository:AQ8MA75</t>
  </si>
  <si>
    <r>
      <rPr>
        <u/>
        <sz val="12"/>
        <color indexed="8"/>
        <rFont val="Calibri"/>
        <family val="2"/>
      </rPr>
      <t>https://n2t.net/ark:/65665/3c83f0347-f367-4525-82cb-80e4c1465e05</t>
    </r>
  </si>
  <si>
    <r>
      <rPr>
        <u/>
        <sz val="12"/>
        <color indexed="8"/>
        <rFont val="Calibri"/>
        <family val="2"/>
      </rPr>
      <t>SAMN36762189</t>
    </r>
  </si>
  <si>
    <r>
      <rPr>
        <u/>
        <sz val="12"/>
        <color indexed="8"/>
        <rFont val="Calibri"/>
        <family val="2"/>
      </rPr>
      <t>SRR25465286</t>
    </r>
  </si>
  <si>
    <r>
      <rPr>
        <u/>
        <sz val="12"/>
        <color indexed="8"/>
        <rFont val="Calibri"/>
        <family val="2"/>
      </rPr>
      <t>PV454017</t>
    </r>
  </si>
  <si>
    <t>USNM:FISH:466029</t>
  </si>
  <si>
    <r>
      <rPr>
        <u/>
        <sz val="12"/>
        <color indexed="8"/>
        <rFont val="Calibri"/>
        <family val="2"/>
      </rPr>
      <t>https://n2t.net/ark:/65665/3e7cad329-12bc-4784-a988-fedaf0dedc29</t>
    </r>
  </si>
  <si>
    <t>USNM:Biorepository:AO9TU94</t>
  </si>
  <si>
    <r>
      <rPr>
        <u/>
        <sz val="12"/>
        <color indexed="8"/>
        <rFont val="Calibri"/>
        <family val="2"/>
      </rPr>
      <t>https://n2t.net/ark:/65665/396a5f905-8a8a-4786-922c-2431cb4591d5</t>
    </r>
  </si>
  <si>
    <t>USNM:Biorepository:AQ8MA73</t>
  </si>
  <si>
    <r>
      <rPr>
        <u/>
        <sz val="12"/>
        <color indexed="8"/>
        <rFont val="Calibri"/>
        <family val="2"/>
      </rPr>
      <t>https://n2t.net/ark:/65665/3db66284e-9ac1-46a5-a0ae-512bf88aab79</t>
    </r>
  </si>
  <si>
    <r>
      <rPr>
        <u/>
        <sz val="12"/>
        <color indexed="8"/>
        <rFont val="Calibri"/>
        <family val="2"/>
      </rPr>
      <t>SAMN36762187</t>
    </r>
  </si>
  <si>
    <r>
      <rPr>
        <u/>
        <sz val="12"/>
        <color indexed="8"/>
        <rFont val="Calibri"/>
        <family val="2"/>
      </rPr>
      <t>SRR25465288</t>
    </r>
  </si>
  <si>
    <r>
      <rPr>
        <u/>
        <sz val="12"/>
        <color indexed="8"/>
        <rFont val="Calibri"/>
        <family val="2"/>
      </rPr>
      <t>PV454016</t>
    </r>
  </si>
  <si>
    <t>USNM:FISH:471026</t>
  </si>
  <si>
    <t>USNM:Biorepository:AF0YN96</t>
  </si>
  <si>
    <t>USNM:FISH:477559</t>
  </si>
  <si>
    <t>USNM:Biorepository:AP9DX45</t>
  </si>
  <si>
    <r>
      <rPr>
        <i/>
        <sz val="12"/>
        <color indexed="8"/>
        <rFont val="Calibri"/>
        <family val="2"/>
      </rPr>
      <t>Otophidium dormitator</t>
    </r>
  </si>
  <si>
    <t>USNM:FISH:416300</t>
  </si>
  <si>
    <r>
      <rPr>
        <u/>
        <sz val="12"/>
        <color indexed="8"/>
        <rFont val="Calibri"/>
        <family val="2"/>
      </rPr>
      <t>https://n2t.net/ark:/65665/303aa0ed9-2278-484c-9d93-41b2be5a1a33</t>
    </r>
  </si>
  <si>
    <t>USNM:Biorepository:AC4YZ49</t>
  </si>
  <si>
    <r>
      <rPr>
        <u/>
        <sz val="12"/>
        <color indexed="8"/>
        <rFont val="Calibri"/>
        <family val="2"/>
      </rPr>
      <t>https://n2t.net/ark:/65665/3f2a74c18-c51d-44a8-8492-29da59097940</t>
    </r>
  </si>
  <si>
    <t>USNM:Biorepository:AC4YI35</t>
  </si>
  <si>
    <r>
      <rPr>
        <u/>
        <sz val="12"/>
        <color indexed="8"/>
        <rFont val="Calibri"/>
        <family val="2"/>
      </rPr>
      <t>https://n2t.net/ark:/65665/3c2e5ecac-f976-423a-8319-44eff0acbce9</t>
    </r>
  </si>
  <si>
    <r>
      <rPr>
        <u/>
        <sz val="12"/>
        <color indexed="8"/>
        <rFont val="Calibri"/>
        <family val="2"/>
      </rPr>
      <t>SAMN29555154</t>
    </r>
  </si>
  <si>
    <r>
      <rPr>
        <u/>
        <sz val="12"/>
        <color indexed="8"/>
        <rFont val="Calibri"/>
        <family val="2"/>
      </rPr>
      <t>SRR21844196</t>
    </r>
  </si>
  <si>
    <r>
      <rPr>
        <u/>
        <sz val="12"/>
        <color indexed="8"/>
        <rFont val="Calibri"/>
        <family val="2"/>
      </rPr>
      <t>OP057019</t>
    </r>
  </si>
  <si>
    <r>
      <rPr>
        <i/>
        <sz val="12"/>
        <color indexed="8"/>
        <rFont val="Calibri"/>
        <family val="2"/>
      </rPr>
      <t>Parophidion schmidti</t>
    </r>
  </si>
  <si>
    <t>USNM:FISH:415402</t>
  </si>
  <si>
    <r>
      <rPr>
        <u/>
        <sz val="12"/>
        <color indexed="8"/>
        <rFont val="Calibri"/>
        <family val="2"/>
      </rPr>
      <t>https://n2t.net/ark:/65665/348fba658-00ea-4e3f-8d65-b2070555755b</t>
    </r>
  </si>
  <si>
    <t>USNM:Biorepository:AC2WI58</t>
  </si>
  <si>
    <r>
      <rPr>
        <u/>
        <sz val="12"/>
        <color indexed="8"/>
        <rFont val="Calibri"/>
        <family val="2"/>
      </rPr>
      <t>https://n2t.net/ark:/65665/3281f6063-6db7-4d4e-976f-f0417230b8a7</t>
    </r>
  </si>
  <si>
    <t>USNM:Biorepository:AC4YE80</t>
  </si>
  <si>
    <r>
      <rPr>
        <u/>
        <sz val="12"/>
        <color indexed="8"/>
        <rFont val="Calibri"/>
        <family val="2"/>
      </rPr>
      <t>https://n2t.net/ark:/65665/32a51bcc7-79c7-4292-8fda-6d0d930c2a85</t>
    </r>
  </si>
  <si>
    <r>
      <rPr>
        <u/>
        <sz val="12"/>
        <color indexed="8"/>
        <rFont val="Calibri"/>
        <family val="2"/>
      </rPr>
      <t>SAMN36762042</t>
    </r>
  </si>
  <si>
    <r>
      <rPr>
        <u/>
        <sz val="12"/>
        <color indexed="8"/>
        <rFont val="Calibri"/>
        <family val="2"/>
      </rPr>
      <t>SRR25465226</t>
    </r>
  </si>
  <si>
    <r>
      <rPr>
        <u/>
        <sz val="12"/>
        <color indexed="8"/>
        <rFont val="Calibri"/>
        <family val="2"/>
      </rPr>
      <t>PV460842</t>
    </r>
  </si>
  <si>
    <r>
      <rPr>
        <i/>
        <sz val="12"/>
        <color indexed="8"/>
        <rFont val="Calibri"/>
        <family val="2"/>
      </rPr>
      <t>Penopus microphthalmus</t>
    </r>
  </si>
  <si>
    <t>USNM:FISH:407410</t>
  </si>
  <si>
    <r>
      <rPr>
        <u/>
        <sz val="12"/>
        <color indexed="8"/>
        <rFont val="Calibri"/>
        <family val="2"/>
      </rPr>
      <t>https://n2t.net/ark:/65665/38ed6e3d1-9a8e-4f9a-9c06-1743051341cf</t>
    </r>
  </si>
  <si>
    <t>USNM:Biorepository:AH2UA44</t>
  </si>
  <si>
    <r>
      <rPr>
        <u/>
        <sz val="12"/>
        <color indexed="8"/>
        <rFont val="Calibri"/>
        <family val="2"/>
      </rPr>
      <t>https://n2t.net/ark:/65665/3fcb36e5d-01c9-43f9-87a9-2515c9ba5569</t>
    </r>
  </si>
  <si>
    <r>
      <rPr>
        <u/>
        <sz val="12"/>
        <color indexed="8"/>
        <rFont val="Calibri"/>
        <family val="2"/>
      </rPr>
      <t>SAMN36762132</t>
    </r>
  </si>
  <si>
    <r>
      <rPr>
        <u/>
        <sz val="12"/>
        <color indexed="8"/>
        <rFont val="Calibri"/>
        <family val="2"/>
      </rPr>
      <t>SRR25465189</t>
    </r>
  </si>
  <si>
    <r>
      <rPr>
        <u/>
        <sz val="12"/>
        <color indexed="8"/>
        <rFont val="Calibri"/>
        <family val="2"/>
      </rPr>
      <t>PV357904</t>
    </r>
  </si>
  <si>
    <r>
      <rPr>
        <i/>
        <sz val="12"/>
        <color indexed="8"/>
        <rFont val="Calibri"/>
        <family val="2"/>
      </rPr>
      <t>Porogadus atripectus</t>
    </r>
  </si>
  <si>
    <r>
      <rPr>
        <sz val="12"/>
        <color indexed="8"/>
        <rFont val="Calibri"/>
        <family val="2"/>
      </rPr>
      <t>Slope Brotula</t>
    </r>
  </si>
  <si>
    <t>USNM:FISH:421445</t>
  </si>
  <si>
    <r>
      <rPr>
        <u/>
        <sz val="12"/>
        <color indexed="8"/>
        <rFont val="Calibri"/>
        <family val="2"/>
      </rPr>
      <t>https://n2t.net/ark:/65665/3e591792b-da57-4feb-a85a-1adc7bb610c4</t>
    </r>
  </si>
  <si>
    <t>USNM:Biorepository:AG7PE76</t>
  </si>
  <si>
    <r>
      <rPr>
        <u/>
        <sz val="12"/>
        <color indexed="8"/>
        <rFont val="Calibri"/>
        <family val="2"/>
      </rPr>
      <t>https://n2t.net/ark:/65665/330b4b270-aecc-4214-9d3b-ac5562fa0266</t>
    </r>
  </si>
  <si>
    <t>USNM:Biorepository:AG7PM92</t>
  </si>
  <si>
    <r>
      <rPr>
        <u/>
        <sz val="12"/>
        <color indexed="8"/>
        <rFont val="Calibri"/>
        <family val="2"/>
      </rPr>
      <t>https://n2t.net/ark:/65665/3fc039b9a-1657-4ea2-b267-8b507702846a</t>
    </r>
  </si>
  <si>
    <r>
      <rPr>
        <u/>
        <sz val="12"/>
        <color indexed="8"/>
        <rFont val="Calibri"/>
        <family val="2"/>
      </rPr>
      <t>SAMN36762099</t>
    </r>
  </si>
  <si>
    <r>
      <rPr>
        <u/>
        <sz val="12"/>
        <color indexed="8"/>
        <rFont val="Calibri"/>
        <family val="2"/>
      </rPr>
      <t>SRR25465321</t>
    </r>
  </si>
  <si>
    <r>
      <rPr>
        <u/>
        <sz val="12"/>
        <color indexed="8"/>
        <rFont val="Calibri"/>
        <family val="2"/>
      </rPr>
      <t>PV329696</t>
    </r>
  </si>
  <si>
    <r>
      <rPr>
        <i/>
        <sz val="12"/>
        <color indexed="8"/>
        <rFont val="Calibri"/>
        <family val="2"/>
      </rPr>
      <t>Xyelacyba myersi</t>
    </r>
  </si>
  <si>
    <t>USNM:FISH:400705</t>
  </si>
  <si>
    <r>
      <rPr>
        <u/>
        <sz val="12"/>
        <color indexed="8"/>
        <rFont val="Calibri"/>
        <family val="2"/>
      </rPr>
      <t>https://n2t.net/ark:/65665/34673a688-4589-4cf8-b652-4d474e0420a6</t>
    </r>
  </si>
  <si>
    <t>USNM:Biorepository:AA0AC25</t>
  </si>
  <si>
    <r>
      <rPr>
        <u/>
        <sz val="12"/>
        <color indexed="8"/>
        <rFont val="Calibri"/>
        <family val="2"/>
      </rPr>
      <t>https://n2t.net/ark:/65665/39a02094f-02de-442b-9fb3-910c07d990d0</t>
    </r>
  </si>
  <si>
    <t>USNM:Biorepository:AH1TW99</t>
  </si>
  <si>
    <r>
      <rPr>
        <u/>
        <sz val="12"/>
        <color indexed="8"/>
        <rFont val="Calibri"/>
        <family val="2"/>
      </rPr>
      <t>https://n2t.net/ark:/65665/3579aa4da-23d5-44e7-81a4-69eeba360ca7</t>
    </r>
  </si>
  <si>
    <r>
      <rPr>
        <u/>
        <sz val="12"/>
        <color indexed="8"/>
        <rFont val="Calibri"/>
        <family val="2"/>
      </rPr>
      <t>SAMN26198229</t>
    </r>
  </si>
  <si>
    <r>
      <rPr>
        <u/>
        <sz val="12"/>
        <color indexed="8"/>
        <rFont val="Calibri"/>
        <family val="2"/>
      </rPr>
      <t>SRR19434500</t>
    </r>
  </si>
  <si>
    <r>
      <rPr>
        <u/>
        <sz val="12"/>
        <color indexed="8"/>
        <rFont val="Calibri"/>
        <family val="2"/>
      </rPr>
      <t>OP035235</t>
    </r>
  </si>
  <si>
    <r>
      <rPr>
        <i/>
        <sz val="12"/>
        <color indexed="8"/>
        <rFont val="Calibri"/>
        <family val="2"/>
      </rPr>
      <t>Opistognathus macrognathus</t>
    </r>
  </si>
  <si>
    <t>USNM:FISH:416784</t>
  </si>
  <si>
    <r>
      <rPr>
        <u/>
        <sz val="12"/>
        <color indexed="8"/>
        <rFont val="Calibri"/>
        <family val="2"/>
      </rPr>
      <t>https://n2t.net/ark:/65665/3eae25e33-cca6-487a-8aed-48d81232fda3</t>
    </r>
  </si>
  <si>
    <t>USNM:Biorepository:AC8CB48</t>
  </si>
  <si>
    <r>
      <rPr>
        <u/>
        <sz val="12"/>
        <color indexed="8"/>
        <rFont val="Calibri"/>
        <family val="2"/>
      </rPr>
      <t>https://n2t.net/ark:/65665/3093e9c0a-86ca-435c-ae77-e82563a52eab</t>
    </r>
  </si>
  <si>
    <t>USNM:Biorepository:AC4YK83</t>
  </si>
  <si>
    <r>
      <rPr>
        <u/>
        <sz val="12"/>
        <color indexed="8"/>
        <rFont val="Calibri"/>
        <family val="2"/>
      </rPr>
      <t>https://n2t.net/ark:/65665/39c263311-803b-43ce-80af-4ec77aa9b31f</t>
    </r>
  </si>
  <si>
    <r>
      <rPr>
        <u/>
        <sz val="12"/>
        <color indexed="8"/>
        <rFont val="Calibri"/>
        <family val="2"/>
      </rPr>
      <t>SAMN29555188</t>
    </r>
  </si>
  <si>
    <r>
      <rPr>
        <u/>
        <sz val="12"/>
        <color indexed="8"/>
        <rFont val="Calibri"/>
        <family val="2"/>
      </rPr>
      <t>SRR21844063</t>
    </r>
  </si>
  <si>
    <r>
      <rPr>
        <u/>
        <sz val="12"/>
        <color indexed="8"/>
        <rFont val="Calibri"/>
        <family val="2"/>
      </rPr>
      <t>OP056823</t>
    </r>
  </si>
  <si>
    <r>
      <rPr>
        <i/>
        <sz val="12"/>
        <color indexed="8"/>
        <rFont val="Calibri"/>
        <family val="2"/>
      </rPr>
      <t>Spirinchus thaleichthys</t>
    </r>
  </si>
  <si>
    <r>
      <rPr>
        <sz val="12"/>
        <color indexed="8"/>
        <rFont val="Calibri"/>
        <family val="2"/>
      </rPr>
      <t>Longfin Smelt</t>
    </r>
  </si>
  <si>
    <t>UWBM:FISHES:159889</t>
  </si>
  <si>
    <r>
      <rPr>
        <u/>
        <sz val="12"/>
        <color indexed="8"/>
        <rFont val="Calibri"/>
        <family val="2"/>
      </rPr>
      <t>SAMN31811933</t>
    </r>
  </si>
  <si>
    <r>
      <rPr>
        <u/>
        <sz val="12"/>
        <color indexed="8"/>
        <rFont val="Calibri"/>
        <family val="2"/>
      </rPr>
      <t>SRR22396620</t>
    </r>
  </si>
  <si>
    <r>
      <rPr>
        <u/>
        <sz val="12"/>
        <color indexed="8"/>
        <rFont val="Calibri"/>
        <family val="2"/>
      </rPr>
      <t>OR482560</t>
    </r>
  </si>
  <si>
    <r>
      <rPr>
        <i/>
        <sz val="12"/>
        <color indexed="8"/>
        <rFont val="Calibri"/>
        <family val="2"/>
      </rPr>
      <t>Thaleichthys pacificus</t>
    </r>
  </si>
  <si>
    <r>
      <rPr>
        <sz val="12"/>
        <color indexed="8"/>
        <rFont val="Calibri"/>
        <family val="2"/>
      </rPr>
      <t>Eulachon</t>
    </r>
  </si>
  <si>
    <t>UWBM:FISHES:159888</t>
  </si>
  <si>
    <r>
      <rPr>
        <u/>
        <sz val="12"/>
        <color indexed="8"/>
        <rFont val="Calibri"/>
        <family val="2"/>
      </rPr>
      <t>SAMN31811932</t>
    </r>
  </si>
  <si>
    <r>
      <rPr>
        <u/>
        <sz val="12"/>
        <color indexed="8"/>
        <rFont val="Calibri"/>
        <family val="2"/>
      </rPr>
      <t>SRR22396621</t>
    </r>
  </si>
  <si>
    <r>
      <rPr>
        <u/>
        <sz val="12"/>
        <color indexed="8"/>
        <rFont val="Calibri"/>
        <family val="2"/>
      </rPr>
      <t>OR482559</t>
    </r>
  </si>
  <si>
    <r>
      <rPr>
        <i/>
        <sz val="12"/>
        <color indexed="8"/>
        <rFont val="Calibri"/>
        <family val="2"/>
      </rPr>
      <t>Acanthostracion polygonium</t>
    </r>
  </si>
  <si>
    <t>USNM:FISH:471095</t>
  </si>
  <si>
    <t>USNM:Biorepository:AF0YO66</t>
  </si>
  <si>
    <r>
      <rPr>
        <i/>
        <sz val="12"/>
        <color indexed="8"/>
        <rFont val="Calibri"/>
        <family val="2"/>
      </rPr>
      <t>Acanthostracion quadricornis</t>
    </r>
  </si>
  <si>
    <t>USNM:FISH:471106</t>
  </si>
  <si>
    <t>USNM:Biorepository:AF0YO79</t>
  </si>
  <si>
    <t>USNM:FISH:471096</t>
  </si>
  <si>
    <t>USNM:Biorepository:AF0YO67</t>
  </si>
  <si>
    <r>
      <rPr>
        <i/>
        <sz val="12"/>
        <color indexed="8"/>
        <rFont val="Calibri"/>
        <family val="2"/>
      </rPr>
      <t>Lactophrys bicaudalis</t>
    </r>
  </si>
  <si>
    <t>USNM:FISH:416208</t>
  </si>
  <si>
    <r>
      <rPr>
        <u/>
        <sz val="12"/>
        <color indexed="8"/>
        <rFont val="Calibri"/>
        <family val="2"/>
      </rPr>
      <t>https://n2t.net/ark:/65665/34bc64c9f-d597-473e-8199-72c1806fb318</t>
    </r>
  </si>
  <si>
    <t>USNM:Biorepository:AC2WC60</t>
  </si>
  <si>
    <r>
      <rPr>
        <u/>
        <sz val="12"/>
        <color indexed="8"/>
        <rFont val="Calibri"/>
        <family val="2"/>
      </rPr>
      <t>https://n2t.net/ark:/65665/3dc44e37d-7129-4e03-bf91-3aee5ab8db4b</t>
    </r>
  </si>
  <si>
    <t>USNM:Biorepository:AC4YI04</t>
  </si>
  <si>
    <r>
      <rPr>
        <u/>
        <sz val="12"/>
        <color indexed="8"/>
        <rFont val="Calibri"/>
        <family val="2"/>
      </rPr>
      <t>https://n2t.net/ark:/65665/31de48ea3-cc42-4018-8c90-76819f32dea9</t>
    </r>
  </si>
  <si>
    <r>
      <rPr>
        <u/>
        <sz val="12"/>
        <color indexed="8"/>
        <rFont val="Calibri"/>
        <family val="2"/>
      </rPr>
      <t>SAMN29555151</t>
    </r>
  </si>
  <si>
    <r>
      <rPr>
        <u/>
        <sz val="12"/>
        <color indexed="8"/>
        <rFont val="Calibri"/>
        <family val="2"/>
      </rPr>
      <t>SRR21844199</t>
    </r>
  </si>
  <si>
    <r>
      <rPr>
        <u/>
        <sz val="12"/>
        <color indexed="8"/>
        <rFont val="Calibri"/>
        <family val="2"/>
      </rPr>
      <t>OP057014</t>
    </r>
  </si>
  <si>
    <r>
      <rPr>
        <i/>
        <sz val="12"/>
        <color indexed="8"/>
        <rFont val="Calibri"/>
        <family val="2"/>
      </rPr>
      <t>Lactophrys trigonus</t>
    </r>
  </si>
  <si>
    <t>USNM:FISH:415702</t>
  </si>
  <si>
    <r>
      <rPr>
        <u/>
        <sz val="12"/>
        <color indexed="8"/>
        <rFont val="Calibri"/>
        <family val="2"/>
      </rPr>
      <t>https://n2t.net/ark:/65665/3a84b73a8-e53c-4b1d-bda6-5fcc1579daef</t>
    </r>
  </si>
  <si>
    <t>USNM:Biorepository:AC2WS67</t>
  </si>
  <si>
    <r>
      <rPr>
        <u/>
        <sz val="12"/>
        <color indexed="8"/>
        <rFont val="Calibri"/>
        <family val="2"/>
      </rPr>
      <t>https://n2t.net/ark:/65665/31d4d2579-47f5-4399-a95d-93cbd85c0313</t>
    </r>
  </si>
  <si>
    <t>USNM:Biorepository:AC4YF89</t>
  </si>
  <si>
    <r>
      <rPr>
        <u/>
        <sz val="12"/>
        <color indexed="8"/>
        <rFont val="Calibri"/>
        <family val="2"/>
      </rPr>
      <t>https://n2t.net/ark:/65665/3b31b8c04-8fd5-40e1-9057-77e281afd2aa</t>
    </r>
  </si>
  <si>
    <r>
      <rPr>
        <u/>
        <sz val="12"/>
        <color indexed="8"/>
        <rFont val="Calibri"/>
        <family val="2"/>
      </rPr>
      <t>SAMN26198081</t>
    </r>
  </si>
  <si>
    <r>
      <rPr>
        <u/>
        <sz val="12"/>
        <color indexed="8"/>
        <rFont val="Calibri"/>
        <family val="2"/>
      </rPr>
      <t>SRR19434514</t>
    </r>
  </si>
  <si>
    <r>
      <rPr>
        <u/>
        <sz val="12"/>
        <color indexed="8"/>
        <rFont val="Calibri"/>
        <family val="2"/>
      </rPr>
      <t>OP035078</t>
    </r>
  </si>
  <si>
    <r>
      <rPr>
        <i/>
        <sz val="12"/>
        <color indexed="8"/>
        <rFont val="Calibri"/>
        <family val="2"/>
      </rPr>
      <t>Lactophrys triqueter</t>
    </r>
  </si>
  <si>
    <t>USNM:FISH:413579</t>
  </si>
  <si>
    <r>
      <rPr>
        <u/>
        <sz val="12"/>
        <color indexed="8"/>
        <rFont val="Calibri"/>
        <family val="2"/>
      </rPr>
      <t>https://n2t.net/ark:/65665/3c953b3da-b0c3-46f8-a075-5935b1e0433f</t>
    </r>
  </si>
  <si>
    <t>USNM:Biorepository:AC8CD09</t>
  </si>
  <si>
    <r>
      <rPr>
        <u/>
        <sz val="12"/>
        <color indexed="8"/>
        <rFont val="Calibri"/>
        <family val="2"/>
      </rPr>
      <t>https://n2t.net/ark:/65665/34c632c43-62d8-4ae5-b977-7130a31a0e71</t>
    </r>
  </si>
  <si>
    <t>USNM:Biorepository:AC3XX19</t>
  </si>
  <si>
    <r>
      <rPr>
        <u/>
        <sz val="12"/>
        <color indexed="8"/>
        <rFont val="Calibri"/>
        <family val="2"/>
      </rPr>
      <t>https://n2t.net/ark:/65665/3d7eed11e-449b-4220-ad9a-1666683afeec</t>
    </r>
  </si>
  <si>
    <r>
      <rPr>
        <u/>
        <sz val="12"/>
        <color indexed="8"/>
        <rFont val="Calibri"/>
        <family val="2"/>
      </rPr>
      <t>SAMN29555108</t>
    </r>
  </si>
  <si>
    <r>
      <rPr>
        <u/>
        <sz val="12"/>
        <color indexed="8"/>
        <rFont val="Calibri"/>
        <family val="2"/>
      </rPr>
      <t>SRR21844103</t>
    </r>
  </si>
  <si>
    <r>
      <rPr>
        <u/>
        <sz val="12"/>
        <color indexed="8"/>
        <rFont val="Calibri"/>
        <family val="2"/>
      </rPr>
      <t>OP056851</t>
    </r>
  </si>
  <si>
    <r>
      <rPr>
        <i/>
        <sz val="12"/>
        <color indexed="8"/>
        <rFont val="Calibri"/>
        <family val="2"/>
      </rPr>
      <t>Lactoria diaphana</t>
    </r>
  </si>
  <si>
    <r>
      <rPr>
        <sz val="12"/>
        <color indexed="8"/>
        <rFont val="Calibri"/>
        <family val="2"/>
      </rPr>
      <t>Spiny Boxfish</t>
    </r>
  </si>
  <si>
    <t>USNM:FISH:424845</t>
  </si>
  <si>
    <r>
      <rPr>
        <u/>
        <sz val="12"/>
        <color indexed="8"/>
        <rFont val="Calibri"/>
        <family val="2"/>
      </rPr>
      <t>https://n2t.net/ark:/65665/3762ab30f-3136-4b1a-91c3-54401c1b1370</t>
    </r>
  </si>
  <si>
    <t>USNM:Biorepository:AH0SX26</t>
  </si>
  <si>
    <r>
      <rPr>
        <u/>
        <sz val="12"/>
        <color indexed="8"/>
        <rFont val="Calibri"/>
        <family val="2"/>
      </rPr>
      <t>https://n2t.net/ark:/65665/323b76585-a4f0-4351-84d9-31ff2452f130</t>
    </r>
  </si>
  <si>
    <t>USNM:Biorepository:AH0SL44</t>
  </si>
  <si>
    <r>
      <rPr>
        <u/>
        <sz val="12"/>
        <color indexed="8"/>
        <rFont val="Calibri"/>
        <family val="2"/>
      </rPr>
      <t>https://n2t.net/ark:/65665/3eedf0985-3f79-4595-8c28-cdf85ac4773b</t>
    </r>
  </si>
  <si>
    <r>
      <rPr>
        <u/>
        <sz val="12"/>
        <color indexed="8"/>
        <rFont val="Calibri"/>
        <family val="2"/>
      </rPr>
      <t>SAMN26198199</t>
    </r>
  </si>
  <si>
    <r>
      <rPr>
        <u/>
        <sz val="12"/>
        <color indexed="8"/>
        <rFont val="Calibri"/>
        <family val="2"/>
      </rPr>
      <t>SRR18254522</t>
    </r>
  </si>
  <si>
    <r>
      <rPr>
        <u/>
        <sz val="12"/>
        <color indexed="8"/>
        <rFont val="Calibri"/>
        <family val="2"/>
      </rPr>
      <t>OR499748</t>
    </r>
  </si>
  <si>
    <r>
      <rPr>
        <sz val="12"/>
        <color indexed="8"/>
        <rFont val="Calibri"/>
        <family val="2"/>
      </rPr>
      <t>Ostraciidae</t>
    </r>
  </si>
  <si>
    <r>
      <rPr>
        <i/>
        <sz val="12"/>
        <color indexed="8"/>
        <rFont val="Calibri"/>
        <family val="2"/>
      </rPr>
      <t>Ostracion cubicum</t>
    </r>
  </si>
  <si>
    <t>USNM:FISH:423615</t>
  </si>
  <si>
    <r>
      <rPr>
        <u/>
        <sz val="12"/>
        <color indexed="8"/>
        <rFont val="Calibri"/>
        <family val="2"/>
      </rPr>
      <t>https://n2t.net/ark:/65665/347d103b3-5451-4766-aec0-af5abc3e3c04</t>
    </r>
  </si>
  <si>
    <t>USNM:Biorepository:AH0SV91</t>
  </si>
  <si>
    <r>
      <rPr>
        <u/>
        <sz val="12"/>
        <color indexed="8"/>
        <rFont val="Calibri"/>
        <family val="2"/>
      </rPr>
      <t>https://n2t.net/ark:/65665/3cd26bdb8-b957-450d-a51a-79199f45257b</t>
    </r>
  </si>
  <si>
    <t>USNM:Biorepository:AH0SK13</t>
  </si>
  <si>
    <r>
      <rPr>
        <u/>
        <sz val="12"/>
        <color indexed="8"/>
        <rFont val="Calibri"/>
        <family val="2"/>
      </rPr>
      <t>https://n2t.net/ark:/65665/3d9f6ae8b-5fa3-43ca-ab3d-ff9bc0a20f30</t>
    </r>
  </si>
  <si>
    <r>
      <rPr>
        <u/>
        <sz val="12"/>
        <color indexed="8"/>
        <rFont val="Calibri"/>
        <family val="2"/>
      </rPr>
      <t>SAMN26198192</t>
    </r>
  </si>
  <si>
    <r>
      <rPr>
        <u/>
        <sz val="12"/>
        <color indexed="8"/>
        <rFont val="Calibri"/>
        <family val="2"/>
      </rPr>
      <t>SRR19434507</t>
    </r>
  </si>
  <si>
    <r>
      <rPr>
        <u/>
        <sz val="12"/>
        <color indexed="8"/>
        <rFont val="Calibri"/>
        <family val="2"/>
      </rPr>
      <t>OP035210</t>
    </r>
  </si>
  <si>
    <r>
      <rPr>
        <i/>
        <sz val="12"/>
        <color indexed="8"/>
        <rFont val="Calibri"/>
        <family val="2"/>
      </rPr>
      <t>Ostracion meleagris</t>
    </r>
  </si>
  <si>
    <t>USNM:FISH:442455</t>
  </si>
  <si>
    <r>
      <rPr>
        <u/>
        <sz val="12"/>
        <color indexed="8"/>
        <rFont val="Calibri"/>
        <family val="2"/>
      </rPr>
      <t>https://n2t.net/ark:/65665/30d31bb93-c91f-410c-9b7a-7c22c58be9bb</t>
    </r>
  </si>
  <si>
    <t>USNM:Biorepository:AI2EO61</t>
  </si>
  <si>
    <r>
      <rPr>
        <u/>
        <sz val="12"/>
        <color indexed="8"/>
        <rFont val="Calibri"/>
        <family val="2"/>
      </rPr>
      <t>https://n2t.net/ark:/65665/3f16553de-65db-475b-b05c-892748edfcd7</t>
    </r>
  </si>
  <si>
    <t>USNM:Biorepository:AK2YC41</t>
  </si>
  <si>
    <r>
      <rPr>
        <u/>
        <sz val="12"/>
        <color indexed="8"/>
        <rFont val="Calibri"/>
        <family val="2"/>
      </rPr>
      <t>https://n2t.net/ark:/65665/3e637b73d-5b05-4bd2-9b8b-4179d7b747b1</t>
    </r>
  </si>
  <si>
    <r>
      <rPr>
        <u/>
        <sz val="12"/>
        <color indexed="8"/>
        <rFont val="Calibri"/>
        <family val="2"/>
      </rPr>
      <t>SAMN26198296</t>
    </r>
  </si>
  <si>
    <r>
      <rPr>
        <u/>
        <sz val="12"/>
        <color indexed="8"/>
        <rFont val="Calibri"/>
        <family val="2"/>
      </rPr>
      <t>SRR19434405</t>
    </r>
  </si>
  <si>
    <r>
      <rPr>
        <u/>
        <sz val="12"/>
        <color indexed="8"/>
        <rFont val="Calibri"/>
        <family val="2"/>
      </rPr>
      <t>OP035246</t>
    </r>
  </si>
  <si>
    <r>
      <rPr>
        <i/>
        <sz val="12"/>
        <color indexed="8"/>
        <rFont val="Calibri"/>
        <family val="2"/>
      </rPr>
      <t>Ostracion whitleyi</t>
    </r>
  </si>
  <si>
    <t>USNM:FISH:409290</t>
  </si>
  <si>
    <r>
      <rPr>
        <u/>
        <sz val="12"/>
        <color indexed="8"/>
        <rFont val="Calibri"/>
        <family val="2"/>
      </rPr>
      <t>https://n2t.net/ark:/65665/3019c0a41-d41e-41ac-adff-705ad3fa8e0e</t>
    </r>
  </si>
  <si>
    <t>USNM:Biorepository:AH1TU25</t>
  </si>
  <si>
    <r>
      <rPr>
        <u/>
        <sz val="12"/>
        <color indexed="8"/>
        <rFont val="Calibri"/>
        <family val="2"/>
      </rPr>
      <t>https://n2t.net/ark:/65665/30467e074-4e9c-485c-8432-bf136415ecf0</t>
    </r>
  </si>
  <si>
    <t>USNM:Biorepository:AG7PW56</t>
  </si>
  <si>
    <r>
      <rPr>
        <u/>
        <sz val="12"/>
        <color indexed="8"/>
        <rFont val="Calibri"/>
        <family val="2"/>
      </rPr>
      <t>https://n2t.net/ark:/65665/3e41b8cac-74f5-4a8e-9725-171b9a84bf9a</t>
    </r>
  </si>
  <si>
    <r>
      <rPr>
        <u/>
        <sz val="12"/>
        <color indexed="8"/>
        <rFont val="Calibri"/>
        <family val="2"/>
      </rPr>
      <t>SAMN26198176</t>
    </r>
  </si>
  <si>
    <r>
      <rPr>
        <u/>
        <sz val="12"/>
        <color indexed="8"/>
        <rFont val="Calibri"/>
        <family val="2"/>
      </rPr>
      <t>SRR18254547</t>
    </r>
  </si>
  <si>
    <r>
      <rPr>
        <u/>
        <sz val="12"/>
        <color indexed="8"/>
        <rFont val="Calibri"/>
        <family val="2"/>
      </rPr>
      <t>OP035189</t>
    </r>
  </si>
  <si>
    <r>
      <rPr>
        <i/>
        <sz val="12"/>
        <color indexed="8"/>
        <rFont val="Calibri"/>
        <family val="2"/>
      </rPr>
      <t>Arctozenus risso</t>
    </r>
  </si>
  <si>
    <t>SIO:FISHES:11-278</t>
  </si>
  <si>
    <t>SIO:378228ba-d4f1-4899-af34-30217aecf0c0</t>
  </si>
  <si>
    <r>
      <rPr>
        <u/>
        <sz val="12"/>
        <color indexed="8"/>
        <rFont val="Calibri"/>
        <family val="2"/>
      </rPr>
      <t>SAMN31811584</t>
    </r>
  </si>
  <si>
    <r>
      <rPr>
        <u/>
        <sz val="12"/>
        <color indexed="8"/>
        <rFont val="Calibri"/>
        <family val="2"/>
      </rPr>
      <t>SRR22396735</t>
    </r>
  </si>
  <si>
    <r>
      <rPr>
        <u/>
        <sz val="12"/>
        <color indexed="8"/>
        <rFont val="Calibri"/>
        <family val="2"/>
      </rPr>
      <t>OP057086</t>
    </r>
  </si>
  <si>
    <r>
      <rPr>
        <i/>
        <sz val="12"/>
        <color indexed="8"/>
        <rFont val="Calibri"/>
        <family val="2"/>
      </rPr>
      <t>Magnisudis atlantica</t>
    </r>
  </si>
  <si>
    <t>SIO:FISHES:03-122</t>
  </si>
  <si>
    <t>SIO:7ae7bfbc-a012-46fb-980e-b61d797b243d</t>
  </si>
  <si>
    <r>
      <rPr>
        <u/>
        <sz val="12"/>
        <color indexed="8"/>
        <rFont val="Calibri"/>
        <family val="2"/>
      </rPr>
      <t>SAMN31811608</t>
    </r>
  </si>
  <si>
    <r>
      <rPr>
        <u/>
        <sz val="12"/>
        <color indexed="8"/>
        <rFont val="Calibri"/>
        <family val="2"/>
      </rPr>
      <t>SRR22396598</t>
    </r>
  </si>
  <si>
    <r>
      <rPr>
        <u/>
        <sz val="12"/>
        <color indexed="8"/>
        <rFont val="Calibri"/>
        <family val="2"/>
      </rPr>
      <t>OP057072</t>
    </r>
  </si>
  <si>
    <r>
      <rPr>
        <i/>
        <sz val="12"/>
        <color indexed="8"/>
        <rFont val="Calibri"/>
        <family val="2"/>
      </rPr>
      <t>Stemonosudis macrura</t>
    </r>
  </si>
  <si>
    <r>
      <rPr>
        <sz val="12"/>
        <color indexed="8"/>
        <rFont val="Calibri"/>
        <family val="2"/>
      </rPr>
      <t>Longtail Barracudina</t>
    </r>
  </si>
  <si>
    <t>SIO:c59e62bc-9fe9-4f72-b651-9fe04b0465de</t>
  </si>
  <si>
    <r>
      <rPr>
        <u/>
        <sz val="12"/>
        <color indexed="8"/>
        <rFont val="Calibri"/>
        <family val="2"/>
      </rPr>
      <t>SAMN31811654</t>
    </r>
  </si>
  <si>
    <r>
      <rPr>
        <u/>
        <sz val="12"/>
        <color indexed="8"/>
        <rFont val="Calibri"/>
        <family val="2"/>
      </rPr>
      <t>SRR22396792</t>
    </r>
  </si>
  <si>
    <r>
      <rPr>
        <u/>
        <sz val="12"/>
        <color indexed="8"/>
        <rFont val="Calibri"/>
        <family val="2"/>
      </rPr>
      <t>OR582720</t>
    </r>
  </si>
  <si>
    <r>
      <rPr>
        <i/>
        <sz val="12"/>
        <color indexed="8"/>
        <rFont val="Calibri"/>
        <family val="2"/>
      </rPr>
      <t>Stemonosudis rothschildi</t>
    </r>
  </si>
  <si>
    <t>USNM:FISH:407163</t>
  </si>
  <si>
    <r>
      <rPr>
        <u/>
        <sz val="12"/>
        <color indexed="8"/>
        <rFont val="Calibri"/>
        <family val="2"/>
      </rPr>
      <t>https://n2t.net/ark:/65665/38f2829b9-a466-4943-894b-156e5aae373f</t>
    </r>
  </si>
  <si>
    <t>USNM:Biorepository:AA0AH83</t>
  </si>
  <si>
    <r>
      <rPr>
        <u/>
        <sz val="12"/>
        <color indexed="8"/>
        <rFont val="Calibri"/>
        <family val="2"/>
      </rPr>
      <t>https://n2t.net/ark:/65665/3786525de-e347-46bc-ac43-e94d2f3e82a0</t>
    </r>
  </si>
  <si>
    <t>USNM:Biorepository:AH1TY01</t>
  </si>
  <si>
    <r>
      <rPr>
        <u/>
        <sz val="12"/>
        <color indexed="8"/>
        <rFont val="Calibri"/>
        <family val="2"/>
      </rPr>
      <t>https://n2t.net/ark:/65665/31810fdd7-4cbd-4db9-a6e1-1035961d75ed</t>
    </r>
  </si>
  <si>
    <r>
      <rPr>
        <u/>
        <sz val="12"/>
        <color indexed="8"/>
        <rFont val="Calibri"/>
        <family val="2"/>
      </rPr>
      <t>SAMN26198240</t>
    </r>
  </si>
  <si>
    <r>
      <rPr>
        <u/>
        <sz val="12"/>
        <color indexed="8"/>
        <rFont val="Calibri"/>
        <family val="2"/>
      </rPr>
      <t>SRR18254509</t>
    </r>
  </si>
  <si>
    <r>
      <rPr>
        <u/>
        <sz val="12"/>
        <color indexed="8"/>
        <rFont val="Calibri"/>
        <family val="2"/>
      </rPr>
      <t>OR546231</t>
    </r>
  </si>
  <si>
    <r>
      <rPr>
        <i/>
        <sz val="12"/>
        <color indexed="8"/>
        <rFont val="Calibri"/>
        <family val="2"/>
      </rPr>
      <t>Sudis atrox</t>
    </r>
  </si>
  <si>
    <t>SIO:24c3372b-38b2-460a-98ae-9e6b06777f10</t>
  </si>
  <si>
    <r>
      <rPr>
        <u/>
        <sz val="12"/>
        <color indexed="8"/>
        <rFont val="Calibri"/>
        <family val="2"/>
      </rPr>
      <t>SAMN31811573</t>
    </r>
  </si>
  <si>
    <r>
      <rPr>
        <u/>
        <sz val="12"/>
        <color indexed="8"/>
        <rFont val="Calibri"/>
        <family val="2"/>
      </rPr>
      <t>SRR22396764</t>
    </r>
  </si>
  <si>
    <r>
      <rPr>
        <u/>
        <sz val="12"/>
        <color indexed="8"/>
        <rFont val="Calibri"/>
        <family val="2"/>
      </rPr>
      <t>OR546236</t>
    </r>
  </si>
  <si>
    <r>
      <rPr>
        <i/>
        <sz val="12"/>
        <color indexed="8"/>
        <rFont val="Calibri"/>
        <family val="2"/>
      </rPr>
      <t>Ancylopsetta quadrocellata</t>
    </r>
  </si>
  <si>
    <t>USNM:FISH:454750</t>
  </si>
  <si>
    <r>
      <rPr>
        <u/>
        <sz val="12"/>
        <color indexed="8"/>
        <rFont val="Calibri"/>
        <family val="2"/>
      </rPr>
      <t>https://n2t.net/ark:/65665/39d78a6f6-41bb-4ac1-8ef3-46bc5e4c51fc</t>
    </r>
  </si>
  <si>
    <t>USNM:Biorepository:AO9TT86</t>
  </si>
  <si>
    <r>
      <rPr>
        <u/>
        <sz val="12"/>
        <color indexed="8"/>
        <rFont val="Calibri"/>
        <family val="2"/>
      </rPr>
      <t>https://n2t.net/ark:/65665/3e913bd0b-0c6b-47f0-95ab-fbcd01b10145</t>
    </r>
  </si>
  <si>
    <t>USNM:Biorepository:AQ8ML79</t>
  </si>
  <si>
    <r>
      <rPr>
        <u/>
        <sz val="12"/>
        <color indexed="8"/>
        <rFont val="Calibri"/>
        <family val="2"/>
      </rPr>
      <t>https://n2t.net/ark:/65665/324938da6-84bb-4b88-a4bf-c54c25b13c7f</t>
    </r>
  </si>
  <si>
    <r>
      <rPr>
        <u/>
        <sz val="12"/>
        <color indexed="8"/>
        <rFont val="Calibri"/>
        <family val="2"/>
      </rPr>
      <t>SAMN31811838</t>
    </r>
  </si>
  <si>
    <r>
      <rPr>
        <u/>
        <sz val="12"/>
        <color indexed="8"/>
        <rFont val="Calibri"/>
        <family val="2"/>
      </rPr>
      <t>SRR22396631</t>
    </r>
  </si>
  <si>
    <r>
      <rPr>
        <u/>
        <sz val="12"/>
        <color indexed="8"/>
        <rFont val="Calibri"/>
        <family val="2"/>
      </rPr>
      <t>OR546182</t>
    </r>
  </si>
  <si>
    <r>
      <rPr>
        <i/>
        <sz val="12"/>
        <color indexed="8"/>
        <rFont val="Calibri"/>
        <family val="2"/>
      </rPr>
      <t>Gastropsetta frontalis</t>
    </r>
  </si>
  <si>
    <t>USNM:FISH:407269</t>
  </si>
  <si>
    <r>
      <rPr>
        <u/>
        <sz val="12"/>
        <color indexed="8"/>
        <rFont val="Calibri"/>
        <family val="2"/>
      </rPr>
      <t>https://n2t.net/ark:/65665/354f16338-52e5-4235-a3e8-2b88d0e77b73</t>
    </r>
  </si>
  <si>
    <t>USNM:Biorepository:AH1TZ07</t>
  </si>
  <si>
    <r>
      <rPr>
        <u/>
        <sz val="12"/>
        <color indexed="8"/>
        <rFont val="Calibri"/>
        <family val="2"/>
      </rPr>
      <t>https://n2t.net/ark:/65665/3354ffdee-5e07-4518-86db-1191910251c1</t>
    </r>
  </si>
  <si>
    <r>
      <rPr>
        <u/>
        <sz val="12"/>
        <color indexed="8"/>
        <rFont val="Calibri"/>
        <family val="2"/>
      </rPr>
      <t>SAMN31811768</t>
    </r>
  </si>
  <si>
    <r>
      <rPr>
        <u/>
        <sz val="12"/>
        <color indexed="8"/>
        <rFont val="Calibri"/>
        <family val="2"/>
      </rPr>
      <t>SRR22396757</t>
    </r>
  </si>
  <si>
    <r>
      <rPr>
        <u/>
        <sz val="12"/>
        <color indexed="8"/>
        <rFont val="Calibri"/>
        <family val="2"/>
      </rPr>
      <t>OR546157</t>
    </r>
  </si>
  <si>
    <t>USNM:FISH:466068</t>
  </si>
  <si>
    <r>
      <rPr>
        <u/>
        <sz val="12"/>
        <color indexed="8"/>
        <rFont val="Calibri"/>
        <family val="2"/>
      </rPr>
      <t>https://n2t.net/ark:/65665/3cbe36ee1-a884-4541-b856-5cc7e369d616</t>
    </r>
  </si>
  <si>
    <t>USNM:Biorepository:AO9TV33</t>
  </si>
  <si>
    <r>
      <rPr>
        <u/>
        <sz val="12"/>
        <color indexed="8"/>
        <rFont val="Calibri"/>
        <family val="2"/>
      </rPr>
      <t>https://n2t.net/ark:/65665/326255244-7930-4799-a2d1-31afdb09fa10</t>
    </r>
  </si>
  <si>
    <t>USNM:Biorepository:AQ8MB12</t>
  </si>
  <si>
    <r>
      <rPr>
        <u/>
        <sz val="12"/>
        <color indexed="8"/>
        <rFont val="Calibri"/>
        <family val="2"/>
      </rPr>
      <t>https://n2t.net/ark:/65665/3091b4ab4-529e-49e8-89ac-bc21799d1e8a</t>
    </r>
  </si>
  <si>
    <r>
      <rPr>
        <u/>
        <sz val="12"/>
        <color indexed="8"/>
        <rFont val="Calibri"/>
        <family val="2"/>
      </rPr>
      <t>SAMN36762226</t>
    </r>
  </si>
  <si>
    <r>
      <rPr>
        <u/>
        <sz val="12"/>
        <color indexed="8"/>
        <rFont val="Calibri"/>
        <family val="2"/>
      </rPr>
      <t>SRR25465374</t>
    </r>
  </si>
  <si>
    <r>
      <rPr>
        <u/>
        <sz val="12"/>
        <color indexed="8"/>
        <rFont val="Calibri"/>
        <family val="2"/>
      </rPr>
      <t>PV454022</t>
    </r>
  </si>
  <si>
    <r>
      <rPr>
        <i/>
        <sz val="12"/>
        <color indexed="8"/>
        <rFont val="Calibri"/>
        <family val="2"/>
      </rPr>
      <t>Hippoglossina oblonga</t>
    </r>
  </si>
  <si>
    <t>USNM:FISH:433277</t>
  </si>
  <si>
    <r>
      <rPr>
        <u/>
        <sz val="12"/>
        <color indexed="8"/>
        <rFont val="Calibri"/>
        <family val="2"/>
      </rPr>
      <t>https://n2t.net/ark:/65665/3eebc50a2-465d-48f4-b77c-97c3a90d1154</t>
    </r>
  </si>
  <si>
    <t>USNM:Biorepository:AB4OR56</t>
  </si>
  <si>
    <r>
      <rPr>
        <u/>
        <sz val="12"/>
        <color indexed="8"/>
        <rFont val="Calibri"/>
        <family val="2"/>
      </rPr>
      <t>https://n2t.net/ark:/65665/384b9b97b-f12e-43f4-90eb-c41ec86723a8</t>
    </r>
  </si>
  <si>
    <t>USNM:Biorepository:AM2SM68</t>
  </si>
  <si>
    <r>
      <rPr>
        <u/>
        <sz val="12"/>
        <color indexed="8"/>
        <rFont val="Calibri"/>
        <family val="2"/>
      </rPr>
      <t>https://n2t.net/ark:/65665/3d996e76d-a66c-4431-84f3-fcbe41d82ad3</t>
    </r>
  </si>
  <si>
    <r>
      <rPr>
        <u/>
        <sz val="12"/>
        <color indexed="8"/>
        <rFont val="Calibri"/>
        <family val="2"/>
      </rPr>
      <t>SAMN29555323</t>
    </r>
  </si>
  <si>
    <r>
      <rPr>
        <u/>
        <sz val="12"/>
        <color indexed="8"/>
        <rFont val="Calibri"/>
        <family val="2"/>
      </rPr>
      <t>SRR21844106</t>
    </r>
  </si>
  <si>
    <r>
      <rPr>
        <u/>
        <sz val="12"/>
        <color indexed="8"/>
        <rFont val="Calibri"/>
        <family val="2"/>
      </rPr>
      <t>OP056997</t>
    </r>
  </si>
  <si>
    <r>
      <rPr>
        <i/>
        <sz val="12"/>
        <color indexed="8"/>
        <rFont val="Calibri"/>
        <family val="2"/>
      </rPr>
      <t>Paralichthys albigutta</t>
    </r>
  </si>
  <si>
    <t>USNM:FISH:454751</t>
  </si>
  <si>
    <r>
      <rPr>
        <u/>
        <sz val="12"/>
        <color indexed="8"/>
        <rFont val="Calibri"/>
        <family val="2"/>
      </rPr>
      <t>https://n2t.net/ark:/65665/331f6595a-e4bd-47b4-b801-c3807fb74ff4</t>
    </r>
  </si>
  <si>
    <t>USNM:Biorepository:AO9TT87</t>
  </si>
  <si>
    <r>
      <rPr>
        <u/>
        <sz val="12"/>
        <color indexed="8"/>
        <rFont val="Calibri"/>
        <family val="2"/>
      </rPr>
      <t>https://n2t.net/ark:/65665/358eadfa6-b44e-4881-946c-379c4f76e20e</t>
    </r>
  </si>
  <si>
    <t>USNM:Biorepository:AQ8ML80</t>
  </si>
  <si>
    <r>
      <rPr>
        <u/>
        <sz val="12"/>
        <color indexed="8"/>
        <rFont val="Calibri"/>
        <family val="2"/>
      </rPr>
      <t>https://n2t.net/ark:/65665/3cac60581-b9f6-4901-b121-0e4973dbc29b</t>
    </r>
  </si>
  <si>
    <r>
      <rPr>
        <u/>
        <sz val="12"/>
        <color indexed="8"/>
        <rFont val="Calibri"/>
        <family val="2"/>
      </rPr>
      <t>SAMN31811839</t>
    </r>
  </si>
  <si>
    <r>
      <rPr>
        <u/>
        <sz val="12"/>
        <color indexed="8"/>
        <rFont val="Calibri"/>
        <family val="2"/>
      </rPr>
      <t>SRR22396630</t>
    </r>
  </si>
  <si>
    <r>
      <rPr>
        <u/>
        <sz val="12"/>
        <color indexed="8"/>
        <rFont val="Calibri"/>
        <family val="2"/>
      </rPr>
      <t>OR546183</t>
    </r>
  </si>
  <si>
    <r>
      <rPr>
        <i/>
        <sz val="12"/>
        <color indexed="8"/>
        <rFont val="Calibri"/>
        <family val="2"/>
      </rPr>
      <t>Paralichthys squamilentus</t>
    </r>
  </si>
  <si>
    <t>USNM:FISH:420936</t>
  </si>
  <si>
    <r>
      <rPr>
        <u/>
        <sz val="12"/>
        <color indexed="8"/>
        <rFont val="Calibri"/>
        <family val="2"/>
      </rPr>
      <t>https://n2t.net/ark:/65665/3ec59a89e-bf69-4529-8c05-296ff4bb6ff5</t>
    </r>
  </si>
  <si>
    <t>USNM:Biorepository:AA0AG36</t>
  </si>
  <si>
    <r>
      <rPr>
        <u/>
        <sz val="12"/>
        <color indexed="8"/>
        <rFont val="Calibri"/>
        <family val="2"/>
      </rPr>
      <t>https://n2t.net/ark:/65665/3a6f26367-f464-46d1-84ce-34ddf309ca4f</t>
    </r>
  </si>
  <si>
    <t>USNM:Biorepository:AB4OD92</t>
  </si>
  <si>
    <r>
      <rPr>
        <u/>
        <sz val="12"/>
        <color indexed="8"/>
        <rFont val="Calibri"/>
        <family val="2"/>
      </rPr>
      <t>https://n2t.net/ark:/65665/3294e03e8-9bb4-46a1-9190-bc54aa07b494</t>
    </r>
  </si>
  <si>
    <r>
      <rPr>
        <u/>
        <sz val="12"/>
        <color indexed="8"/>
        <rFont val="Calibri"/>
        <family val="2"/>
      </rPr>
      <t>SAMN29555060</t>
    </r>
  </si>
  <si>
    <r>
      <rPr>
        <u/>
        <sz val="12"/>
        <color indexed="8"/>
        <rFont val="Calibri"/>
        <family val="2"/>
      </rPr>
      <t>SRR21844201</t>
    </r>
  </si>
  <si>
    <r>
      <rPr>
        <u/>
        <sz val="12"/>
        <color indexed="8"/>
        <rFont val="Calibri"/>
        <family val="2"/>
      </rPr>
      <t>OP057002</t>
    </r>
  </si>
  <si>
    <r>
      <rPr>
        <i/>
        <sz val="12"/>
        <color indexed="8"/>
        <rFont val="Calibri"/>
        <family val="2"/>
      </rPr>
      <t>Cyttopsis rosea</t>
    </r>
  </si>
  <si>
    <t>USNM:FISH:407098</t>
  </si>
  <si>
    <r>
      <rPr>
        <u/>
        <sz val="12"/>
        <color indexed="8"/>
        <rFont val="Calibri"/>
        <family val="2"/>
      </rPr>
      <t>https://n2t.net/ark:/65665/3510626e4-d59a-4cbc-9112-c856bb64e1ba</t>
    </r>
  </si>
  <si>
    <t>USNM:Biorepository:AA0AH21</t>
  </si>
  <si>
    <r>
      <rPr>
        <u/>
        <sz val="12"/>
        <color indexed="8"/>
        <rFont val="Calibri"/>
        <family val="2"/>
      </rPr>
      <t>https://n2t.net/ark:/65665/39a7d12af-c88c-47f9-ba3a-7f2e1d75ecbc</t>
    </r>
  </si>
  <si>
    <t>USNM:Biorepository:AH1TX38</t>
  </si>
  <si>
    <r>
      <rPr>
        <u/>
        <sz val="12"/>
        <color indexed="8"/>
        <rFont val="Calibri"/>
        <family val="2"/>
      </rPr>
      <t>https://n2t.net/ark:/65665/3f8726dd6-55ef-4f65-8dc2-a63a8b90de29</t>
    </r>
  </si>
  <si>
    <r>
      <rPr>
        <u/>
        <sz val="12"/>
        <color indexed="8"/>
        <rFont val="Calibri"/>
        <family val="2"/>
      </rPr>
      <t>SAMN31811760</t>
    </r>
  </si>
  <si>
    <r>
      <rPr>
        <u/>
        <sz val="12"/>
        <color indexed="8"/>
        <rFont val="Calibri"/>
        <family val="2"/>
      </rPr>
      <t>SRR22396766</t>
    </r>
  </si>
  <si>
    <r>
      <rPr>
        <u/>
        <sz val="12"/>
        <color indexed="8"/>
        <rFont val="Calibri"/>
        <family val="2"/>
      </rPr>
      <t>OR582676</t>
    </r>
  </si>
  <si>
    <r>
      <rPr>
        <i/>
        <sz val="12"/>
        <color indexed="8"/>
        <rFont val="Calibri"/>
        <family val="2"/>
      </rPr>
      <t>Apristurus kampae</t>
    </r>
  </si>
  <si>
    <r>
      <rPr>
        <sz val="12"/>
        <color indexed="8"/>
        <rFont val="Calibri"/>
        <family val="2"/>
      </rPr>
      <t>Longnose Cat Shark</t>
    </r>
  </si>
  <si>
    <t>UWBM:FISHES:153478</t>
  </si>
  <si>
    <r>
      <rPr>
        <u/>
        <sz val="12"/>
        <color indexed="8"/>
        <rFont val="Calibri"/>
        <family val="2"/>
      </rPr>
      <t>SAMN29555396</t>
    </r>
  </si>
  <si>
    <r>
      <rPr>
        <u/>
        <sz val="12"/>
        <color indexed="8"/>
        <rFont val="Calibri"/>
        <family val="2"/>
      </rPr>
      <t>SRR21844007</t>
    </r>
  </si>
  <si>
    <r>
      <rPr>
        <u/>
        <sz val="12"/>
        <color indexed="8"/>
        <rFont val="Calibri"/>
        <family val="2"/>
      </rPr>
      <t>OR582700</t>
    </r>
  </si>
  <si>
    <r>
      <rPr>
        <i/>
        <sz val="12"/>
        <color indexed="8"/>
        <rFont val="Calibri"/>
        <family val="2"/>
      </rPr>
      <t>Apristurus riveri</t>
    </r>
  </si>
  <si>
    <t>USNM:FISH:407539</t>
  </si>
  <si>
    <r>
      <rPr>
        <u/>
        <sz val="12"/>
        <color indexed="8"/>
        <rFont val="Calibri"/>
        <family val="2"/>
      </rPr>
      <t>https://n2t.net/ark:/65665/3c7618e05-fe1a-4cc0-a08a-37b23f3d71b9</t>
    </r>
  </si>
  <si>
    <t>USNM:Biorepository:AH2UB72</t>
  </si>
  <si>
    <r>
      <rPr>
        <u/>
        <sz val="12"/>
        <color indexed="8"/>
        <rFont val="Calibri"/>
        <family val="2"/>
      </rPr>
      <t>https://n2t.net/ark:/65665/34b30ca6d-ab4a-49cd-9013-1652f94c68d0</t>
    </r>
  </si>
  <si>
    <r>
      <rPr>
        <u/>
        <sz val="12"/>
        <color indexed="8"/>
        <rFont val="Calibri"/>
        <family val="2"/>
      </rPr>
      <t>SAMN36762139</t>
    </r>
  </si>
  <si>
    <r>
      <rPr>
        <u/>
        <sz val="12"/>
        <color indexed="8"/>
        <rFont val="Calibri"/>
        <family val="2"/>
      </rPr>
      <t>SRR25465181</t>
    </r>
  </si>
  <si>
    <r>
      <rPr>
        <u/>
        <sz val="12"/>
        <color indexed="8"/>
        <rFont val="Calibri"/>
        <family val="2"/>
      </rPr>
      <t>PV434814</t>
    </r>
  </si>
  <si>
    <r>
      <rPr>
        <i/>
        <sz val="12"/>
        <color indexed="8"/>
        <rFont val="Calibri"/>
        <family val="2"/>
      </rPr>
      <t>Parmaturus xaniurus</t>
    </r>
  </si>
  <si>
    <r>
      <rPr>
        <sz val="12"/>
        <color indexed="8"/>
        <rFont val="Calibri"/>
        <family val="2"/>
      </rPr>
      <t>Filetail Cat Shark</t>
    </r>
  </si>
  <si>
    <t>UWBM:FISHES:156297</t>
  </si>
  <si>
    <r>
      <rPr>
        <u/>
        <sz val="12"/>
        <color indexed="8"/>
        <rFont val="Calibri"/>
        <family val="2"/>
      </rPr>
      <t>SAMN29555398</t>
    </r>
  </si>
  <si>
    <r>
      <rPr>
        <u/>
        <sz val="12"/>
        <color indexed="8"/>
        <rFont val="Calibri"/>
        <family val="2"/>
      </rPr>
      <t>SRR21844005</t>
    </r>
  </si>
  <si>
    <r>
      <rPr>
        <u/>
        <sz val="12"/>
        <color indexed="8"/>
        <rFont val="Calibri"/>
        <family val="2"/>
      </rPr>
      <t>OR482554</t>
    </r>
  </si>
  <si>
    <r>
      <rPr>
        <i/>
        <sz val="12"/>
        <color indexed="8"/>
        <rFont val="Calibri"/>
        <family val="2"/>
      </rPr>
      <t>Peristedion brevirostre</t>
    </r>
  </si>
  <si>
    <t>USNM:FISH:442119</t>
  </si>
  <si>
    <r>
      <rPr>
        <u/>
        <sz val="12"/>
        <color indexed="8"/>
        <rFont val="Calibri"/>
        <family val="2"/>
      </rPr>
      <t>https://n2t.net/ark:/65665/39805991b-b4ae-4ad8-81db-a982004ca32f</t>
    </r>
  </si>
  <si>
    <t>USNM:Biorepository:AE8WT36</t>
  </si>
  <si>
    <r>
      <rPr>
        <u/>
        <sz val="12"/>
        <color indexed="8"/>
        <rFont val="Calibri"/>
        <family val="2"/>
      </rPr>
      <t>https://n2t.net/ark:/65665/358aa6eba-b7db-4434-9754-0074f0c7fc3c</t>
    </r>
  </si>
  <si>
    <t>USNM:Biorepository:AJ9VK69</t>
  </si>
  <si>
    <r>
      <rPr>
        <u/>
        <sz val="12"/>
        <color indexed="8"/>
        <rFont val="Calibri"/>
        <family val="2"/>
      </rPr>
      <t>https://n2t.net/ark:/65665/3d724e60b-c8e4-431c-a133-995e677f2d64</t>
    </r>
  </si>
  <si>
    <r>
      <rPr>
        <u/>
        <sz val="12"/>
        <color indexed="8"/>
        <rFont val="Calibri"/>
        <family val="2"/>
      </rPr>
      <t>SAMN29555244</t>
    </r>
  </si>
  <si>
    <r>
      <rPr>
        <u/>
        <sz val="12"/>
        <color indexed="8"/>
        <rFont val="Calibri"/>
        <family val="2"/>
      </rPr>
      <t>SRR21844161</t>
    </r>
  </si>
  <si>
    <r>
      <rPr>
        <u/>
        <sz val="12"/>
        <color indexed="8"/>
        <rFont val="Calibri"/>
        <family val="2"/>
      </rPr>
      <t>OP056873</t>
    </r>
  </si>
  <si>
    <r>
      <rPr>
        <i/>
        <sz val="12"/>
        <color indexed="8"/>
        <rFont val="Calibri"/>
        <family val="2"/>
      </rPr>
      <t>Peristedion gracile</t>
    </r>
  </si>
  <si>
    <t>USNM:FISH:466048</t>
  </si>
  <si>
    <r>
      <rPr>
        <u/>
        <sz val="12"/>
        <color indexed="8"/>
        <rFont val="Calibri"/>
        <family val="2"/>
      </rPr>
      <t>https://n2t.net/ark:/65665/341f14ce9-3538-47e9-9694-cc1d2cbdd821</t>
    </r>
  </si>
  <si>
    <t>USNM:Biorepository:AO9TV13</t>
  </si>
  <si>
    <r>
      <rPr>
        <u/>
        <sz val="12"/>
        <color indexed="8"/>
        <rFont val="Calibri"/>
        <family val="2"/>
      </rPr>
      <t>https://n2t.net/ark:/65665/31f386134-f40a-43de-bc87-73875cff2e56</t>
    </r>
  </si>
  <si>
    <t>USNM:Biorepository:AQ8MA92</t>
  </si>
  <si>
    <r>
      <rPr>
        <u/>
        <sz val="12"/>
        <color indexed="8"/>
        <rFont val="Calibri"/>
        <family val="2"/>
      </rPr>
      <t>https://n2t.net/ark:/65665/30159f739-ab09-41f3-9230-4af996f5a5db</t>
    </r>
  </si>
  <si>
    <r>
      <rPr>
        <u/>
        <sz val="12"/>
        <color indexed="8"/>
        <rFont val="Calibri"/>
        <family val="2"/>
      </rPr>
      <t>SAMN36762206</t>
    </r>
  </si>
  <si>
    <r>
      <rPr>
        <u/>
        <sz val="12"/>
        <color indexed="8"/>
        <rFont val="Calibri"/>
        <family val="2"/>
      </rPr>
      <t>SRR25465267</t>
    </r>
  </si>
  <si>
    <r>
      <rPr>
        <u/>
        <sz val="12"/>
        <color indexed="8"/>
        <rFont val="Calibri"/>
        <family val="2"/>
      </rPr>
      <t>PV357911</t>
    </r>
  </si>
  <si>
    <t>USNM:FISH:477463</t>
  </si>
  <si>
    <t>USNM:Biorepository:AP9DW45</t>
  </si>
  <si>
    <r>
      <rPr>
        <i/>
        <sz val="12"/>
        <color indexed="8"/>
        <rFont val="Calibri"/>
        <family val="2"/>
      </rPr>
      <t>Peristedion greyae</t>
    </r>
  </si>
  <si>
    <t>USNM:FISH:466027</t>
  </si>
  <si>
    <r>
      <rPr>
        <u/>
        <sz val="12"/>
        <color indexed="8"/>
        <rFont val="Calibri"/>
        <family val="2"/>
      </rPr>
      <t>https://n2t.net/ark:/65665/32a69ee06-4136-4a43-a972-09db278e8c97</t>
    </r>
  </si>
  <si>
    <t>USNM:Biorepository:AO9TU92</t>
  </si>
  <si>
    <r>
      <rPr>
        <u/>
        <sz val="12"/>
        <color indexed="8"/>
        <rFont val="Calibri"/>
        <family val="2"/>
      </rPr>
      <t>https://n2t.net/ark:/65665/3c59b0e08-cd21-4c10-be4a-d3d18ab43d00</t>
    </r>
  </si>
  <si>
    <t>USNM:Biorepository:AQ8MA71</t>
  </si>
  <si>
    <r>
      <rPr>
        <u/>
        <sz val="12"/>
        <color indexed="8"/>
        <rFont val="Calibri"/>
        <family val="2"/>
      </rPr>
      <t>https://n2t.net/ark:/65665/365a9f46b-ba20-48fd-bc60-62b81edcb1d7</t>
    </r>
  </si>
  <si>
    <r>
      <rPr>
        <u/>
        <sz val="12"/>
        <color indexed="8"/>
        <rFont val="Calibri"/>
        <family val="2"/>
      </rPr>
      <t>SAMN36762185</t>
    </r>
  </si>
  <si>
    <r>
      <rPr>
        <u/>
        <sz val="12"/>
        <color indexed="8"/>
        <rFont val="Calibri"/>
        <family val="2"/>
      </rPr>
      <t>SRR25465291</t>
    </r>
  </si>
  <si>
    <r>
      <rPr>
        <u/>
        <sz val="12"/>
        <color indexed="8"/>
        <rFont val="Calibri"/>
        <family val="2"/>
      </rPr>
      <t>PV357907</t>
    </r>
  </si>
  <si>
    <t>USNM:FISH:471036</t>
  </si>
  <si>
    <t>USNM:Biorepository:AF0YO07</t>
  </si>
  <si>
    <t>USNM:FISH:477513</t>
  </si>
  <si>
    <t>USNM:Biorepository:AP9DW95</t>
  </si>
  <si>
    <r>
      <rPr>
        <i/>
        <sz val="12"/>
        <color indexed="8"/>
        <rFont val="Calibri"/>
        <family val="2"/>
      </rPr>
      <t>Peristedion imberbe</t>
    </r>
  </si>
  <si>
    <t>USNM:FISH:407038</t>
  </si>
  <si>
    <r>
      <rPr>
        <u/>
        <sz val="12"/>
        <color indexed="8"/>
        <rFont val="Calibri"/>
        <family val="2"/>
      </rPr>
      <t>https://n2t.net/ark:/65665/3e968bc7a-3e99-4fc1-b319-57d045635faa</t>
    </r>
  </si>
  <si>
    <t>USNM:Biorepository:AA0AC58</t>
  </si>
  <si>
    <r>
      <rPr>
        <u/>
        <sz val="12"/>
        <color indexed="8"/>
        <rFont val="Calibri"/>
        <family val="2"/>
      </rPr>
      <t>https://n2t.net/ark:/65665/31b2b8e61-f755-4c7a-9cc9-f9205b8f0502</t>
    </r>
  </si>
  <si>
    <t>USNM:Biorepository:AH1TW78</t>
  </si>
  <si>
    <r>
      <rPr>
        <u/>
        <sz val="12"/>
        <color indexed="8"/>
        <rFont val="Calibri"/>
        <family val="2"/>
      </rPr>
      <t>https://n2t.net/ark:/65665/3168e3d40-7504-492a-95dc-99e3650749df</t>
    </r>
  </si>
  <si>
    <r>
      <rPr>
        <u/>
        <sz val="12"/>
        <color indexed="8"/>
        <rFont val="Calibri"/>
        <family val="2"/>
      </rPr>
      <t>SAMN29555218</t>
    </r>
  </si>
  <si>
    <r>
      <rPr>
        <u/>
        <sz val="12"/>
        <color indexed="8"/>
        <rFont val="Calibri"/>
        <family val="2"/>
      </rPr>
      <t>SRR21843966</t>
    </r>
  </si>
  <si>
    <r>
      <rPr>
        <u/>
        <sz val="12"/>
        <color indexed="8"/>
        <rFont val="Calibri"/>
        <family val="2"/>
      </rPr>
      <t>OP057105</t>
    </r>
  </si>
  <si>
    <r>
      <rPr>
        <i/>
        <sz val="12"/>
        <color indexed="8"/>
        <rFont val="Calibri"/>
        <family val="2"/>
      </rPr>
      <t>Peristedion longispatha</t>
    </r>
  </si>
  <si>
    <t>USNM:FISH:407037</t>
  </si>
  <si>
    <r>
      <rPr>
        <u/>
        <sz val="12"/>
        <color indexed="8"/>
        <rFont val="Calibri"/>
        <family val="2"/>
      </rPr>
      <t>https://n2t.net/ark:/65665/398d15f1a-7ccb-40c0-90e0-18499c47b68e</t>
    </r>
  </si>
  <si>
    <t>USNM:Biorepository:AA0AC46</t>
  </si>
  <si>
    <r>
      <rPr>
        <u/>
        <sz val="12"/>
        <color indexed="8"/>
        <rFont val="Calibri"/>
        <family val="2"/>
      </rPr>
      <t>https://n2t.net/ark:/65665/3c0959330-4a68-4169-99d2-f4c2b1390d38</t>
    </r>
  </si>
  <si>
    <t>USNM:Biorepository:AH1TW77</t>
  </si>
  <si>
    <r>
      <rPr>
        <u/>
        <sz val="12"/>
        <color indexed="8"/>
        <rFont val="Calibri"/>
        <family val="2"/>
      </rPr>
      <t>https://n2t.net/ark:/65665/3ad99e70c-0b38-41fc-a9ed-1331b4255dd5</t>
    </r>
  </si>
  <si>
    <r>
      <rPr>
        <u/>
        <sz val="12"/>
        <color indexed="8"/>
        <rFont val="Calibri"/>
        <family val="2"/>
      </rPr>
      <t>SAMN31811756</t>
    </r>
  </si>
  <si>
    <r>
      <rPr>
        <u/>
        <sz val="12"/>
        <color indexed="8"/>
        <rFont val="Calibri"/>
        <family val="2"/>
      </rPr>
      <t>SRR22396953</t>
    </r>
  </si>
  <si>
    <r>
      <rPr>
        <u/>
        <sz val="12"/>
        <color indexed="8"/>
        <rFont val="Calibri"/>
        <family val="2"/>
      </rPr>
      <t>OR482466</t>
    </r>
  </si>
  <si>
    <r>
      <rPr>
        <i/>
        <sz val="12"/>
        <color indexed="8"/>
        <rFont val="Calibri"/>
        <family val="2"/>
      </rPr>
      <t>Peristedion miniatum</t>
    </r>
  </si>
  <si>
    <t>USNM:FISH:454724</t>
  </si>
  <si>
    <r>
      <rPr>
        <u/>
        <sz val="12"/>
        <color indexed="8"/>
        <rFont val="Calibri"/>
        <family val="2"/>
      </rPr>
      <t>https://n2t.net/ark:/65665/30f6aecbb-7abd-429e-80ef-07735de5c787</t>
    </r>
  </si>
  <si>
    <t>USNM:Biorepository:AO9TT60</t>
  </si>
  <si>
    <r>
      <rPr>
        <u/>
        <sz val="12"/>
        <color indexed="8"/>
        <rFont val="Calibri"/>
        <family val="2"/>
      </rPr>
      <t>https://n2t.net/ark:/65665/35bd5dbaa-2162-43ef-a554-eefb5e11480b</t>
    </r>
  </si>
  <si>
    <t>USNM:Biorepository:AQ8ML53</t>
  </si>
  <si>
    <r>
      <rPr>
        <u/>
        <sz val="12"/>
        <color indexed="8"/>
        <rFont val="Calibri"/>
        <family val="2"/>
      </rPr>
      <t>https://n2t.net/ark:/65665/3f2c30ee9-64be-4b61-a1bb-c28c60bb8bcd</t>
    </r>
  </si>
  <si>
    <r>
      <rPr>
        <u/>
        <sz val="12"/>
        <color indexed="8"/>
        <rFont val="Calibri"/>
        <family val="2"/>
      </rPr>
      <t>SAMN31811812</t>
    </r>
  </si>
  <si>
    <r>
      <rPr>
        <u/>
        <sz val="12"/>
        <color indexed="8"/>
        <rFont val="Calibri"/>
        <family val="2"/>
      </rPr>
      <t>SRR22396830</t>
    </r>
  </si>
  <si>
    <r>
      <rPr>
        <u/>
        <sz val="12"/>
        <color indexed="8"/>
        <rFont val="Calibri"/>
        <family val="2"/>
      </rPr>
      <t>OR482478</t>
    </r>
  </si>
  <si>
    <t>USNM:FISH:477476</t>
  </si>
  <si>
    <t>USNM:Biorepository:AP9DW58</t>
  </si>
  <si>
    <t>USNM:FISH:477479</t>
  </si>
  <si>
    <t>USNM:Biorepository:AP9DW61</t>
  </si>
  <si>
    <r>
      <rPr>
        <i/>
        <sz val="12"/>
        <color indexed="8"/>
        <rFont val="Calibri"/>
        <family val="2"/>
      </rPr>
      <t>Peristedion thompsoni</t>
    </r>
  </si>
  <si>
    <t>USNM:FISH:454760</t>
  </si>
  <si>
    <r>
      <rPr>
        <u/>
        <sz val="12"/>
        <color indexed="8"/>
        <rFont val="Calibri"/>
        <family val="2"/>
      </rPr>
      <t>https://n2t.net/ark:/65665/3ec101627-2b7c-4e56-8dc7-df36635000bf</t>
    </r>
  </si>
  <si>
    <t>USNM:Biorepository:AO9TT96</t>
  </si>
  <si>
    <r>
      <rPr>
        <u/>
        <sz val="12"/>
        <color indexed="8"/>
        <rFont val="Calibri"/>
        <family val="2"/>
      </rPr>
      <t>https://n2t.net/ark:/65665/3ba65cdf6-832b-474e-b741-f5824280767e</t>
    </r>
  </si>
  <si>
    <t>USNM:Biorepository:AQ8ML88</t>
  </si>
  <si>
    <r>
      <rPr>
        <u/>
        <sz val="12"/>
        <color indexed="8"/>
        <rFont val="Calibri"/>
        <family val="2"/>
      </rPr>
      <t>https://n2t.net/ark:/65665/322d7dae7-44b4-4789-903f-3e89b51ffc63</t>
    </r>
  </si>
  <si>
    <r>
      <rPr>
        <u/>
        <sz val="12"/>
        <color indexed="8"/>
        <rFont val="Calibri"/>
        <family val="2"/>
      </rPr>
      <t>SAMN31811847</t>
    </r>
  </si>
  <si>
    <r>
      <rPr>
        <u/>
        <sz val="12"/>
        <color indexed="8"/>
        <rFont val="Calibri"/>
        <family val="2"/>
      </rPr>
      <t>SRR22396946</t>
    </r>
  </si>
  <si>
    <r>
      <rPr>
        <u/>
        <sz val="12"/>
        <color indexed="8"/>
        <rFont val="Calibri"/>
        <family val="2"/>
      </rPr>
      <t>OR482490</t>
    </r>
  </si>
  <si>
    <t>USNM:FISH:471002</t>
  </si>
  <si>
    <t>USNM:Biorepository:AF0YN64</t>
  </si>
  <si>
    <t>USNM:FISH:471003</t>
  </si>
  <si>
    <t>USNM:Biorepository:AF0YN65</t>
  </si>
  <si>
    <t>USNM:FISH:477528</t>
  </si>
  <si>
    <t>USNM:Biorepository:AP9DX13</t>
  </si>
  <si>
    <r>
      <rPr>
        <i/>
        <sz val="12"/>
        <color indexed="8"/>
        <rFont val="Calibri"/>
        <family val="2"/>
      </rPr>
      <t>Polymetme thaeocoryla</t>
    </r>
  </si>
  <si>
    <t>USNM:FISH:466092</t>
  </si>
  <si>
    <r>
      <rPr>
        <u/>
        <sz val="12"/>
        <color indexed="8"/>
        <rFont val="Calibri"/>
        <family val="2"/>
      </rPr>
      <t>https://n2t.net/ark:/65665/31a3c99ea-7511-4aed-85c0-ca2c4ff8ccd2</t>
    </r>
  </si>
  <si>
    <t>USNM:Biorepository:AF0YN21</t>
  </si>
  <si>
    <r>
      <rPr>
        <u/>
        <sz val="12"/>
        <color indexed="8"/>
        <rFont val="Calibri"/>
        <family val="2"/>
      </rPr>
      <t>https://n2t.net/ark:/65665/36523ea92-c7fa-4e02-b83c-a77acd8bd252</t>
    </r>
  </si>
  <si>
    <t>USNM:Biorepository:AQ8MB36</t>
  </si>
  <si>
    <r>
      <rPr>
        <u/>
        <sz val="12"/>
        <color indexed="8"/>
        <rFont val="Calibri"/>
        <family val="2"/>
      </rPr>
      <t>https://n2t.net/ark:/65665/3bc59ec20-dbe4-4b46-b23f-dbe0b95864c5</t>
    </r>
  </si>
  <si>
    <r>
      <rPr>
        <u/>
        <sz val="12"/>
        <color indexed="8"/>
        <rFont val="Calibri"/>
        <family val="2"/>
      </rPr>
      <t>SAMN36762071</t>
    </r>
  </si>
  <si>
    <r>
      <rPr>
        <u/>
        <sz val="12"/>
        <color indexed="8"/>
        <rFont val="Calibri"/>
        <family val="2"/>
      </rPr>
      <t>SRR25465034</t>
    </r>
  </si>
  <si>
    <r>
      <rPr>
        <u/>
        <sz val="12"/>
        <color indexed="8"/>
        <rFont val="Calibri"/>
        <family val="2"/>
      </rPr>
      <t>PV442287</t>
    </r>
  </si>
  <si>
    <t>USNM:FISH:407426</t>
  </si>
  <si>
    <r>
      <rPr>
        <u/>
        <sz val="12"/>
        <color indexed="8"/>
        <rFont val="Calibri"/>
        <family val="2"/>
      </rPr>
      <t>https://n2t.net/ark:/65665/3951fd130-4add-4ce7-a13f-15691d0ba837</t>
    </r>
  </si>
  <si>
    <t>USNM:Biorepository:AH2UA60</t>
  </si>
  <si>
    <r>
      <rPr>
        <u/>
        <sz val="12"/>
        <color indexed="8"/>
        <rFont val="Calibri"/>
        <family val="2"/>
      </rPr>
      <t>https://n2t.net/ark:/65665/3b057e4e6-fb62-4638-a607-66aa96a9ea9f</t>
    </r>
  </si>
  <si>
    <r>
      <rPr>
        <u/>
        <sz val="12"/>
        <color indexed="8"/>
        <rFont val="Calibri"/>
        <family val="2"/>
      </rPr>
      <t>SAMN31811776</t>
    </r>
  </si>
  <si>
    <r>
      <rPr>
        <u/>
        <sz val="12"/>
        <color indexed="8"/>
        <rFont val="Calibri"/>
        <family val="2"/>
      </rPr>
      <t>SRR22396748</t>
    </r>
  </si>
  <si>
    <r>
      <rPr>
        <u/>
        <sz val="12"/>
        <color indexed="8"/>
        <rFont val="Calibri"/>
        <family val="2"/>
      </rPr>
      <t>OR581001</t>
    </r>
  </si>
  <si>
    <r>
      <rPr>
        <i/>
        <sz val="12"/>
        <color indexed="8"/>
        <rFont val="Calibri"/>
        <family val="2"/>
      </rPr>
      <t>Vinciguerria nimbaria</t>
    </r>
  </si>
  <si>
    <t>SIO:FISHES:10-172</t>
  </si>
  <si>
    <t>SIO:8f9fafb0-0389-4080-acda-b1be1e3dfb94</t>
  </si>
  <si>
    <r>
      <rPr>
        <u/>
        <sz val="12"/>
        <color indexed="8"/>
        <rFont val="Calibri"/>
        <family val="2"/>
      </rPr>
      <t>SAMN31811615</t>
    </r>
  </si>
  <si>
    <r>
      <rPr>
        <u/>
        <sz val="12"/>
        <color indexed="8"/>
        <rFont val="Calibri"/>
        <family val="2"/>
      </rPr>
      <t>SRR22396913</t>
    </r>
  </si>
  <si>
    <r>
      <rPr>
        <u/>
        <sz val="12"/>
        <color indexed="8"/>
        <rFont val="Calibri"/>
        <family val="2"/>
      </rPr>
      <t>OP057082</t>
    </r>
  </si>
  <si>
    <r>
      <rPr>
        <i/>
        <sz val="12"/>
        <color indexed="8"/>
        <rFont val="Calibri"/>
        <family val="2"/>
      </rPr>
      <t>Vinciguerria poweriae</t>
    </r>
  </si>
  <si>
    <t>SIO:d1e37c89-ce3b-4230-b63c-03f1ec3eae69</t>
  </si>
  <si>
    <r>
      <rPr>
        <u/>
        <sz val="12"/>
        <color indexed="8"/>
        <rFont val="Calibri"/>
        <family val="2"/>
      </rPr>
      <t>SAMN31811666</t>
    </r>
  </si>
  <si>
    <r>
      <rPr>
        <u/>
        <sz val="12"/>
        <color indexed="8"/>
        <rFont val="Calibri"/>
        <family val="2"/>
      </rPr>
      <t>SRR22396779</t>
    </r>
  </si>
  <si>
    <r>
      <rPr>
        <u/>
        <sz val="12"/>
        <color indexed="8"/>
        <rFont val="Calibri"/>
        <family val="2"/>
      </rPr>
      <t>OP057114</t>
    </r>
  </si>
  <si>
    <r>
      <rPr>
        <i/>
        <sz val="12"/>
        <color indexed="8"/>
        <rFont val="Calibri"/>
        <family val="2"/>
      </rPr>
      <t>Yarrella blackfordi</t>
    </r>
  </si>
  <si>
    <t>USNM:FISH:407292</t>
  </si>
  <si>
    <r>
      <rPr>
        <u/>
        <sz val="12"/>
        <color indexed="8"/>
        <rFont val="Calibri"/>
        <family val="2"/>
      </rPr>
      <t>https://n2t.net/ark:/65665/3588ec01e-d6de-4206-ad1c-40f346b883b3</t>
    </r>
  </si>
  <si>
    <t>USNM:Biorepository:AH1TZ26</t>
  </si>
  <si>
    <r>
      <rPr>
        <u/>
        <sz val="12"/>
        <color indexed="8"/>
        <rFont val="Calibri"/>
        <family val="2"/>
      </rPr>
      <t>https://n2t.net/ark:/65665/32a5591a6-251d-44a0-99cb-e8853b55a19e</t>
    </r>
  </si>
  <si>
    <r>
      <rPr>
        <u/>
        <sz val="12"/>
        <color indexed="8"/>
        <rFont val="Calibri"/>
        <family val="2"/>
      </rPr>
      <t>SAMN29555227</t>
    </r>
  </si>
  <si>
    <r>
      <rPr>
        <u/>
        <sz val="12"/>
        <color indexed="8"/>
        <rFont val="Calibri"/>
        <family val="2"/>
      </rPr>
      <t>SRR21843956</t>
    </r>
  </si>
  <si>
    <r>
      <rPr>
        <u/>
        <sz val="12"/>
        <color indexed="8"/>
        <rFont val="Calibri"/>
        <family val="2"/>
      </rPr>
      <t>OP056973</t>
    </r>
  </si>
  <si>
    <r>
      <rPr>
        <i/>
        <sz val="12"/>
        <color indexed="8"/>
        <rFont val="Calibri"/>
        <family val="2"/>
      </rPr>
      <t>Phycis chesteri</t>
    </r>
  </si>
  <si>
    <t>USNM:FISH:433161</t>
  </si>
  <si>
    <r>
      <rPr>
        <u/>
        <sz val="12"/>
        <color indexed="8"/>
        <rFont val="Calibri"/>
        <family val="2"/>
      </rPr>
      <t>https://n2t.net/ark:/65665/32f7695d4-0522-4b1e-ab0d-daabff8846c5</t>
    </r>
  </si>
  <si>
    <t>USNM:Biorepository:AB4OQ39</t>
  </si>
  <si>
    <r>
      <rPr>
        <u/>
        <sz val="12"/>
        <color indexed="8"/>
        <rFont val="Calibri"/>
        <family val="2"/>
      </rPr>
      <t>https://n2t.net/ark:/65665/33f21066d-84c8-42e7-9a8b-dbc31e3f15d8</t>
    </r>
  </si>
  <si>
    <t>USNM:Biorepository:AM2SL01</t>
  </si>
  <si>
    <r>
      <rPr>
        <u/>
        <sz val="12"/>
        <color indexed="8"/>
        <rFont val="Calibri"/>
        <family val="2"/>
      </rPr>
      <t>https://n2t.net/ark:/65665/39ff713df-5421-4f77-a456-2fc1083114bc</t>
    </r>
  </si>
  <si>
    <r>
      <rPr>
        <u/>
        <sz val="12"/>
        <color indexed="8"/>
        <rFont val="Calibri"/>
        <family val="2"/>
      </rPr>
      <t>SAMN29555313</t>
    </r>
  </si>
  <si>
    <r>
      <rPr>
        <u/>
        <sz val="12"/>
        <color indexed="8"/>
        <rFont val="Calibri"/>
        <family val="2"/>
      </rPr>
      <t>SRR21844117</t>
    </r>
  </si>
  <si>
    <r>
      <rPr>
        <u/>
        <sz val="12"/>
        <color indexed="8"/>
        <rFont val="Calibri"/>
        <family val="2"/>
      </rPr>
      <t>OR575619</t>
    </r>
  </si>
  <si>
    <r>
      <rPr>
        <i/>
        <sz val="12"/>
        <color indexed="8"/>
        <rFont val="Calibri"/>
        <family val="2"/>
      </rPr>
      <t>Urophycis chuss</t>
    </r>
  </si>
  <si>
    <t>USNM:FISH:451247</t>
  </si>
  <si>
    <r>
      <rPr>
        <u/>
        <sz val="12"/>
        <color indexed="8"/>
        <rFont val="Calibri"/>
        <family val="2"/>
      </rPr>
      <t>https://n2t.net/ark:/65665/373f2164c-0aa1-4dd1-a504-6ea361f4d9b7</t>
    </r>
  </si>
  <si>
    <t>USNM:Biorepository:AO6QT78</t>
  </si>
  <si>
    <r>
      <rPr>
        <u/>
        <sz val="12"/>
        <color indexed="8"/>
        <rFont val="Calibri"/>
        <family val="2"/>
      </rPr>
      <t>https://n2t.net/ark:/65665/37477b5ce-43c7-437d-84ac-ecd0338af4ba</t>
    </r>
  </si>
  <si>
    <t>USNM:Biorepository:AN6GV58</t>
  </si>
  <si>
    <r>
      <rPr>
        <u/>
        <sz val="12"/>
        <color indexed="8"/>
        <rFont val="Calibri"/>
        <family val="2"/>
      </rPr>
      <t>https://n2t.net/ark:/65665/312f74da3-599a-4a1f-882c-e516917f6def</t>
    </r>
  </si>
  <si>
    <r>
      <rPr>
        <u/>
        <sz val="12"/>
        <color indexed="8"/>
        <rFont val="Calibri"/>
        <family val="2"/>
      </rPr>
      <t>SAMN29555338</t>
    </r>
  </si>
  <si>
    <r>
      <rPr>
        <u/>
        <sz val="12"/>
        <color indexed="8"/>
        <rFont val="Calibri"/>
        <family val="2"/>
      </rPr>
      <t>SRR21843940</t>
    </r>
  </si>
  <si>
    <r>
      <rPr>
        <u/>
        <sz val="12"/>
        <color indexed="8"/>
        <rFont val="Calibri"/>
        <family val="2"/>
      </rPr>
      <t>OP057106</t>
    </r>
  </si>
  <si>
    <t>USNM:FISH:477458</t>
  </si>
  <si>
    <t>USNM:Biorepository:AP9DW40</t>
  </si>
  <si>
    <r>
      <rPr>
        <i/>
        <sz val="12"/>
        <color indexed="8"/>
        <rFont val="Calibri"/>
        <family val="2"/>
      </rPr>
      <t>Urophycis earllii</t>
    </r>
  </si>
  <si>
    <t>USNM:FISH:471117</t>
  </si>
  <si>
    <t>USNM:Biorepository:AF0YO90</t>
  </si>
  <si>
    <r>
      <rPr>
        <i/>
        <sz val="12"/>
        <color indexed="8"/>
        <rFont val="Calibri"/>
        <family val="2"/>
      </rPr>
      <t>Urophycis regia</t>
    </r>
  </si>
  <si>
    <t>USNM:FISH:454725</t>
  </si>
  <si>
    <r>
      <rPr>
        <u/>
        <sz val="12"/>
        <color indexed="8"/>
        <rFont val="Calibri"/>
        <family val="2"/>
      </rPr>
      <t>https://n2t.net/ark:/65665/3e951bec6-6079-4126-8e5b-635d8db9fb26</t>
    </r>
  </si>
  <si>
    <t>USNM:Biorepository:AO9TT61</t>
  </si>
  <si>
    <r>
      <rPr>
        <u/>
        <sz val="12"/>
        <color indexed="8"/>
        <rFont val="Calibri"/>
        <family val="2"/>
      </rPr>
      <t>https://n2t.net/ark:/65665/38f0907f0-cf94-4ae4-9d45-34669d62b7bc</t>
    </r>
  </si>
  <si>
    <t>USNM:Biorepository:AQ8ML54</t>
  </si>
  <si>
    <r>
      <rPr>
        <u/>
        <sz val="12"/>
        <color indexed="8"/>
        <rFont val="Calibri"/>
        <family val="2"/>
      </rPr>
      <t>https://n2t.net/ark:/65665/3941f4a6f-0c38-4c79-bbfc-cf714254236a</t>
    </r>
  </si>
  <si>
    <r>
      <rPr>
        <u/>
        <sz val="12"/>
        <color indexed="8"/>
        <rFont val="Calibri"/>
        <family val="2"/>
      </rPr>
      <t>SAMN31811813</t>
    </r>
  </si>
  <si>
    <r>
      <rPr>
        <u/>
        <sz val="12"/>
        <color indexed="8"/>
        <rFont val="Calibri"/>
        <family val="2"/>
      </rPr>
      <t>SRR22396829</t>
    </r>
  </si>
  <si>
    <r>
      <rPr>
        <u/>
        <sz val="12"/>
        <color indexed="8"/>
        <rFont val="Calibri"/>
        <family val="2"/>
      </rPr>
      <t>OR582684</t>
    </r>
  </si>
  <si>
    <r>
      <rPr>
        <i/>
        <sz val="12"/>
        <color indexed="8"/>
        <rFont val="Calibri"/>
        <family val="2"/>
      </rPr>
      <t>Maulisia argipalla</t>
    </r>
  </si>
  <si>
    <r>
      <rPr>
        <sz val="12"/>
        <color indexed="8"/>
        <rFont val="Calibri"/>
        <family val="2"/>
      </rPr>
      <t>Palegold Tubeshoulder</t>
    </r>
  </si>
  <si>
    <t>SIO:FISHES:06-24</t>
  </si>
  <si>
    <t>SIO:48e1f687-f380-45c2-934a-f3dfb3ab8bf2</t>
  </si>
  <si>
    <r>
      <rPr>
        <u/>
        <sz val="12"/>
        <color indexed="8"/>
        <rFont val="Calibri"/>
        <family val="2"/>
      </rPr>
      <t>SAMN31811591</t>
    </r>
  </si>
  <si>
    <r>
      <rPr>
        <u/>
        <sz val="12"/>
        <color indexed="8"/>
        <rFont val="Calibri"/>
        <family val="2"/>
      </rPr>
      <t>SRR22396617</t>
    </r>
  </si>
  <si>
    <r>
      <rPr>
        <u/>
        <sz val="12"/>
        <color indexed="8"/>
        <rFont val="Calibri"/>
        <family val="2"/>
      </rPr>
      <t>OP057053</t>
    </r>
  </si>
  <si>
    <r>
      <rPr>
        <i/>
        <sz val="12"/>
        <color indexed="8"/>
        <rFont val="Calibri"/>
        <family val="2"/>
      </rPr>
      <t>Atheresthes evermanni**</t>
    </r>
  </si>
  <si>
    <r>
      <rPr>
        <sz val="12"/>
        <color indexed="8"/>
        <rFont val="Calibri"/>
        <family val="2"/>
      </rPr>
      <t>Kamchatka Flounder</t>
    </r>
  </si>
  <si>
    <t>UWBM:FISHES:151947</t>
  </si>
  <si>
    <r>
      <rPr>
        <u/>
        <sz val="12"/>
        <color indexed="8"/>
        <rFont val="Calibri"/>
        <family val="2"/>
      </rPr>
      <t>SAMN31811919</t>
    </r>
  </si>
  <si>
    <r>
      <rPr>
        <u/>
        <sz val="12"/>
        <color indexed="8"/>
        <rFont val="Calibri"/>
        <family val="2"/>
      </rPr>
      <t>SRR22396806</t>
    </r>
  </si>
  <si>
    <r>
      <rPr>
        <u/>
        <sz val="12"/>
        <color indexed="8"/>
        <rFont val="Calibri"/>
        <family val="2"/>
      </rPr>
      <t>OR581014</t>
    </r>
  </si>
  <si>
    <r>
      <rPr>
        <i/>
        <sz val="12"/>
        <color indexed="8"/>
        <rFont val="Calibri"/>
        <family val="2"/>
      </rPr>
      <t>Atheresthes stomias</t>
    </r>
  </si>
  <si>
    <r>
      <rPr>
        <sz val="12"/>
        <color indexed="8"/>
        <rFont val="Calibri"/>
        <family val="2"/>
      </rPr>
      <t>Arrowtooth Flounder        </t>
    </r>
  </si>
  <si>
    <t>UWBM:FISHES:047693</t>
  </si>
  <si>
    <r>
      <rPr>
        <u/>
        <sz val="12"/>
        <color indexed="8"/>
        <rFont val="Calibri"/>
        <family val="2"/>
      </rPr>
      <t>SAMN26198414</t>
    </r>
  </si>
  <si>
    <r>
      <rPr>
        <u/>
        <sz val="12"/>
        <color indexed="8"/>
        <rFont val="Calibri"/>
        <family val="2"/>
      </rPr>
      <t>SRR18254475</t>
    </r>
  </si>
  <si>
    <r>
      <rPr>
        <u/>
        <sz val="12"/>
        <color indexed="8"/>
        <rFont val="Calibri"/>
        <family val="2"/>
      </rPr>
      <t>OP035074</t>
    </r>
  </si>
  <si>
    <t>UWBM:FISHES:47694</t>
  </si>
  <si>
    <r>
      <rPr>
        <u/>
        <sz val="12"/>
        <color indexed="8"/>
        <rFont val="Calibri"/>
        <family val="2"/>
      </rPr>
      <t>SAMN29555412</t>
    </r>
  </si>
  <si>
    <r>
      <rPr>
        <u/>
        <sz val="12"/>
        <color indexed="8"/>
        <rFont val="Calibri"/>
        <family val="2"/>
      </rPr>
      <t>SRR21843990</t>
    </r>
  </si>
  <si>
    <r>
      <rPr>
        <u/>
        <sz val="12"/>
        <color indexed="8"/>
        <rFont val="Calibri"/>
        <family val="2"/>
      </rPr>
      <t>OR581015</t>
    </r>
  </si>
  <si>
    <r>
      <rPr>
        <i/>
        <sz val="12"/>
        <color indexed="8"/>
        <rFont val="Calibri"/>
        <family val="2"/>
      </rPr>
      <t>Eopsetta jordani</t>
    </r>
  </si>
  <si>
    <r>
      <rPr>
        <sz val="12"/>
        <color indexed="8"/>
        <rFont val="Calibri"/>
        <family val="2"/>
      </rPr>
      <t>Petrale Sole</t>
    </r>
  </si>
  <si>
    <t>UWBM:FISHES:48807</t>
  </si>
  <si>
    <r>
      <rPr>
        <u/>
        <sz val="12"/>
        <color indexed="8"/>
        <rFont val="Calibri"/>
        <family val="2"/>
      </rPr>
      <t>SAMN29555423</t>
    </r>
  </si>
  <si>
    <r>
      <rPr>
        <u/>
        <sz val="12"/>
        <color indexed="8"/>
        <rFont val="Calibri"/>
        <family val="2"/>
      </rPr>
      <t>SRR21843978</t>
    </r>
  </si>
  <si>
    <r>
      <rPr>
        <u/>
        <sz val="12"/>
        <color indexed="8"/>
        <rFont val="Calibri"/>
        <family val="2"/>
      </rPr>
      <t>OR546211</t>
    </r>
  </si>
  <si>
    <r>
      <rPr>
        <i/>
        <sz val="12"/>
        <color indexed="8"/>
        <rFont val="Calibri"/>
        <family val="2"/>
      </rPr>
      <t>Glyptocephalus zachirus</t>
    </r>
  </si>
  <si>
    <r>
      <rPr>
        <sz val="12"/>
        <color indexed="8"/>
        <rFont val="Calibri"/>
        <family val="2"/>
      </rPr>
      <t>Rex Sole</t>
    </r>
  </si>
  <si>
    <t>UWBM:FISHES:047670</t>
  </si>
  <si>
    <r>
      <rPr>
        <u/>
        <sz val="12"/>
        <color indexed="8"/>
        <rFont val="Calibri"/>
        <family val="2"/>
      </rPr>
      <t>SAMN26198413</t>
    </r>
  </si>
  <si>
    <r>
      <rPr>
        <u/>
        <sz val="12"/>
        <color indexed="8"/>
        <rFont val="Calibri"/>
        <family val="2"/>
      </rPr>
      <t>SRR18254476</t>
    </r>
  </si>
  <si>
    <r>
      <rPr>
        <u/>
        <sz val="12"/>
        <color indexed="8"/>
        <rFont val="Calibri"/>
        <family val="2"/>
      </rPr>
      <t>OR575595</t>
    </r>
  </si>
  <si>
    <t>UWBM:FISHES:47669</t>
  </si>
  <si>
    <r>
      <rPr>
        <u/>
        <sz val="12"/>
        <color indexed="8"/>
        <rFont val="Calibri"/>
        <family val="2"/>
      </rPr>
      <t>SAMN29555409</t>
    </r>
  </si>
  <si>
    <r>
      <rPr>
        <u/>
        <sz val="12"/>
        <color indexed="8"/>
        <rFont val="Calibri"/>
        <family val="2"/>
      </rPr>
      <t>SRR21843993</t>
    </r>
  </si>
  <si>
    <r>
      <rPr>
        <u/>
        <sz val="12"/>
        <color indexed="8"/>
        <rFont val="Calibri"/>
        <family val="2"/>
      </rPr>
      <t>OR499736</t>
    </r>
  </si>
  <si>
    <r>
      <rPr>
        <i/>
        <sz val="12"/>
        <color indexed="8"/>
        <rFont val="Calibri"/>
        <family val="2"/>
      </rPr>
      <t>Hippoglossoides elassodon</t>
    </r>
  </si>
  <si>
    <r>
      <rPr>
        <sz val="12"/>
        <color indexed="8"/>
        <rFont val="Calibri"/>
        <family val="2"/>
      </rPr>
      <t>Flathead Sole</t>
    </r>
  </si>
  <si>
    <t>UWBM:FISHES:47659</t>
  </si>
  <si>
    <r>
      <rPr>
        <u/>
        <sz val="12"/>
        <color indexed="8"/>
        <rFont val="Calibri"/>
        <family val="2"/>
      </rPr>
      <t>SAMN29555408</t>
    </r>
  </si>
  <si>
    <r>
      <rPr>
        <u/>
        <sz val="12"/>
        <color indexed="8"/>
        <rFont val="Calibri"/>
        <family val="2"/>
      </rPr>
      <t>SRR21843994</t>
    </r>
  </si>
  <si>
    <r>
      <rPr>
        <u/>
        <sz val="12"/>
        <color indexed="8"/>
        <rFont val="Calibri"/>
        <family val="2"/>
      </rPr>
      <t>OR482562</t>
    </r>
  </si>
  <si>
    <r>
      <rPr>
        <i/>
        <sz val="12"/>
        <color indexed="8"/>
        <rFont val="Calibri"/>
        <family val="2"/>
      </rPr>
      <t>Hippoglossoides robustus**</t>
    </r>
  </si>
  <si>
    <r>
      <rPr>
        <sz val="12"/>
        <color indexed="8"/>
        <rFont val="Calibri"/>
        <family val="2"/>
      </rPr>
      <t>Bering Flounder</t>
    </r>
  </si>
  <si>
    <t>UWBM:FISHES:117291</t>
  </si>
  <si>
    <r>
      <rPr>
        <u/>
        <sz val="12"/>
        <color indexed="8"/>
        <rFont val="Calibri"/>
        <family val="2"/>
      </rPr>
      <t>SAMN29555371</t>
    </r>
  </si>
  <si>
    <r>
      <rPr>
        <u/>
        <sz val="12"/>
        <color indexed="8"/>
        <rFont val="Calibri"/>
        <family val="2"/>
      </rPr>
      <t>SRR21844245</t>
    </r>
  </si>
  <si>
    <r>
      <rPr>
        <u/>
        <sz val="12"/>
        <color indexed="8"/>
        <rFont val="Calibri"/>
        <family val="2"/>
      </rPr>
      <t>OR482523</t>
    </r>
  </si>
  <si>
    <r>
      <rPr>
        <i/>
        <sz val="12"/>
        <color indexed="8"/>
        <rFont val="Calibri"/>
        <family val="2"/>
      </rPr>
      <t>Isopsetta isolepis</t>
    </r>
  </si>
  <si>
    <r>
      <rPr>
        <sz val="12"/>
        <color indexed="8"/>
        <rFont val="Calibri"/>
        <family val="2"/>
      </rPr>
      <t>Butter Sole</t>
    </r>
  </si>
  <si>
    <t>UWBM:FISHES:48787</t>
  </si>
  <si>
    <r>
      <rPr>
        <u/>
        <sz val="12"/>
        <color indexed="8"/>
        <rFont val="Calibri"/>
        <family val="2"/>
      </rPr>
      <t>SAMN29555417</t>
    </r>
  </si>
  <si>
    <r>
      <rPr>
        <u/>
        <sz val="12"/>
        <color indexed="8"/>
        <rFont val="Calibri"/>
        <family val="2"/>
      </rPr>
      <t>SRR21843984</t>
    </r>
  </si>
  <si>
    <r>
      <rPr>
        <u/>
        <sz val="12"/>
        <color indexed="8"/>
        <rFont val="Calibri"/>
        <family val="2"/>
      </rPr>
      <t>OR499737</t>
    </r>
  </si>
  <si>
    <r>
      <rPr>
        <i/>
        <sz val="12"/>
        <color indexed="8"/>
        <rFont val="Calibri"/>
        <family val="2"/>
      </rPr>
      <t>Lepidopsetta bilineata</t>
    </r>
  </si>
  <si>
    <r>
      <rPr>
        <sz val="12"/>
        <color indexed="8"/>
        <rFont val="Calibri"/>
        <family val="2"/>
      </rPr>
      <t>Rock Sole</t>
    </r>
  </si>
  <si>
    <t>UWBM:FISHES:047661</t>
  </si>
  <si>
    <r>
      <rPr>
        <u/>
        <sz val="12"/>
        <color indexed="8"/>
        <rFont val="Calibri"/>
        <family val="2"/>
      </rPr>
      <t>SAMN26198412</t>
    </r>
  </si>
  <si>
    <r>
      <rPr>
        <u/>
        <sz val="12"/>
        <color indexed="8"/>
        <rFont val="Calibri"/>
        <family val="2"/>
      </rPr>
      <t>SRR18254478</t>
    </r>
  </si>
  <si>
    <r>
      <rPr>
        <u/>
        <sz val="12"/>
        <color indexed="8"/>
        <rFont val="Calibri"/>
        <family val="2"/>
      </rPr>
      <t>OP035227</t>
    </r>
  </si>
  <si>
    <t>UWBM:FISHES:110234</t>
  </si>
  <si>
    <r>
      <rPr>
        <u/>
        <sz val="12"/>
        <color indexed="8"/>
        <rFont val="Calibri"/>
        <family val="2"/>
      </rPr>
      <t>SAMN29555352</t>
    </r>
  </si>
  <si>
    <r>
      <rPr>
        <u/>
        <sz val="12"/>
        <color indexed="8"/>
        <rFont val="Calibri"/>
        <family val="2"/>
      </rPr>
      <t>SRR21843929</t>
    </r>
  </si>
  <si>
    <r>
      <rPr>
        <u/>
        <sz val="12"/>
        <color indexed="8"/>
        <rFont val="Calibri"/>
        <family val="2"/>
      </rPr>
      <t>OR482508</t>
    </r>
  </si>
  <si>
    <r>
      <rPr>
        <i/>
        <sz val="12"/>
        <color indexed="8"/>
        <rFont val="Calibri"/>
        <family val="2"/>
      </rPr>
      <t>Lepidopsetta polyxystra</t>
    </r>
  </si>
  <si>
    <r>
      <rPr>
        <sz val="12"/>
        <color indexed="8"/>
        <rFont val="Calibri"/>
        <family val="2"/>
      </rPr>
      <t>Northern Rock Sole</t>
    </r>
  </si>
  <si>
    <t>UWBM:FISHES:48799</t>
  </si>
  <si>
    <r>
      <rPr>
        <u/>
        <sz val="12"/>
        <color indexed="8"/>
        <rFont val="Calibri"/>
        <family val="2"/>
      </rPr>
      <t>SAMN29555419</t>
    </r>
  </si>
  <si>
    <r>
      <rPr>
        <u/>
        <sz val="12"/>
        <color indexed="8"/>
        <rFont val="Calibri"/>
        <family val="2"/>
      </rPr>
      <t>SRR21843982</t>
    </r>
  </si>
  <si>
    <r>
      <rPr>
        <u/>
        <sz val="12"/>
        <color indexed="8"/>
        <rFont val="Calibri"/>
        <family val="2"/>
      </rPr>
      <t>OR482570</t>
    </r>
  </si>
  <si>
    <r>
      <rPr>
        <i/>
        <sz val="12"/>
        <color indexed="8"/>
        <rFont val="Calibri"/>
        <family val="2"/>
      </rPr>
      <t>Limanda sakhalinensis</t>
    </r>
  </si>
  <si>
    <r>
      <rPr>
        <sz val="12"/>
        <color indexed="8"/>
        <rFont val="Calibri"/>
        <family val="2"/>
      </rPr>
      <t>Sakhalin Sole</t>
    </r>
  </si>
  <si>
    <t>UWBM:FISHES:117279</t>
  </si>
  <si>
    <r>
      <rPr>
        <u/>
        <sz val="12"/>
        <color indexed="8"/>
        <rFont val="Calibri"/>
        <family val="2"/>
      </rPr>
      <t>SAMN29555370</t>
    </r>
  </si>
  <si>
    <r>
      <rPr>
        <u/>
        <sz val="12"/>
        <color indexed="8"/>
        <rFont val="Calibri"/>
        <family val="2"/>
      </rPr>
      <t>SRR21844246</t>
    </r>
  </si>
  <si>
    <r>
      <rPr>
        <u/>
        <sz val="12"/>
        <color indexed="8"/>
        <rFont val="Calibri"/>
        <family val="2"/>
      </rPr>
      <t>OR482522</t>
    </r>
  </si>
  <si>
    <r>
      <rPr>
        <i/>
        <sz val="12"/>
        <color indexed="8"/>
        <rFont val="Calibri"/>
        <family val="2"/>
      </rPr>
      <t>Liopsetta glacialis</t>
    </r>
  </si>
  <si>
    <r>
      <rPr>
        <sz val="12"/>
        <color indexed="8"/>
        <rFont val="Calibri"/>
        <family val="2"/>
      </rPr>
      <t>Arctic Flounder</t>
    </r>
  </si>
  <si>
    <t>UWBM:FISHES:150678</t>
  </si>
  <si>
    <r>
      <rPr>
        <u/>
        <sz val="12"/>
        <color indexed="8"/>
        <rFont val="Calibri"/>
        <family val="2"/>
      </rPr>
      <t>SAMN31811901</t>
    </r>
  </si>
  <si>
    <r>
      <rPr>
        <u/>
        <sz val="12"/>
        <color indexed="8"/>
        <rFont val="Calibri"/>
        <family val="2"/>
      </rPr>
      <t>SRR22396826</t>
    </r>
  </si>
  <si>
    <r>
      <rPr>
        <u/>
        <sz val="12"/>
        <color indexed="8"/>
        <rFont val="Calibri"/>
        <family val="2"/>
      </rPr>
      <t>OR482538</t>
    </r>
  </si>
  <si>
    <r>
      <rPr>
        <i/>
        <sz val="12"/>
        <color indexed="8"/>
        <rFont val="Calibri"/>
        <family val="2"/>
      </rPr>
      <t>Lyopsetta exilis</t>
    </r>
  </si>
  <si>
    <r>
      <rPr>
        <sz val="12"/>
        <color indexed="8"/>
        <rFont val="Calibri"/>
        <family val="2"/>
      </rPr>
      <t>Slender Sole</t>
    </r>
  </si>
  <si>
    <t>UWBM:FISHES:47642</t>
  </si>
  <si>
    <r>
      <rPr>
        <u/>
        <sz val="12"/>
        <color indexed="8"/>
        <rFont val="Calibri"/>
        <family val="2"/>
      </rPr>
      <t>SAMN29555407</t>
    </r>
  </si>
  <si>
    <r>
      <rPr>
        <u/>
        <sz val="12"/>
        <color indexed="8"/>
        <rFont val="Calibri"/>
        <family val="2"/>
      </rPr>
      <t>SRR21843995</t>
    </r>
  </si>
  <si>
    <r>
      <rPr>
        <u/>
        <sz val="12"/>
        <color indexed="8"/>
        <rFont val="Calibri"/>
        <family val="2"/>
      </rPr>
      <t>OR482561</t>
    </r>
  </si>
  <si>
    <r>
      <rPr>
        <i/>
        <sz val="12"/>
        <color indexed="8"/>
        <rFont val="Calibri"/>
        <family val="2"/>
      </rPr>
      <t>Microstomus pacificus</t>
    </r>
  </si>
  <si>
    <r>
      <rPr>
        <sz val="12"/>
        <color indexed="8"/>
        <rFont val="Calibri"/>
        <family val="2"/>
      </rPr>
      <t>Dover Sole</t>
    </r>
  </si>
  <si>
    <t>UWBM:FISHES:47672</t>
  </si>
  <si>
    <r>
      <rPr>
        <u/>
        <sz val="12"/>
        <color indexed="8"/>
        <rFont val="Calibri"/>
        <family val="2"/>
      </rPr>
      <t>SAMN29555410</t>
    </r>
  </si>
  <si>
    <r>
      <rPr>
        <u/>
        <sz val="12"/>
        <color indexed="8"/>
        <rFont val="Calibri"/>
        <family val="2"/>
      </rPr>
      <t>SRR21843992</t>
    </r>
  </si>
  <si>
    <r>
      <rPr>
        <u/>
        <sz val="12"/>
        <color indexed="8"/>
        <rFont val="Calibri"/>
        <family val="2"/>
      </rPr>
      <t>OR482563</t>
    </r>
  </si>
  <si>
    <r>
      <rPr>
        <i/>
        <sz val="12"/>
        <color indexed="8"/>
        <rFont val="Calibri"/>
        <family val="2"/>
      </rPr>
      <t>Myzopsetta proboscidea**</t>
    </r>
  </si>
  <si>
    <r>
      <rPr>
        <sz val="12"/>
        <color indexed="8"/>
        <rFont val="Calibri"/>
        <family val="2"/>
      </rPr>
      <t>Longhead Dab</t>
    </r>
  </si>
  <si>
    <t>UWBM:FISHES:117294</t>
  </si>
  <si>
    <r>
      <rPr>
        <u/>
        <sz val="12"/>
        <color indexed="8"/>
        <rFont val="Calibri"/>
        <family val="2"/>
      </rPr>
      <t>SAMN26198427</t>
    </r>
  </si>
  <si>
    <r>
      <rPr>
        <u/>
        <sz val="12"/>
        <color indexed="8"/>
        <rFont val="Calibri"/>
        <family val="2"/>
      </rPr>
      <t>SRR18254461</t>
    </r>
  </si>
  <si>
    <r>
      <rPr>
        <u/>
        <sz val="12"/>
        <color indexed="8"/>
        <rFont val="Calibri"/>
        <family val="2"/>
      </rPr>
      <t>OP035179</t>
    </r>
  </si>
  <si>
    <r>
      <rPr>
        <u/>
        <sz val="12"/>
        <color indexed="8"/>
        <rFont val="Calibri"/>
        <family val="2"/>
      </rPr>
      <t>SAMN29555372</t>
    </r>
  </si>
  <si>
    <r>
      <rPr>
        <u/>
        <sz val="12"/>
        <color indexed="8"/>
        <rFont val="Calibri"/>
        <family val="2"/>
      </rPr>
      <t>SRR21844244</t>
    </r>
  </si>
  <si>
    <r>
      <rPr>
        <u/>
        <sz val="12"/>
        <color indexed="8"/>
        <rFont val="Calibri"/>
        <family val="2"/>
      </rPr>
      <t>OR482524</t>
    </r>
  </si>
  <si>
    <r>
      <rPr>
        <i/>
        <sz val="12"/>
        <color indexed="8"/>
        <rFont val="Calibri"/>
        <family val="2"/>
      </rPr>
      <t>Parophrys vetulus</t>
    </r>
  </si>
  <si>
    <r>
      <rPr>
        <sz val="12"/>
        <color indexed="8"/>
        <rFont val="Calibri"/>
        <family val="2"/>
      </rPr>
      <t>English Sole</t>
    </r>
  </si>
  <si>
    <t>UWBM:FISHES:047297</t>
  </si>
  <si>
    <r>
      <rPr>
        <u/>
        <sz val="12"/>
        <color indexed="8"/>
        <rFont val="Calibri"/>
        <family val="2"/>
      </rPr>
      <t>SAMN26198411</t>
    </r>
  </si>
  <si>
    <r>
      <rPr>
        <u/>
        <sz val="12"/>
        <color indexed="8"/>
        <rFont val="Calibri"/>
        <family val="2"/>
      </rPr>
      <t>SRR18254479</t>
    </r>
  </si>
  <si>
    <r>
      <rPr>
        <u/>
        <sz val="12"/>
        <color indexed="8"/>
        <rFont val="Calibri"/>
        <family val="2"/>
      </rPr>
      <t>OP035309</t>
    </r>
  </si>
  <si>
    <t>UWBM:FISHES:49686</t>
  </si>
  <si>
    <r>
      <rPr>
        <u/>
        <sz val="12"/>
        <color indexed="8"/>
        <rFont val="Calibri"/>
        <family val="2"/>
      </rPr>
      <t>SAMN29555433</t>
    </r>
  </si>
  <si>
    <r>
      <rPr>
        <u/>
        <sz val="12"/>
        <color indexed="8"/>
        <rFont val="Calibri"/>
        <family val="2"/>
      </rPr>
      <t>SRR21843903</t>
    </r>
  </si>
  <si>
    <r>
      <rPr>
        <u/>
        <sz val="12"/>
        <color indexed="8"/>
        <rFont val="Calibri"/>
        <family val="2"/>
      </rPr>
      <t>OR482580</t>
    </r>
  </si>
  <si>
    <r>
      <rPr>
        <i/>
        <sz val="12"/>
        <color indexed="8"/>
        <rFont val="Calibri"/>
        <family val="2"/>
      </rPr>
      <t>Pleuronectes quadrituberculatus**</t>
    </r>
  </si>
  <si>
    <r>
      <rPr>
        <sz val="12"/>
        <color indexed="8"/>
        <rFont val="Calibri"/>
        <family val="2"/>
      </rPr>
      <t>Alaska Plaice</t>
    </r>
  </si>
  <si>
    <t>UWBM:FISHES:151438</t>
  </si>
  <si>
    <r>
      <rPr>
        <u/>
        <sz val="12"/>
        <color indexed="8"/>
        <rFont val="Calibri"/>
        <family val="2"/>
      </rPr>
      <t>SAMN31811916</t>
    </r>
  </si>
  <si>
    <r>
      <rPr>
        <u/>
        <sz val="12"/>
        <color indexed="8"/>
        <rFont val="Calibri"/>
        <family val="2"/>
      </rPr>
      <t>SRR22396809</t>
    </r>
  </si>
  <si>
    <r>
      <rPr>
        <u/>
        <sz val="12"/>
        <color indexed="8"/>
        <rFont val="Calibri"/>
        <family val="2"/>
      </rPr>
      <t>OR499731</t>
    </r>
  </si>
  <si>
    <r>
      <rPr>
        <i/>
        <sz val="12"/>
        <color indexed="8"/>
        <rFont val="Calibri"/>
        <family val="2"/>
      </rPr>
      <t>Pleuronichthys coenosus</t>
    </r>
  </si>
  <si>
    <r>
      <rPr>
        <sz val="12"/>
        <color indexed="8"/>
        <rFont val="Calibri"/>
        <family val="2"/>
      </rPr>
      <t>C-O Sole</t>
    </r>
  </si>
  <si>
    <t>UWBM:FISHES:110216</t>
  </si>
  <si>
    <r>
      <rPr>
        <u/>
        <sz val="12"/>
        <color indexed="8"/>
        <rFont val="Calibri"/>
        <family val="2"/>
      </rPr>
      <t>SAMN29555351</t>
    </r>
  </si>
  <si>
    <r>
      <rPr>
        <u/>
        <sz val="12"/>
        <color indexed="8"/>
        <rFont val="Calibri"/>
        <family val="2"/>
      </rPr>
      <t>SRR21843930</t>
    </r>
  </si>
  <si>
    <r>
      <rPr>
        <u/>
        <sz val="12"/>
        <color indexed="8"/>
        <rFont val="Calibri"/>
        <family val="2"/>
      </rPr>
      <t>OR546206</t>
    </r>
  </si>
  <si>
    <r>
      <rPr>
        <i/>
        <sz val="12"/>
        <color indexed="8"/>
        <rFont val="Calibri"/>
        <family val="2"/>
      </rPr>
      <t>Psettichthys melanostictus</t>
    </r>
  </si>
  <si>
    <r>
      <rPr>
        <sz val="12"/>
        <color indexed="8"/>
        <rFont val="Calibri"/>
        <family val="2"/>
      </rPr>
      <t>Sand Sole</t>
    </r>
  </si>
  <si>
    <t>UWBM:FISHES:47682</t>
  </si>
  <si>
    <r>
      <rPr>
        <u/>
        <sz val="12"/>
        <color indexed="8"/>
        <rFont val="Calibri"/>
        <family val="2"/>
      </rPr>
      <t>SAMN29555411</t>
    </r>
  </si>
  <si>
    <r>
      <rPr>
        <u/>
        <sz val="12"/>
        <color indexed="8"/>
        <rFont val="Calibri"/>
        <family val="2"/>
      </rPr>
      <t>SRR21843991</t>
    </r>
  </si>
  <si>
    <r>
      <rPr>
        <u/>
        <sz val="12"/>
        <color indexed="8"/>
        <rFont val="Calibri"/>
        <family val="2"/>
      </rPr>
      <t>OR482564</t>
    </r>
  </si>
  <si>
    <r>
      <rPr>
        <i/>
        <sz val="12"/>
        <color indexed="8"/>
        <rFont val="Calibri"/>
        <family val="2"/>
      </rPr>
      <t>Pseudopleuronectes americanus</t>
    </r>
  </si>
  <si>
    <t>USNM:FISH:429777</t>
  </si>
  <si>
    <r>
      <rPr>
        <u/>
        <sz val="12"/>
        <color indexed="8"/>
        <rFont val="Calibri"/>
        <family val="2"/>
      </rPr>
      <t>https://n2t.net/ark:/65665/3fba26178-7336-4388-9d8e-8cecb5e58eda</t>
    </r>
  </si>
  <si>
    <t>USNM:Biorepository:AE3RG00</t>
  </si>
  <si>
    <r>
      <rPr>
        <u/>
        <sz val="12"/>
        <color indexed="8"/>
        <rFont val="Calibri"/>
        <family val="2"/>
      </rPr>
      <t>https://n2t.net/ark:/65665/3cdad38a5-c8b7-4317-91fc-c056f405fe92</t>
    </r>
  </si>
  <si>
    <t>USNM:Biorepository:AQ9NW00</t>
  </si>
  <si>
    <r>
      <rPr>
        <u/>
        <sz val="12"/>
        <color indexed="8"/>
        <rFont val="Calibri"/>
        <family val="2"/>
      </rPr>
      <t>https://n2t.net/ark:/65665/30a85c1b9-6326-4736-9c79-19ea52d72554</t>
    </r>
  </si>
  <si>
    <r>
      <rPr>
        <u/>
        <sz val="12"/>
        <color indexed="8"/>
        <rFont val="Calibri"/>
        <family val="2"/>
      </rPr>
      <t>SAMN31811733</t>
    </r>
  </si>
  <si>
    <r>
      <rPr>
        <u/>
        <sz val="12"/>
        <color indexed="8"/>
        <rFont val="Calibri"/>
        <family val="2"/>
      </rPr>
      <t>SRR22396594</t>
    </r>
  </si>
  <si>
    <r>
      <rPr>
        <u/>
        <sz val="12"/>
        <color indexed="8"/>
        <rFont val="Calibri"/>
        <family val="2"/>
      </rPr>
      <t>OR482463</t>
    </r>
  </si>
  <si>
    <r>
      <rPr>
        <i/>
        <sz val="12"/>
        <color indexed="8"/>
        <rFont val="Calibri"/>
        <family val="2"/>
      </rPr>
      <t>Polymixia lowei</t>
    </r>
  </si>
  <si>
    <t>USNM:FISH:454730</t>
  </si>
  <si>
    <r>
      <rPr>
        <u/>
        <sz val="12"/>
        <color indexed="8"/>
        <rFont val="Calibri"/>
        <family val="2"/>
      </rPr>
      <t>https://n2t.net/ark:/65665/346576340-da48-489f-b45d-37f7b6fd2b16</t>
    </r>
  </si>
  <si>
    <t>USNM:Biorepository:AO9TT66</t>
  </si>
  <si>
    <r>
      <rPr>
        <u/>
        <sz val="12"/>
        <color indexed="8"/>
        <rFont val="Calibri"/>
        <family val="2"/>
      </rPr>
      <t>https://n2t.net/ark:/65665/3793f1795-b56a-48aa-9eb1-fc81685ff434</t>
    </r>
  </si>
  <si>
    <t>USNM:Biorepository:AQ8ML59</t>
  </si>
  <si>
    <r>
      <rPr>
        <u/>
        <sz val="12"/>
        <color indexed="8"/>
        <rFont val="Calibri"/>
        <family val="2"/>
      </rPr>
      <t>https://n2t.net/ark:/65665/37d7151d3-f2d2-41d3-becb-8cc52c428bfa</t>
    </r>
  </si>
  <si>
    <r>
      <rPr>
        <u/>
        <sz val="12"/>
        <color indexed="8"/>
        <rFont val="Calibri"/>
        <family val="2"/>
      </rPr>
      <t>SAMN31811818</t>
    </r>
  </si>
  <si>
    <r>
      <rPr>
        <u/>
        <sz val="12"/>
        <color indexed="8"/>
        <rFont val="Calibri"/>
        <family val="2"/>
      </rPr>
      <t>SRR22396653</t>
    </r>
  </si>
  <si>
    <r>
      <rPr>
        <u/>
        <sz val="12"/>
        <color indexed="8"/>
        <rFont val="Calibri"/>
        <family val="2"/>
      </rPr>
      <t>OR482480</t>
    </r>
  </si>
  <si>
    <r>
      <rPr>
        <sz val="12"/>
        <color indexed="8"/>
        <rFont val="Calibri"/>
        <family val="2"/>
      </rPr>
      <t>Polynemidae</t>
    </r>
  </si>
  <si>
    <r>
      <rPr>
        <i/>
        <sz val="12"/>
        <color indexed="8"/>
        <rFont val="Calibri"/>
        <family val="2"/>
      </rPr>
      <t>Polydactylus sexfilis</t>
    </r>
  </si>
  <si>
    <t>USNM:FISH:442250</t>
  </si>
  <si>
    <r>
      <rPr>
        <u/>
        <sz val="12"/>
        <color indexed="8"/>
        <rFont val="Calibri"/>
        <family val="2"/>
      </rPr>
      <t>https://n2t.net/ark:/65665/343bf8264-fb48-4544-9a5a-01e8f3140f45</t>
    </r>
  </si>
  <si>
    <t>USNM:Biorepository:AH9BL55</t>
  </si>
  <si>
    <r>
      <rPr>
        <u/>
        <sz val="12"/>
        <color indexed="8"/>
        <rFont val="Calibri"/>
        <family val="2"/>
      </rPr>
      <t>https://n2t.net/ark:/65665/3ea048eba-16c3-4492-9163-c0c10ebb5f35</t>
    </r>
  </si>
  <si>
    <t>USNM:Biorepository:AK2YC79</t>
  </si>
  <si>
    <r>
      <rPr>
        <u/>
        <sz val="12"/>
        <color indexed="8"/>
        <rFont val="Calibri"/>
        <family val="2"/>
      </rPr>
      <t>https://n2t.net/ark:/65665/3fa8edcc4-355c-4fd5-a466-ea934df48fd6</t>
    </r>
  </si>
  <si>
    <r>
      <rPr>
        <u/>
        <sz val="12"/>
        <color indexed="8"/>
        <rFont val="Calibri"/>
        <family val="2"/>
      </rPr>
      <t>SAMN28548361</t>
    </r>
  </si>
  <si>
    <r>
      <rPr>
        <u/>
        <sz val="12"/>
        <color indexed="8"/>
        <rFont val="Calibri"/>
        <family val="2"/>
      </rPr>
      <t>SRR19434473</t>
    </r>
  </si>
  <si>
    <r>
      <rPr>
        <u/>
        <sz val="12"/>
        <color indexed="8"/>
        <rFont val="Calibri"/>
        <family val="2"/>
      </rPr>
      <t>OP035178</t>
    </r>
  </si>
  <si>
    <r>
      <rPr>
        <i/>
        <sz val="12"/>
        <color indexed="8"/>
        <rFont val="Calibri"/>
        <family val="2"/>
      </rPr>
      <t>Polydactylus virginicus</t>
    </r>
  </si>
  <si>
    <t>USNM:FISH:420265</t>
  </si>
  <si>
    <r>
      <rPr>
        <u/>
        <sz val="12"/>
        <color indexed="8"/>
        <rFont val="Calibri"/>
        <family val="2"/>
      </rPr>
      <t>https://n2t.net/ark:/65665/391476088-7461-45a6-82ae-6ce72f2e1c17</t>
    </r>
  </si>
  <si>
    <t>USNM:Biorepository:AG8QT67</t>
  </si>
  <si>
    <r>
      <rPr>
        <u/>
        <sz val="12"/>
        <color indexed="8"/>
        <rFont val="Calibri"/>
        <family val="2"/>
      </rPr>
      <t>https://n2t.net/ark:/65665/35d5c16ca-217e-4832-9946-498410286b37</t>
    </r>
  </si>
  <si>
    <t>USNM:Biorepository:AC4YN18</t>
  </si>
  <si>
    <r>
      <rPr>
        <u/>
        <sz val="12"/>
        <color indexed="8"/>
        <rFont val="Calibri"/>
        <family val="2"/>
      </rPr>
      <t>https://n2t.net/ark:/65665/38031568d-7692-437b-8c00-68585fbbeb23</t>
    </r>
  </si>
  <si>
    <r>
      <rPr>
        <u/>
        <sz val="12"/>
        <color indexed="8"/>
        <rFont val="Calibri"/>
        <family val="2"/>
      </rPr>
      <t>SAMN29555207</t>
    </r>
  </si>
  <si>
    <r>
      <rPr>
        <u/>
        <sz val="12"/>
        <color indexed="8"/>
        <rFont val="Calibri"/>
        <family val="2"/>
      </rPr>
      <t>SRR21844042</t>
    </r>
  </si>
  <si>
    <r>
      <rPr>
        <u/>
        <sz val="12"/>
        <color indexed="8"/>
        <rFont val="Calibri"/>
        <family val="2"/>
      </rPr>
      <t>OP056931</t>
    </r>
  </si>
  <si>
    <r>
      <rPr>
        <i/>
        <sz val="12"/>
        <color indexed="8"/>
        <rFont val="Calibri"/>
        <family val="2"/>
      </rPr>
      <t>Centropyge argi</t>
    </r>
  </si>
  <si>
    <t>USNM:FISH:442025</t>
  </si>
  <si>
    <r>
      <rPr>
        <u/>
        <sz val="12"/>
        <color indexed="8"/>
        <rFont val="Calibri"/>
        <family val="2"/>
      </rPr>
      <t>https://n2t.net/ark:/65665/358854ff8-ae4e-4aaa-97ab-2335030d8d9a</t>
    </r>
  </si>
  <si>
    <t>USNM:Biorepository:AE8WS59</t>
  </si>
  <si>
    <r>
      <rPr>
        <u/>
        <sz val="12"/>
        <color indexed="8"/>
        <rFont val="Calibri"/>
        <family val="2"/>
      </rPr>
      <t>https://n2t.net/ark:/65665/334a96b36-cdaf-43bb-88c3-2fc9fdaeb800</t>
    </r>
  </si>
  <si>
    <t>USNM:Biorepository:AJ9VK19</t>
  </si>
  <si>
    <r>
      <rPr>
        <u/>
        <sz val="12"/>
        <color indexed="8"/>
        <rFont val="Calibri"/>
        <family val="2"/>
      </rPr>
      <t>https://n2t.net/ark:/65665/3f3c31d63-bbd6-4d37-a9d1-569e8b9a2451</t>
    </r>
  </si>
  <si>
    <r>
      <rPr>
        <u/>
        <sz val="12"/>
        <color indexed="8"/>
        <rFont val="Calibri"/>
        <family val="2"/>
      </rPr>
      <t>SAMN29555239</t>
    </r>
  </si>
  <si>
    <r>
      <rPr>
        <u/>
        <sz val="12"/>
        <color indexed="8"/>
        <rFont val="Calibri"/>
        <family val="2"/>
      </rPr>
      <t>SRR21844167</t>
    </r>
  </si>
  <si>
    <r>
      <rPr>
        <u/>
        <sz val="12"/>
        <color indexed="8"/>
        <rFont val="Calibri"/>
        <family val="2"/>
      </rPr>
      <t>OP056894</t>
    </r>
  </si>
  <si>
    <r>
      <rPr>
        <sz val="12"/>
        <color indexed="8"/>
        <rFont val="Calibri"/>
        <family val="2"/>
      </rPr>
      <t>Pomacanthidae</t>
    </r>
  </si>
  <si>
    <r>
      <rPr>
        <i/>
        <sz val="12"/>
        <color indexed="8"/>
        <rFont val="Calibri"/>
        <family val="2"/>
      </rPr>
      <t>Centropyge fisheri</t>
    </r>
  </si>
  <si>
    <t>USNM:FISH:409494</t>
  </si>
  <si>
    <r>
      <rPr>
        <u/>
        <sz val="12"/>
        <color indexed="8"/>
        <rFont val="Calibri"/>
        <family val="2"/>
      </rPr>
      <t>https://n2t.net/ark:/65665/363e9afc6-daf0-4b2a-bf16-d759d0305795</t>
    </r>
  </si>
  <si>
    <t>USNM:Biorepository:AH1TW28</t>
  </si>
  <si>
    <r>
      <rPr>
        <u/>
        <sz val="12"/>
        <color indexed="8"/>
        <rFont val="Calibri"/>
        <family val="2"/>
      </rPr>
      <t>https://n2t.net/ark:/65665/36798456a-1a10-459f-97b4-2879623e9110</t>
    </r>
  </si>
  <si>
    <t>USNM:Biorepository:AG7PY59</t>
  </si>
  <si>
    <r>
      <rPr>
        <u/>
        <sz val="12"/>
        <color indexed="8"/>
        <rFont val="Calibri"/>
        <family val="2"/>
      </rPr>
      <t>https://n2t.net/ark:/65665/364209ab8-1f8b-47eb-acb6-29d91026e431</t>
    </r>
  </si>
  <si>
    <r>
      <rPr>
        <u/>
        <sz val="12"/>
        <color indexed="8"/>
        <rFont val="Calibri"/>
        <family val="2"/>
      </rPr>
      <t>SAMN26198183</t>
    </r>
  </si>
  <si>
    <r>
      <rPr>
        <u/>
        <sz val="12"/>
        <color indexed="8"/>
        <rFont val="Calibri"/>
        <family val="2"/>
      </rPr>
      <t>SRR18254539</t>
    </r>
  </si>
  <si>
    <r>
      <rPr>
        <u/>
        <sz val="12"/>
        <color indexed="8"/>
        <rFont val="Calibri"/>
        <family val="2"/>
      </rPr>
      <t>OP035115</t>
    </r>
  </si>
  <si>
    <r>
      <rPr>
        <i/>
        <sz val="12"/>
        <color indexed="8"/>
        <rFont val="Calibri"/>
        <family val="2"/>
      </rPr>
      <t>Centropyge loriculus</t>
    </r>
  </si>
  <si>
    <t>USNM:FISH:446219</t>
  </si>
  <si>
    <r>
      <rPr>
        <u/>
        <sz val="12"/>
        <color indexed="8"/>
        <rFont val="Calibri"/>
        <family val="2"/>
      </rPr>
      <t>https://n2t.net/ark:/65665/37037a507-e8f9-41df-9bfc-9468fc38a0c0</t>
    </r>
  </si>
  <si>
    <t>USNM:Biorepository:AL1HG26</t>
  </si>
  <si>
    <r>
      <rPr>
        <u/>
        <sz val="12"/>
        <color indexed="8"/>
        <rFont val="Calibri"/>
        <family val="2"/>
      </rPr>
      <t>https://n2t.net/ark:/65665/3c94e7379-9192-462d-960a-097c6901e974</t>
    </r>
  </si>
  <si>
    <t>USNM:Biorepository:AL8OY04</t>
  </si>
  <si>
    <r>
      <rPr>
        <u/>
        <sz val="12"/>
        <color indexed="8"/>
        <rFont val="Calibri"/>
        <family val="2"/>
      </rPr>
      <t>https://n2t.net/ark:/65665/3dc4c61df-3472-4156-9f5b-13097de035b6</t>
    </r>
  </si>
  <si>
    <r>
      <rPr>
        <u/>
        <sz val="12"/>
        <color indexed="8"/>
        <rFont val="Calibri"/>
        <family val="2"/>
      </rPr>
      <t>SAMN26198359</t>
    </r>
  </si>
  <si>
    <r>
      <rPr>
        <u/>
        <sz val="12"/>
        <color indexed="8"/>
        <rFont val="Calibri"/>
        <family val="2"/>
      </rPr>
      <t>SRR19434354</t>
    </r>
  </si>
  <si>
    <r>
      <rPr>
        <u/>
        <sz val="12"/>
        <color indexed="8"/>
        <rFont val="Calibri"/>
        <family val="2"/>
      </rPr>
      <t>OP035062</t>
    </r>
  </si>
  <si>
    <r>
      <rPr>
        <i/>
        <sz val="12"/>
        <color indexed="8"/>
        <rFont val="Calibri"/>
        <family val="2"/>
      </rPr>
      <t>Centropyge nigriocellus</t>
    </r>
  </si>
  <si>
    <t>USNM:FISH:446053</t>
  </si>
  <si>
    <r>
      <rPr>
        <u/>
        <sz val="12"/>
        <color indexed="8"/>
        <rFont val="Calibri"/>
        <family val="2"/>
      </rPr>
      <t>https://n2t.net/ark:/65665/3b86fff7b-29e5-4812-9ab5-8a547b6a6e19</t>
    </r>
  </si>
  <si>
    <t>USNM:Biorepository:AL1HE61</t>
  </si>
  <si>
    <r>
      <rPr>
        <u/>
        <sz val="12"/>
        <color indexed="8"/>
        <rFont val="Calibri"/>
        <family val="2"/>
      </rPr>
      <t>https://n2t.net/ark:/65665/3e0b80d10-c1bd-4032-8f00-6025b6abc1ca</t>
    </r>
  </si>
  <si>
    <t>USNM:Biorepository:AL9PD67</t>
  </si>
  <si>
    <r>
      <rPr>
        <u/>
        <sz val="12"/>
        <color indexed="8"/>
        <rFont val="Calibri"/>
        <family val="2"/>
      </rPr>
      <t>https://n2t.net/ark:/65665/3396dd157-25d6-4927-9b7a-e3ccf73b184d</t>
    </r>
  </si>
  <si>
    <r>
      <rPr>
        <u/>
        <sz val="12"/>
        <color indexed="8"/>
        <rFont val="Calibri"/>
        <family val="2"/>
      </rPr>
      <t>SAMN26198399</t>
    </r>
  </si>
  <si>
    <r>
      <rPr>
        <u/>
        <sz val="12"/>
        <color indexed="8"/>
        <rFont val="Calibri"/>
        <family val="2"/>
      </rPr>
      <t>SRR19434458</t>
    </r>
  </si>
  <si>
    <r>
      <rPr>
        <u/>
        <sz val="12"/>
        <color indexed="8"/>
        <rFont val="Calibri"/>
        <family val="2"/>
      </rPr>
      <t>OR575548</t>
    </r>
  </si>
  <si>
    <r>
      <rPr>
        <i/>
        <sz val="12"/>
        <color indexed="8"/>
        <rFont val="Calibri"/>
        <family val="2"/>
      </rPr>
      <t>Centropyge potteri</t>
    </r>
  </si>
  <si>
    <t>USNM:FISH:442445</t>
  </si>
  <si>
    <r>
      <rPr>
        <u/>
        <sz val="12"/>
        <color indexed="8"/>
        <rFont val="Calibri"/>
        <family val="2"/>
      </rPr>
      <t>https://n2t.net/ark:/65665/30ced797f-792f-4acc-9ada-23c9e6d75f37</t>
    </r>
  </si>
  <si>
    <t>USNM:Biorepository:AI2EO32</t>
  </si>
  <si>
    <r>
      <rPr>
        <u/>
        <sz val="12"/>
        <color indexed="8"/>
        <rFont val="Calibri"/>
        <family val="2"/>
      </rPr>
      <t>https://n2t.net/ark:/65665/3442becdc-fbd2-41ac-941c-f00dc17c6fb1</t>
    </r>
  </si>
  <si>
    <t>USNM:Biorepository:AK2YC35</t>
  </si>
  <si>
    <r>
      <rPr>
        <u/>
        <sz val="12"/>
        <color indexed="8"/>
        <rFont val="Calibri"/>
        <family val="2"/>
      </rPr>
      <t>https://n2t.net/ark:/65665/3fcbafefb-1aeb-423d-bb03-bf61c4f0019a</t>
    </r>
  </si>
  <si>
    <r>
      <rPr>
        <u/>
        <sz val="12"/>
        <color indexed="8"/>
        <rFont val="Calibri"/>
        <family val="2"/>
      </rPr>
      <t>SAMN26198291</t>
    </r>
  </si>
  <si>
    <r>
      <rPr>
        <u/>
        <sz val="12"/>
        <color indexed="8"/>
        <rFont val="Calibri"/>
        <family val="2"/>
      </rPr>
      <t>SRR19434532</t>
    </r>
  </si>
  <si>
    <r>
      <rPr>
        <u/>
        <sz val="12"/>
        <color indexed="8"/>
        <rFont val="Calibri"/>
        <family val="2"/>
      </rPr>
      <t>OP035287</t>
    </r>
  </si>
  <si>
    <r>
      <rPr>
        <i/>
        <sz val="12"/>
        <color indexed="8"/>
        <rFont val="Calibri"/>
        <family val="2"/>
      </rPr>
      <t>Pomacanthus arcuatus</t>
    </r>
  </si>
  <si>
    <t>USNM:FISH:405763</t>
  </si>
  <si>
    <r>
      <rPr>
        <u/>
        <sz val="12"/>
        <color indexed="8"/>
        <rFont val="Calibri"/>
        <family val="2"/>
      </rPr>
      <t>https://n2t.net/ark:/65665/3614f76f4-a872-4c09-9c71-f0735768d9e3</t>
    </r>
  </si>
  <si>
    <t>USNM:Biorepository:AC2WV38</t>
  </si>
  <si>
    <r>
      <rPr>
        <u/>
        <sz val="12"/>
        <color indexed="8"/>
        <rFont val="Calibri"/>
        <family val="2"/>
      </rPr>
      <t>https://n2t.net/ark:/65665/39c7a058c-376e-4432-9d67-a33b36c99848</t>
    </r>
  </si>
  <si>
    <t>USNM:Biorepository:AC3XT62</t>
  </si>
  <si>
    <r>
      <rPr>
        <u/>
        <sz val="12"/>
        <color indexed="8"/>
        <rFont val="Calibri"/>
        <family val="2"/>
      </rPr>
      <t>https://n2t.net/ark:/65665/34492d1fa-dc0e-4339-be4e-008c63850d67</t>
    </r>
  </si>
  <si>
    <r>
      <rPr>
        <u/>
        <sz val="12"/>
        <color indexed="8"/>
        <rFont val="Calibri"/>
        <family val="2"/>
      </rPr>
      <t>SAMN36762027</t>
    </r>
  </si>
  <si>
    <r>
      <rPr>
        <u/>
        <sz val="12"/>
        <color indexed="8"/>
        <rFont val="Calibri"/>
        <family val="2"/>
      </rPr>
      <t>SRR25465070</t>
    </r>
  </si>
  <si>
    <r>
      <rPr>
        <u/>
        <sz val="12"/>
        <color indexed="8"/>
        <rFont val="Calibri"/>
        <family val="2"/>
      </rPr>
      <t>PV460845</t>
    </r>
  </si>
  <si>
    <r>
      <rPr>
        <i/>
        <sz val="12"/>
        <color indexed="8"/>
        <rFont val="Calibri"/>
        <family val="2"/>
      </rPr>
      <t>Pomacanthus paru</t>
    </r>
  </si>
  <si>
    <t>USNM:FISH:431314</t>
  </si>
  <si>
    <r>
      <rPr>
        <u/>
        <sz val="12"/>
        <color indexed="8"/>
        <rFont val="Calibri"/>
        <family val="2"/>
      </rPr>
      <t>https://n2t.net/ark:/65665/3d4095bff-d59f-4904-9cae-b537b6662830</t>
    </r>
  </si>
  <si>
    <t>USNM:Biorepository:AA7HI83</t>
  </si>
  <si>
    <r>
      <rPr>
        <u/>
        <sz val="12"/>
        <color indexed="8"/>
        <rFont val="Calibri"/>
        <family val="2"/>
      </rPr>
      <t>https://n2t.net/ark:/65665/374ab308b-6ab5-4da4-af7a-14387c169648</t>
    </r>
  </si>
  <si>
    <t>USNM:Biorepository:AG9RK29</t>
  </si>
  <si>
    <r>
      <rPr>
        <u/>
        <sz val="12"/>
        <color indexed="8"/>
        <rFont val="Calibri"/>
        <family val="2"/>
      </rPr>
      <t>https://n2t.net/ark:/65665/3bccfb7f2-7536-4334-964b-b0cde690dbf0</t>
    </r>
  </si>
  <si>
    <r>
      <rPr>
        <u/>
        <sz val="12"/>
        <color indexed="8"/>
        <rFont val="Calibri"/>
        <family val="2"/>
      </rPr>
      <t>SAMN36762110</t>
    </r>
  </si>
  <si>
    <r>
      <rPr>
        <u/>
        <sz val="12"/>
        <color indexed="8"/>
        <rFont val="Calibri"/>
        <family val="2"/>
      </rPr>
      <t>SRR25465309</t>
    </r>
  </si>
  <si>
    <r>
      <rPr>
        <u/>
        <sz val="12"/>
        <color indexed="8"/>
        <rFont val="Calibri"/>
        <family val="2"/>
      </rPr>
      <t>PV454012</t>
    </r>
  </si>
  <si>
    <r>
      <rPr>
        <i/>
        <sz val="12"/>
        <color indexed="8"/>
        <rFont val="Calibri"/>
        <family val="2"/>
      </rPr>
      <t>Pomacanthus semicirculatus</t>
    </r>
  </si>
  <si>
    <t>USNM:FISH:408894</t>
  </si>
  <si>
    <r>
      <rPr>
        <u/>
        <sz val="12"/>
        <color indexed="8"/>
        <rFont val="Calibri"/>
        <family val="2"/>
      </rPr>
      <t>https://n2t.net/ark:/65665/396f29456-768f-4c94-bf98-53041ed75dba</t>
    </r>
  </si>
  <si>
    <t>USNM:Biorepository:AG9RI96</t>
  </si>
  <si>
    <r>
      <rPr>
        <u/>
        <sz val="12"/>
        <color indexed="8"/>
        <rFont val="Calibri"/>
        <family val="2"/>
      </rPr>
      <t>https://n2t.net/ark:/65665/376a25c8c-8e07-42d0-8443-95b0d261fcbb</t>
    </r>
  </si>
  <si>
    <t>USNM:Biorepository:AH0SR81</t>
  </si>
  <si>
    <r>
      <rPr>
        <u/>
        <sz val="12"/>
        <color indexed="8"/>
        <rFont val="Calibri"/>
        <family val="2"/>
      </rPr>
      <t>https://n2t.net/ark:/65665/3669397c0-d77e-4423-9e37-c18359ca32c4</t>
    </r>
  </si>
  <si>
    <r>
      <rPr>
        <u/>
        <sz val="12"/>
        <color indexed="8"/>
        <rFont val="Calibri"/>
        <family val="2"/>
      </rPr>
      <t>SAMN26198222</t>
    </r>
  </si>
  <si>
    <r>
      <rPr>
        <u/>
        <sz val="12"/>
        <color indexed="8"/>
        <rFont val="Calibri"/>
        <family val="2"/>
      </rPr>
      <t>SRR19434435</t>
    </r>
  </si>
  <si>
    <r>
      <rPr>
        <u/>
        <sz val="12"/>
        <color indexed="8"/>
        <rFont val="Calibri"/>
        <family val="2"/>
      </rPr>
      <t>OP035082</t>
    </r>
  </si>
  <si>
    <r>
      <rPr>
        <sz val="12"/>
        <color indexed="8"/>
        <rFont val="Calibri"/>
        <family val="2"/>
      </rPr>
      <t>Pomacentridae</t>
    </r>
  </si>
  <si>
    <r>
      <rPr>
        <i/>
        <sz val="12"/>
        <color indexed="8"/>
        <rFont val="Calibri"/>
        <family val="2"/>
      </rPr>
      <t>Abudefduf abdominalis</t>
    </r>
  </si>
  <si>
    <t>USNM:FISH:442215</t>
  </si>
  <si>
    <r>
      <rPr>
        <u/>
        <sz val="12"/>
        <color indexed="8"/>
        <rFont val="Calibri"/>
        <family val="2"/>
      </rPr>
      <t>https://n2t.net/ark:/65665/3a6268454-a5d6-46e7-993b-277bab59ec67</t>
    </r>
  </si>
  <si>
    <t>USNM:Biorepository:AH9BK92</t>
  </si>
  <si>
    <r>
      <rPr>
        <u/>
        <sz val="12"/>
        <color indexed="8"/>
        <rFont val="Calibri"/>
        <family val="2"/>
      </rPr>
      <t>https://n2t.net/ark:/65665/3c29d24b2-79e4-4cf2-ba91-5629bf683d66</t>
    </r>
  </si>
  <si>
    <t>USNM:Biorepository:AK2YC67</t>
  </si>
  <si>
    <r>
      <rPr>
        <u/>
        <sz val="12"/>
        <color indexed="8"/>
        <rFont val="Calibri"/>
        <family val="2"/>
      </rPr>
      <t>https://n2t.net/ark:/65665/388bffed5-1c72-48cf-9e03-0b0b37f62482</t>
    </r>
  </si>
  <si>
    <r>
      <rPr>
        <u/>
        <sz val="12"/>
        <color indexed="8"/>
        <rFont val="Calibri"/>
        <family val="2"/>
      </rPr>
      <t>SAMN26198306</t>
    </r>
  </si>
  <si>
    <r>
      <rPr>
        <u/>
        <sz val="12"/>
        <color indexed="8"/>
        <rFont val="Calibri"/>
        <family val="2"/>
      </rPr>
      <t>SRR19434404</t>
    </r>
  </si>
  <si>
    <r>
      <rPr>
        <u/>
        <sz val="12"/>
        <color indexed="8"/>
        <rFont val="Calibri"/>
        <family val="2"/>
      </rPr>
      <t>OP035322</t>
    </r>
  </si>
  <si>
    <r>
      <rPr>
        <i/>
        <sz val="12"/>
        <color indexed="8"/>
        <rFont val="Calibri"/>
        <family val="2"/>
      </rPr>
      <t>Abudefduf saxatilis</t>
    </r>
  </si>
  <si>
    <t>USNM:FISH:416503</t>
  </si>
  <si>
    <r>
      <rPr>
        <u/>
        <sz val="12"/>
        <color indexed="8"/>
        <rFont val="Calibri"/>
        <family val="2"/>
      </rPr>
      <t>https://n2t.net/ark:/65665/32f16a1f1-46d5-467b-8f4b-3a90cb7688a9</t>
    </r>
  </si>
  <si>
    <t>USNM:Biorepository:AC2WR61</t>
  </si>
  <si>
    <r>
      <rPr>
        <u/>
        <sz val="12"/>
        <color indexed="8"/>
        <rFont val="Calibri"/>
        <family val="2"/>
      </rPr>
      <t>https://n2t.net/ark:/65665/308e3e19f-530a-4e0d-8486-b54b93c35683</t>
    </r>
  </si>
  <si>
    <t>USNM:Biorepository:AC4YJ42</t>
  </si>
  <si>
    <r>
      <rPr>
        <u/>
        <sz val="12"/>
        <color indexed="8"/>
        <rFont val="Calibri"/>
        <family val="2"/>
      </rPr>
      <t>https://n2t.net/ark:/65665/304ad6af5-8974-4b12-a66b-898cfe701f90</t>
    </r>
  </si>
  <si>
    <r>
      <rPr>
        <u/>
        <sz val="12"/>
        <color indexed="8"/>
        <rFont val="Calibri"/>
        <family val="2"/>
      </rPr>
      <t>SAMN29555163</t>
    </r>
  </si>
  <si>
    <r>
      <rPr>
        <u/>
        <sz val="12"/>
        <color indexed="8"/>
        <rFont val="Calibri"/>
        <family val="2"/>
      </rPr>
      <t>SRR21844186</t>
    </r>
  </si>
  <si>
    <r>
      <rPr>
        <u/>
        <sz val="12"/>
        <color indexed="8"/>
        <rFont val="Calibri"/>
        <family val="2"/>
      </rPr>
      <t>OP057028</t>
    </r>
  </si>
  <si>
    <r>
      <rPr>
        <i/>
        <sz val="12"/>
        <color indexed="8"/>
        <rFont val="Calibri"/>
        <family val="2"/>
      </rPr>
      <t>Abudefduf sordidus</t>
    </r>
  </si>
  <si>
    <t>USNM:FISH:442211</t>
  </si>
  <si>
    <r>
      <rPr>
        <u/>
        <sz val="12"/>
        <color indexed="8"/>
        <rFont val="Calibri"/>
        <family val="2"/>
      </rPr>
      <t>https://n2t.net/ark:/65665/36086b9ca-ca49-4dd3-a059-3b132b9ebeb8</t>
    </r>
  </si>
  <si>
    <t>USNM:Biorepository:AH9BK84</t>
  </si>
  <si>
    <r>
      <rPr>
        <u/>
        <sz val="12"/>
        <color indexed="8"/>
        <rFont val="Calibri"/>
        <family val="2"/>
      </rPr>
      <t>https://n2t.net/ark:/65665/346f21f20-f5a1-446a-bf6c-f401c0377d36</t>
    </r>
  </si>
  <si>
    <t>USNM:Biorepository:AK2YC65</t>
  </si>
  <si>
    <r>
      <rPr>
        <u/>
        <sz val="12"/>
        <color indexed="8"/>
        <rFont val="Calibri"/>
        <family val="2"/>
      </rPr>
      <t>https://n2t.net/ark:/65665/384155752-e437-4e9e-b51a-e5db60c72e5a</t>
    </r>
  </si>
  <si>
    <r>
      <rPr>
        <u/>
        <sz val="12"/>
        <color indexed="8"/>
        <rFont val="Calibri"/>
        <family val="2"/>
      </rPr>
      <t>SAMN26198304</t>
    </r>
  </si>
  <si>
    <r>
      <rPr>
        <u/>
        <sz val="12"/>
        <color indexed="8"/>
        <rFont val="Calibri"/>
        <family val="2"/>
      </rPr>
      <t>SRR19434406</t>
    </r>
  </si>
  <si>
    <r>
      <rPr>
        <u/>
        <sz val="12"/>
        <color indexed="8"/>
        <rFont val="Calibri"/>
        <family val="2"/>
      </rPr>
      <t>OP035089</t>
    </r>
  </si>
  <si>
    <r>
      <rPr>
        <i/>
        <sz val="12"/>
        <color indexed="8"/>
        <rFont val="Calibri"/>
        <family val="2"/>
      </rPr>
      <t>Chromis cyanea</t>
    </r>
  </si>
  <si>
    <t>USNM:FISH:413599</t>
  </si>
  <si>
    <r>
      <rPr>
        <u/>
        <sz val="12"/>
        <color indexed="8"/>
        <rFont val="Calibri"/>
        <family val="2"/>
      </rPr>
      <t>https://n2t.net/ark:/65665/3d00c8a78-3150-4121-895f-e8e785714830</t>
    </r>
  </si>
  <si>
    <t>USNM:Biorepository:AC2WM16</t>
  </si>
  <si>
    <r>
      <rPr>
        <u/>
        <sz val="12"/>
        <color indexed="8"/>
        <rFont val="Calibri"/>
        <family val="2"/>
      </rPr>
      <t>https://n2t.net/ark:/65665/3e985eac7-1600-4d00-9d38-d59d72235968</t>
    </r>
  </si>
  <si>
    <t>USNM:Biorepository:AC3XX38</t>
  </si>
  <si>
    <r>
      <rPr>
        <u/>
        <sz val="12"/>
        <color indexed="8"/>
        <rFont val="Calibri"/>
        <family val="2"/>
      </rPr>
      <t>https://n2t.net/ark:/65665/3cfb548c3-dd2d-41cb-b24f-78243ae683c0</t>
    </r>
  </si>
  <si>
    <r>
      <rPr>
        <u/>
        <sz val="12"/>
        <color indexed="8"/>
        <rFont val="Calibri"/>
        <family val="2"/>
      </rPr>
      <t>SAMN36762035</t>
    </r>
  </si>
  <si>
    <r>
      <rPr>
        <u/>
        <sz val="12"/>
        <color indexed="8"/>
        <rFont val="Calibri"/>
        <family val="2"/>
      </rPr>
      <t>SRR25465238</t>
    </r>
  </si>
  <si>
    <r>
      <rPr>
        <u/>
        <sz val="12"/>
        <color indexed="8"/>
        <rFont val="Calibri"/>
        <family val="2"/>
      </rPr>
      <t>PV434810</t>
    </r>
  </si>
  <si>
    <r>
      <rPr>
        <i/>
        <sz val="12"/>
        <color indexed="8"/>
        <rFont val="Calibri"/>
        <family val="2"/>
      </rPr>
      <t>Chromis insolata</t>
    </r>
  </si>
  <si>
    <t>USNM:FISH:415504</t>
  </si>
  <si>
    <r>
      <rPr>
        <u/>
        <sz val="12"/>
        <color indexed="8"/>
        <rFont val="Calibri"/>
        <family val="2"/>
      </rPr>
      <t>https://n2t.net/ark:/65665/35de31f83-129f-465d-8a83-02dc4d2ce9d6</t>
    </r>
  </si>
  <si>
    <r>
      <rPr>
        <u/>
        <sz val="12"/>
        <color indexed="8"/>
        <rFont val="Calibri"/>
        <family val="2"/>
      </rPr>
      <t>https://n2t.net/ark:/65665/3b2b9bdd7-a795-4bc0-99a9-35945c138c5e</t>
    </r>
  </si>
  <si>
    <t>USNM:Biorepository:AL8OO51</t>
  </si>
  <si>
    <r>
      <rPr>
        <u/>
        <sz val="12"/>
        <color indexed="8"/>
        <rFont val="Calibri"/>
        <family val="2"/>
      </rPr>
      <t>https://n2t.net/ark:/65665/3f7191f5a-0c84-43cf-b220-ec7752f7625b</t>
    </r>
  </si>
  <si>
    <r>
      <rPr>
        <u/>
        <sz val="12"/>
        <color indexed="8"/>
        <rFont val="Calibri"/>
        <family val="2"/>
      </rPr>
      <t>SAMN29555280</t>
    </r>
  </si>
  <si>
    <r>
      <rPr>
        <u/>
        <sz val="12"/>
        <color indexed="8"/>
        <rFont val="Calibri"/>
        <family val="2"/>
      </rPr>
      <t>SRR21844024</t>
    </r>
  </si>
  <si>
    <r>
      <rPr>
        <u/>
        <sz val="12"/>
        <color indexed="8"/>
        <rFont val="Calibri"/>
        <family val="2"/>
      </rPr>
      <t>OP056907</t>
    </r>
  </si>
  <si>
    <r>
      <rPr>
        <i/>
        <sz val="12"/>
        <color indexed="8"/>
        <rFont val="Calibri"/>
        <family val="2"/>
      </rPr>
      <t>Chromis scotti</t>
    </r>
  </si>
  <si>
    <t>USNM:FISH:413828</t>
  </si>
  <si>
    <r>
      <rPr>
        <u/>
        <sz val="12"/>
        <color indexed="8"/>
        <rFont val="Calibri"/>
        <family val="2"/>
      </rPr>
      <t>https://n2t.net/ark:/65665/3565c0310-3fc8-48fb-a2e3-76c0b1868106</t>
    </r>
  </si>
  <si>
    <t>USNM:Biorepository:AL8OC26</t>
  </si>
  <si>
    <r>
      <rPr>
        <u/>
        <sz val="12"/>
        <color indexed="8"/>
        <rFont val="Calibri"/>
        <family val="2"/>
      </rPr>
      <t>https://n2t.net/ark:/65665/3cd6026c2-7ab1-4dae-92f4-e7a89cf204de</t>
    </r>
  </si>
  <si>
    <t>USNM:Biorepository:AL8OF19</t>
  </si>
  <si>
    <r>
      <rPr>
        <u/>
        <sz val="12"/>
        <color indexed="8"/>
        <rFont val="Calibri"/>
        <family val="2"/>
      </rPr>
      <t>https://n2t.net/ark:/65665/3d400e2f9-8554-4eec-ae23-cd813befc24b</t>
    </r>
  </si>
  <si>
    <r>
      <rPr>
        <u/>
        <sz val="12"/>
        <color indexed="8"/>
        <rFont val="Calibri"/>
        <family val="2"/>
      </rPr>
      <t>SAMN29555265</t>
    </r>
  </si>
  <si>
    <r>
      <rPr>
        <u/>
        <sz val="12"/>
        <color indexed="8"/>
        <rFont val="Calibri"/>
        <family val="2"/>
      </rPr>
      <t>SRR21844137</t>
    </r>
  </si>
  <si>
    <r>
      <rPr>
        <u/>
        <sz val="12"/>
        <color indexed="8"/>
        <rFont val="Calibri"/>
        <family val="2"/>
      </rPr>
      <t>OP056899</t>
    </r>
  </si>
  <si>
    <r>
      <rPr>
        <i/>
        <sz val="12"/>
        <color indexed="8"/>
        <rFont val="Calibri"/>
        <family val="2"/>
      </rPr>
      <t>Dascyllus albisella</t>
    </r>
  </si>
  <si>
    <t>USNM:FISH:442398</t>
  </si>
  <si>
    <r>
      <rPr>
        <u/>
        <sz val="12"/>
        <color indexed="8"/>
        <rFont val="Calibri"/>
        <family val="2"/>
      </rPr>
      <t>https://n2t.net/ark:/65665/30a223a29-f26d-488c-909b-16f81b56ddcc</t>
    </r>
  </si>
  <si>
    <t>USNM:Biorepository:AI2EN20</t>
  </si>
  <si>
    <r>
      <rPr>
        <u/>
        <sz val="12"/>
        <color indexed="8"/>
        <rFont val="Calibri"/>
        <family val="2"/>
      </rPr>
      <t>https://n2t.net/ark:/65665/302047612-f9ee-44c9-9957-ca201d28ba82</t>
    </r>
  </si>
  <si>
    <t>USNM:Biorepository:AK2YC10</t>
  </si>
  <si>
    <r>
      <rPr>
        <u/>
        <sz val="12"/>
        <color indexed="8"/>
        <rFont val="Calibri"/>
        <family val="2"/>
      </rPr>
      <t>https://n2t.net/ark:/65665/3bc20b82d-5ec2-4e9a-ac7e-ffd06ab9427e</t>
    </r>
  </si>
  <si>
    <r>
      <rPr>
        <u/>
        <sz val="12"/>
        <color indexed="8"/>
        <rFont val="Calibri"/>
        <family val="2"/>
      </rPr>
      <t>SAMN26198276</t>
    </r>
  </si>
  <si>
    <r>
      <rPr>
        <u/>
        <sz val="12"/>
        <color indexed="8"/>
        <rFont val="Calibri"/>
        <family val="2"/>
      </rPr>
      <t>SRR19434397</t>
    </r>
  </si>
  <si>
    <r>
      <rPr>
        <u/>
        <sz val="12"/>
        <color indexed="8"/>
        <rFont val="Calibri"/>
        <family val="2"/>
      </rPr>
      <t>OP035083</t>
    </r>
  </si>
  <si>
    <r>
      <rPr>
        <i/>
        <sz val="12"/>
        <color indexed="8"/>
        <rFont val="Calibri"/>
        <family val="2"/>
      </rPr>
      <t>Plectroglyphidodon fasciolatus</t>
    </r>
  </si>
  <si>
    <t>USNM:FISH:424752</t>
  </si>
  <si>
    <r>
      <rPr>
        <u/>
        <sz val="12"/>
        <color indexed="8"/>
        <rFont val="Calibri"/>
        <family val="2"/>
      </rPr>
      <t>https://n2t.net/ark:/65665/3d01fee00-51b9-4586-8898-468233f42251</t>
    </r>
  </si>
  <si>
    <t>USNM:Biorepository:AH0SV98</t>
  </si>
  <si>
    <r>
      <rPr>
        <u/>
        <sz val="12"/>
        <color indexed="8"/>
        <rFont val="Calibri"/>
        <family val="2"/>
      </rPr>
      <t>https://n2t.net/ark:/65665/3d31b536a-a719-4fbb-ad79-45ae78059763</t>
    </r>
  </si>
  <si>
    <t>USNM:Biorepository:AH0SK20</t>
  </si>
  <si>
    <r>
      <rPr>
        <u/>
        <sz val="12"/>
        <color indexed="8"/>
        <rFont val="Calibri"/>
        <family val="2"/>
      </rPr>
      <t>https://n2t.net/ark:/65665/3e86bac11-fc6b-4203-bbaf-c3a5356c018b</t>
    </r>
  </si>
  <si>
    <r>
      <rPr>
        <u/>
        <sz val="12"/>
        <color indexed="8"/>
        <rFont val="Calibri"/>
        <family val="2"/>
      </rPr>
      <t>SAMN26198193</t>
    </r>
  </si>
  <si>
    <r>
      <rPr>
        <u/>
        <sz val="12"/>
        <color indexed="8"/>
        <rFont val="Calibri"/>
        <family val="2"/>
      </rPr>
      <t>SRR19434510</t>
    </r>
  </si>
  <si>
    <r>
      <rPr>
        <u/>
        <sz val="12"/>
        <color indexed="8"/>
        <rFont val="Calibri"/>
        <family val="2"/>
      </rPr>
      <t>OR546232</t>
    </r>
  </si>
  <si>
    <r>
      <rPr>
        <i/>
        <sz val="12"/>
        <color indexed="8"/>
        <rFont val="Calibri"/>
        <family val="2"/>
      </rPr>
      <t>Plectroglyphidodon imparipennis</t>
    </r>
  </si>
  <si>
    <t>USNM:FISH:442480</t>
  </si>
  <si>
    <r>
      <rPr>
        <u/>
        <sz val="12"/>
        <color indexed="8"/>
        <rFont val="Calibri"/>
        <family val="2"/>
      </rPr>
      <t>https://n2t.net/ark:/65665/32c833195-2b33-45b9-a556-cc63ae9fa7b4</t>
    </r>
  </si>
  <si>
    <t>USNM:Biorepository:AI2EP26</t>
  </si>
  <si>
    <r>
      <rPr>
        <u/>
        <sz val="12"/>
        <color indexed="8"/>
        <rFont val="Calibri"/>
        <family val="2"/>
      </rPr>
      <t>https://n2t.net/ark:/65665/3a9fb6be6-dd81-44eb-8e63-156d601cb39e</t>
    </r>
  </si>
  <si>
    <t>USNM:Biorepository:AK2YC55</t>
  </si>
  <si>
    <r>
      <rPr>
        <u/>
        <sz val="12"/>
        <color indexed="8"/>
        <rFont val="Calibri"/>
        <family val="2"/>
      </rPr>
      <t>https://n2t.net/ark:/65665/39ad9dcce-a7df-43a2-8704-180d1bb33a6a</t>
    </r>
  </si>
  <si>
    <r>
      <rPr>
        <u/>
        <sz val="12"/>
        <color indexed="8"/>
        <rFont val="Calibri"/>
        <family val="2"/>
      </rPr>
      <t>SAMN26198303</t>
    </r>
  </si>
  <si>
    <r>
      <rPr>
        <u/>
        <sz val="12"/>
        <color indexed="8"/>
        <rFont val="Calibri"/>
        <family val="2"/>
      </rPr>
      <t>SRR19434491</t>
    </r>
  </si>
  <si>
    <r>
      <rPr>
        <u/>
        <sz val="12"/>
        <color indexed="8"/>
        <rFont val="Calibri"/>
        <family val="2"/>
      </rPr>
      <t>OP035268</t>
    </r>
  </si>
  <si>
    <r>
      <rPr>
        <i/>
        <sz val="12"/>
        <color indexed="8"/>
        <rFont val="Calibri"/>
        <family val="2"/>
      </rPr>
      <t>Plectroglyphidodon johnstonianus</t>
    </r>
  </si>
  <si>
    <t>USNM:FISH:446109</t>
  </si>
  <si>
    <r>
      <rPr>
        <u/>
        <sz val="12"/>
        <color indexed="8"/>
        <rFont val="Calibri"/>
        <family val="2"/>
      </rPr>
      <t>https://n2t.net/ark:/65665/31e92081e-4e67-47c8-8984-8ff017ca1746</t>
    </r>
  </si>
  <si>
    <t>USNM:Biorepository:AL1HF17</t>
  </si>
  <si>
    <r>
      <rPr>
        <u/>
        <sz val="12"/>
        <color indexed="8"/>
        <rFont val="Calibri"/>
        <family val="2"/>
      </rPr>
      <t>https://n2t.net/ark:/65665/380dee030-03ed-4eb5-b965-73e36f7bd5d4</t>
    </r>
  </si>
  <si>
    <t>USNM:Biorepository:AL8OX88</t>
  </si>
  <si>
    <r>
      <rPr>
        <u/>
        <sz val="12"/>
        <color indexed="8"/>
        <rFont val="Calibri"/>
        <family val="2"/>
      </rPr>
      <t>https://n2t.net/ark:/65665/3449569ea-e0c2-4761-849c-188fff36dc32</t>
    </r>
  </si>
  <si>
    <r>
      <rPr>
        <u/>
        <sz val="12"/>
        <color indexed="8"/>
        <rFont val="Calibri"/>
        <family val="2"/>
      </rPr>
      <t>SAMN26198353</t>
    </r>
  </si>
  <si>
    <r>
      <rPr>
        <u/>
        <sz val="12"/>
        <color indexed="8"/>
        <rFont val="Calibri"/>
        <family val="2"/>
      </rPr>
      <t>SRR19434374</t>
    </r>
  </si>
  <si>
    <r>
      <rPr>
        <u/>
        <sz val="12"/>
        <color indexed="8"/>
        <rFont val="Calibri"/>
        <family val="2"/>
      </rPr>
      <t>OP035175</t>
    </r>
  </si>
  <si>
    <r>
      <rPr>
        <i/>
        <sz val="12"/>
        <color indexed="8"/>
        <rFont val="Calibri"/>
        <family val="2"/>
      </rPr>
      <t>Plectroglyphidodon phoenixensis</t>
    </r>
  </si>
  <si>
    <t>USNM:FISH:446201</t>
  </si>
  <si>
    <r>
      <rPr>
        <u/>
        <sz val="12"/>
        <color indexed="8"/>
        <rFont val="Calibri"/>
        <family val="2"/>
      </rPr>
      <t>https://n2t.net/ark:/65665/3a451522b-de18-41f3-b0c6-49148564ee8b</t>
    </r>
  </si>
  <si>
    <t>USNM:Biorepository:AL1HG08</t>
  </si>
  <si>
    <r>
      <rPr>
        <u/>
        <sz val="12"/>
        <color indexed="8"/>
        <rFont val="Calibri"/>
        <family val="2"/>
      </rPr>
      <t>https://n2t.net/ark:/65665/3117a0ed8-edd3-4794-97d8-5bed26b87f18</t>
    </r>
  </si>
  <si>
    <t>USNM:Biorepository:AL8OW67</t>
  </si>
  <si>
    <r>
      <rPr>
        <u/>
        <sz val="12"/>
        <color indexed="8"/>
        <rFont val="Calibri"/>
        <family val="2"/>
      </rPr>
      <t>https://n2t.net/ark:/65665/30aa3c589-77eb-4a3b-98bd-2d72ee47eabe</t>
    </r>
  </si>
  <si>
    <r>
      <rPr>
        <u/>
        <sz val="12"/>
        <color indexed="8"/>
        <rFont val="Calibri"/>
        <family val="2"/>
      </rPr>
      <t>SAMN26198335</t>
    </r>
  </si>
  <si>
    <r>
      <rPr>
        <u/>
        <sz val="12"/>
        <color indexed="8"/>
        <rFont val="Calibri"/>
        <family val="2"/>
      </rPr>
      <t>SRR18254365</t>
    </r>
  </si>
  <si>
    <r>
      <rPr>
        <u/>
        <sz val="12"/>
        <color indexed="8"/>
        <rFont val="Calibri"/>
        <family val="2"/>
      </rPr>
      <t>OP035171</t>
    </r>
  </si>
  <si>
    <r>
      <rPr>
        <i/>
        <sz val="12"/>
        <color indexed="8"/>
        <rFont val="Calibri"/>
        <family val="2"/>
      </rPr>
      <t>Pycnochromis acares</t>
    </r>
  </si>
  <si>
    <t>USNM:FISH:446489</t>
  </si>
  <si>
    <r>
      <rPr>
        <u/>
        <sz val="12"/>
        <color indexed="8"/>
        <rFont val="Calibri"/>
        <family val="2"/>
      </rPr>
      <t>https://n2t.net/ark:/65665/37754ae1d-b6c2-4c1d-b5c7-38966d855f7c</t>
    </r>
  </si>
  <si>
    <t>USNM:Biorepository:AL1HV53</t>
  </si>
  <si>
    <r>
      <rPr>
        <u/>
        <sz val="12"/>
        <color indexed="8"/>
        <rFont val="Calibri"/>
        <family val="2"/>
      </rPr>
      <t>https://n2t.net/ark:/65665/326e6c1c9-e9f7-46c4-94b3-d5f023d768de</t>
    </r>
  </si>
  <si>
    <t>USNM:Biorepository:AL8OW75</t>
  </si>
  <si>
    <r>
      <rPr>
        <u/>
        <sz val="12"/>
        <color indexed="8"/>
        <rFont val="Calibri"/>
        <family val="2"/>
      </rPr>
      <t>https://n2t.net/ark:/65665/3cf49c43e-4923-47f6-b15c-aad2880aa78c</t>
    </r>
  </si>
  <si>
    <r>
      <rPr>
        <u/>
        <sz val="12"/>
        <color indexed="8"/>
        <rFont val="Calibri"/>
        <family val="2"/>
      </rPr>
      <t>SAMN26198337</t>
    </r>
  </si>
  <si>
    <r>
      <rPr>
        <u/>
        <sz val="12"/>
        <color indexed="8"/>
        <rFont val="Calibri"/>
        <family val="2"/>
      </rPr>
      <t>SRR19434371</t>
    </r>
  </si>
  <si>
    <r>
      <rPr>
        <u/>
        <sz val="12"/>
        <color indexed="8"/>
        <rFont val="Calibri"/>
        <family val="2"/>
      </rPr>
      <t>OP035273</t>
    </r>
  </si>
  <si>
    <t>USNM:FISH:446103</t>
  </si>
  <si>
    <r>
      <rPr>
        <u/>
        <sz val="12"/>
        <color indexed="8"/>
        <rFont val="Calibri"/>
        <family val="2"/>
      </rPr>
      <t>https://n2t.net/ark:/65665/3fef94853-ecf2-4ee8-9f00-8a1f9fb63bd9</t>
    </r>
  </si>
  <si>
    <t>USNM:Biorepository:AL1HF11</t>
  </si>
  <si>
    <r>
      <rPr>
        <u/>
        <sz val="12"/>
        <color indexed="8"/>
        <rFont val="Calibri"/>
        <family val="2"/>
      </rPr>
      <t>https://n2t.net/ark:/65665/37faaeff3-8aba-40c2-ad3f-c5d655403f69</t>
    </r>
  </si>
  <si>
    <t>USNM:Biorepository:AL8OX82</t>
  </si>
  <si>
    <r>
      <rPr>
        <u/>
        <sz val="12"/>
        <color indexed="8"/>
        <rFont val="Calibri"/>
        <family val="2"/>
      </rPr>
      <t>https://n2t.net/ark:/65665/3633dae40-af40-4a6f-83c4-1ca70cb6fcf6</t>
    </r>
  </si>
  <si>
    <r>
      <rPr>
        <u/>
        <sz val="12"/>
        <color indexed="8"/>
        <rFont val="Calibri"/>
        <family val="2"/>
      </rPr>
      <t>SAMN26198352</t>
    </r>
  </si>
  <si>
    <r>
      <rPr>
        <u/>
        <sz val="12"/>
        <color indexed="8"/>
        <rFont val="Calibri"/>
        <family val="2"/>
      </rPr>
      <t>SRR19434407</t>
    </r>
  </si>
  <si>
    <r>
      <rPr>
        <u/>
        <sz val="12"/>
        <color indexed="8"/>
        <rFont val="Calibri"/>
        <family val="2"/>
      </rPr>
      <t>OR546226</t>
    </r>
  </si>
  <si>
    <r>
      <rPr>
        <i/>
        <sz val="12"/>
        <color indexed="8"/>
        <rFont val="Calibri"/>
        <family val="2"/>
      </rPr>
      <t>Pycnochromis agilis</t>
    </r>
  </si>
  <si>
    <t>USNM:FISH:442447</t>
  </si>
  <si>
    <r>
      <rPr>
        <u/>
        <sz val="12"/>
        <color indexed="8"/>
        <rFont val="Calibri"/>
        <family val="2"/>
      </rPr>
      <t>https://n2t.net/ark:/65665/35d363c09-2791-4e1e-92de-0c912b287973</t>
    </r>
  </si>
  <si>
    <t>USNM:Biorepository:AI2EO38</t>
  </si>
  <si>
    <r>
      <rPr>
        <u/>
        <sz val="12"/>
        <color indexed="8"/>
        <rFont val="Calibri"/>
        <family val="2"/>
      </rPr>
      <t>https://n2t.net/ark:/65665/310cc2ab3-0a23-4225-a2cd-d515509caaec</t>
    </r>
  </si>
  <si>
    <t>USNM:Biorepository:AK2YC36</t>
  </si>
  <si>
    <r>
      <rPr>
        <u/>
        <sz val="12"/>
        <color indexed="8"/>
        <rFont val="Calibri"/>
        <family val="2"/>
      </rPr>
      <t>https://n2t.net/ark:/65665/32b2efa87-36b3-4f0d-aa30-2e5f172c7678</t>
    </r>
  </si>
  <si>
    <r>
      <rPr>
        <u/>
        <sz val="12"/>
        <color indexed="8"/>
        <rFont val="Calibri"/>
        <family val="2"/>
      </rPr>
      <t>SAMN26198292</t>
    </r>
  </si>
  <si>
    <r>
      <rPr>
        <u/>
        <sz val="12"/>
        <color indexed="8"/>
        <rFont val="Calibri"/>
        <family val="2"/>
      </rPr>
      <t>SRR19434383</t>
    </r>
  </si>
  <si>
    <r>
      <rPr>
        <u/>
        <sz val="12"/>
        <color indexed="8"/>
        <rFont val="Calibri"/>
        <family val="2"/>
      </rPr>
      <t>OP035195</t>
    </r>
  </si>
  <si>
    <r>
      <rPr>
        <i/>
        <sz val="12"/>
        <color indexed="8"/>
        <rFont val="Calibri"/>
        <family val="2"/>
      </rPr>
      <t>Pycnochromis hanui</t>
    </r>
  </si>
  <si>
    <t>USNM:FISH:442442</t>
  </si>
  <si>
    <r>
      <rPr>
        <u/>
        <sz val="12"/>
        <color indexed="8"/>
        <rFont val="Calibri"/>
        <family val="2"/>
      </rPr>
      <t>https://n2t.net/ark:/65665/36da99b0c-0ebc-4c84-892c-c94e304a5011</t>
    </r>
  </si>
  <si>
    <t>USNM:Biorepository:AI2EO25</t>
  </si>
  <si>
    <r>
      <rPr>
        <u/>
        <sz val="12"/>
        <color indexed="8"/>
        <rFont val="Calibri"/>
        <family val="2"/>
      </rPr>
      <t>https://n2t.net/ark:/65665/3ff1ff3a1-5aaa-4ab7-9a02-197c848108d9</t>
    </r>
  </si>
  <si>
    <t>USNM:Biorepository:AK2YC33</t>
  </si>
  <si>
    <r>
      <rPr>
        <u/>
        <sz val="12"/>
        <color indexed="8"/>
        <rFont val="Calibri"/>
        <family val="2"/>
      </rPr>
      <t>https://n2t.net/ark:/65665/366f10f5a-a2e7-4a48-bc0a-1ff6b14dac03</t>
    </r>
  </si>
  <si>
    <r>
      <rPr>
        <u/>
        <sz val="12"/>
        <color indexed="8"/>
        <rFont val="Calibri"/>
        <family val="2"/>
      </rPr>
      <t>SAMN26198289</t>
    </r>
  </si>
  <si>
    <r>
      <rPr>
        <u/>
        <sz val="12"/>
        <color indexed="8"/>
        <rFont val="Calibri"/>
        <family val="2"/>
      </rPr>
      <t>SRR19434471</t>
    </r>
  </si>
  <si>
    <r>
      <rPr>
        <u/>
        <sz val="12"/>
        <color indexed="8"/>
        <rFont val="Calibri"/>
        <family val="2"/>
      </rPr>
      <t>OP035188</t>
    </r>
  </si>
  <si>
    <r>
      <rPr>
        <i/>
        <sz val="12"/>
        <color indexed="8"/>
        <rFont val="Calibri"/>
        <family val="2"/>
      </rPr>
      <t>Pycnochromis leucurus</t>
    </r>
  </si>
  <si>
    <t>USNM:FISH:409454</t>
  </si>
  <si>
    <r>
      <rPr>
        <u/>
        <sz val="12"/>
        <color indexed="8"/>
        <rFont val="Calibri"/>
        <family val="2"/>
      </rPr>
      <t>https://n2t.net/ark:/65665/350630d42-c10f-4b24-860b-f76434a78ad9</t>
    </r>
  </si>
  <si>
    <t>USNM:Biorepository:AH1TV88</t>
  </si>
  <si>
    <r>
      <rPr>
        <u/>
        <sz val="12"/>
        <color indexed="8"/>
        <rFont val="Calibri"/>
        <family val="2"/>
      </rPr>
      <t>https://n2t.net/ark:/65665/35344d6c7-fedd-4702-8524-e5fff58ea0eb</t>
    </r>
  </si>
  <si>
    <t>USNM:Biorepository:AG7PY19</t>
  </si>
  <si>
    <r>
      <rPr>
        <u/>
        <sz val="12"/>
        <color indexed="8"/>
        <rFont val="Calibri"/>
        <family val="2"/>
      </rPr>
      <t>https://n2t.net/ark:/65665/34aedac94-7891-42aa-85a8-dd5ff2ec0394</t>
    </r>
  </si>
  <si>
    <r>
      <rPr>
        <u/>
        <sz val="12"/>
        <color indexed="8"/>
        <rFont val="Calibri"/>
        <family val="2"/>
      </rPr>
      <t>SAMN26198182</t>
    </r>
  </si>
  <si>
    <r>
      <rPr>
        <u/>
        <sz val="12"/>
        <color indexed="8"/>
        <rFont val="Calibri"/>
        <family val="2"/>
      </rPr>
      <t>SRR18254541</t>
    </r>
  </si>
  <si>
    <r>
      <rPr>
        <u/>
        <sz val="12"/>
        <color indexed="8"/>
        <rFont val="Calibri"/>
        <family val="2"/>
      </rPr>
      <t>OP035310</t>
    </r>
  </si>
  <si>
    <r>
      <rPr>
        <i/>
        <sz val="12"/>
        <color indexed="8"/>
        <rFont val="Calibri"/>
        <family val="2"/>
      </rPr>
      <t>Stegastes adustus</t>
    </r>
  </si>
  <si>
    <t>USNM:FISH:414522</t>
  </si>
  <si>
    <r>
      <rPr>
        <u/>
        <sz val="12"/>
        <color indexed="8"/>
        <rFont val="Calibri"/>
        <family val="2"/>
      </rPr>
      <t>https://n2t.net/ark:/65665/335db0fea-fa68-4bf7-8e9a-01105ce49e97</t>
    </r>
  </si>
  <si>
    <t>USNM:Biorepository:AC8CB14</t>
  </si>
  <si>
    <r>
      <rPr>
        <u/>
        <sz val="12"/>
        <color indexed="8"/>
        <rFont val="Calibri"/>
        <family val="2"/>
      </rPr>
      <t>https://n2t.net/ark:/65665/373476b11-17b2-459f-8654-138493b6b29b</t>
    </r>
  </si>
  <si>
    <t>USNM:Biorepository:AC4YA30</t>
  </si>
  <si>
    <r>
      <rPr>
        <u/>
        <sz val="12"/>
        <color indexed="8"/>
        <rFont val="Calibri"/>
        <family val="2"/>
      </rPr>
      <t>https://n2t.net/ark:/65665/37af2a850-79cc-4517-ad18-801ae18e6b5f</t>
    </r>
  </si>
  <si>
    <r>
      <rPr>
        <u/>
        <sz val="12"/>
        <color indexed="8"/>
        <rFont val="Calibri"/>
        <family val="2"/>
      </rPr>
      <t>SAMN29555119</t>
    </r>
  </si>
  <si>
    <r>
      <rPr>
        <u/>
        <sz val="12"/>
        <color indexed="8"/>
        <rFont val="Calibri"/>
        <family val="2"/>
      </rPr>
      <t>SRR21844091</t>
    </r>
  </si>
  <si>
    <r>
      <rPr>
        <u/>
        <sz val="12"/>
        <color indexed="8"/>
        <rFont val="Calibri"/>
        <family val="2"/>
      </rPr>
      <t>OP056844</t>
    </r>
  </si>
  <si>
    <t>USNM:FISH:413258</t>
  </si>
  <si>
    <r>
      <rPr>
        <u/>
        <sz val="12"/>
        <color indexed="8"/>
        <rFont val="Calibri"/>
        <family val="2"/>
      </rPr>
      <t>https://n2t.net/ark:/65665/3870cefd5-da41-476e-aaf0-1a0151c46705</t>
    </r>
  </si>
  <si>
    <t>USNM:Biorepository:AC2WT58</t>
  </si>
  <si>
    <r>
      <rPr>
        <u/>
        <sz val="12"/>
        <color indexed="8"/>
        <rFont val="Calibri"/>
        <family val="2"/>
      </rPr>
      <t>https://n2t.net/ark:/65665/357d3888f-1d3c-43c8-ba85-1b364900ecc7</t>
    </r>
  </si>
  <si>
    <t>USNM:Biorepository:AC3XU28</t>
  </si>
  <si>
    <r>
      <rPr>
        <u/>
        <sz val="12"/>
        <color indexed="8"/>
        <rFont val="Calibri"/>
        <family val="2"/>
      </rPr>
      <t>https://n2t.net/ark:/65665/3eb9d9a53-6c46-415b-a7bc-41ed1d94a569</t>
    </r>
  </si>
  <si>
    <r>
      <rPr>
        <u/>
        <sz val="12"/>
        <color indexed="8"/>
        <rFont val="Calibri"/>
        <family val="2"/>
      </rPr>
      <t>SAMN29555094</t>
    </r>
  </si>
  <si>
    <r>
      <rPr>
        <u/>
        <sz val="12"/>
        <color indexed="8"/>
        <rFont val="Calibri"/>
        <family val="2"/>
      </rPr>
      <t>SRR21844264</t>
    </r>
  </si>
  <si>
    <r>
      <rPr>
        <u/>
        <sz val="12"/>
        <color indexed="8"/>
        <rFont val="Calibri"/>
        <family val="2"/>
      </rPr>
      <t>OR546221</t>
    </r>
  </si>
  <si>
    <r>
      <rPr>
        <i/>
        <sz val="12"/>
        <color indexed="8"/>
        <rFont val="Calibri"/>
        <family val="2"/>
      </rPr>
      <t>Stegastes leucostictus</t>
    </r>
  </si>
  <si>
    <t>USNM:FISH:416409</t>
  </si>
  <si>
    <r>
      <rPr>
        <u/>
        <sz val="12"/>
        <color indexed="8"/>
        <rFont val="Calibri"/>
        <family val="2"/>
      </rPr>
      <t>https://n2t.net/ark:/65665/3dd16f460-1d33-4213-875c-ad799202003b</t>
    </r>
  </si>
  <si>
    <t>USNM:Biorepository:AC5ZB73</t>
  </si>
  <si>
    <r>
      <rPr>
        <u/>
        <sz val="12"/>
        <color indexed="8"/>
        <rFont val="Calibri"/>
        <family val="2"/>
      </rPr>
      <t>https://n2t.net/ark:/65665/306c24ed5-3c86-4f7b-a3fd-8936caba3ec4</t>
    </r>
  </si>
  <si>
    <t>USNM:Biorepository:AC4YJ18</t>
  </si>
  <si>
    <r>
      <rPr>
        <u/>
        <sz val="12"/>
        <color indexed="8"/>
        <rFont val="Calibri"/>
        <family val="2"/>
      </rPr>
      <t>https://n2t.net/ark:/65665/35929d23b-1a1d-4036-b43c-98ce9122f03d</t>
    </r>
  </si>
  <si>
    <r>
      <rPr>
        <u/>
        <sz val="12"/>
        <color indexed="8"/>
        <rFont val="Calibri"/>
        <family val="2"/>
      </rPr>
      <t>SAMN29555157</t>
    </r>
  </si>
  <si>
    <r>
      <rPr>
        <u/>
        <sz val="12"/>
        <color indexed="8"/>
        <rFont val="Calibri"/>
        <family val="2"/>
      </rPr>
      <t>SRR21844193</t>
    </r>
  </si>
  <si>
    <r>
      <rPr>
        <u/>
        <sz val="12"/>
        <color indexed="8"/>
        <rFont val="Calibri"/>
        <family val="2"/>
      </rPr>
      <t>OR546220</t>
    </r>
  </si>
  <si>
    <r>
      <rPr>
        <i/>
        <sz val="12"/>
        <color indexed="8"/>
        <rFont val="Calibri"/>
        <family val="2"/>
      </rPr>
      <t>Stegastes partitus</t>
    </r>
  </si>
  <si>
    <t>USNM:FISH:414561</t>
  </si>
  <si>
    <r>
      <rPr>
        <u/>
        <sz val="12"/>
        <color indexed="8"/>
        <rFont val="Calibri"/>
        <family val="2"/>
      </rPr>
      <t>https://n2t.net/ark:/65665/3e8040f7b-f765-4855-87ce-e8b0002ebcb9</t>
    </r>
  </si>
  <si>
    <t>USNM:Biorepository:AC1VW91</t>
  </si>
  <si>
    <r>
      <rPr>
        <u/>
        <sz val="12"/>
        <color indexed="8"/>
        <rFont val="Calibri"/>
        <family val="2"/>
      </rPr>
      <t>https://n2t.net/ark:/65665/3711cc578-c065-49b4-a5c0-880c62df1c82</t>
    </r>
  </si>
  <si>
    <t>USNM:Biorepository:AC4YA67</t>
  </si>
  <si>
    <r>
      <rPr>
        <u/>
        <sz val="12"/>
        <color indexed="8"/>
        <rFont val="Calibri"/>
        <family val="2"/>
      </rPr>
      <t>https://n2t.net/ark:/65665/3d0806dad-a6fa-427e-acb4-a0eebc598d8d</t>
    </r>
  </si>
  <si>
    <r>
      <rPr>
        <u/>
        <sz val="12"/>
        <color indexed="8"/>
        <rFont val="Calibri"/>
        <family val="2"/>
      </rPr>
      <t>SAMN29555124</t>
    </r>
  </si>
  <si>
    <r>
      <rPr>
        <u/>
        <sz val="12"/>
        <color indexed="8"/>
        <rFont val="Calibri"/>
        <family val="2"/>
      </rPr>
      <t>SRR21844085</t>
    </r>
  </si>
  <si>
    <r>
      <rPr>
        <u/>
        <sz val="12"/>
        <color indexed="8"/>
        <rFont val="Calibri"/>
        <family val="2"/>
      </rPr>
      <t>OP056835</t>
    </r>
  </si>
  <si>
    <r>
      <rPr>
        <i/>
        <sz val="12"/>
        <color indexed="8"/>
        <rFont val="Calibri"/>
        <family val="2"/>
      </rPr>
      <t>Stegastes planifrons</t>
    </r>
  </si>
  <si>
    <t>USNM:FISH:419304</t>
  </si>
  <si>
    <r>
      <rPr>
        <u/>
        <sz val="12"/>
        <color indexed="8"/>
        <rFont val="Calibri"/>
        <family val="2"/>
      </rPr>
      <t>https://n2t.net/ark:/65665/34c2c5f7f-c232-4c19-963c-b9b32ea046cb</t>
    </r>
  </si>
  <si>
    <t>USNM:Biorepository:AH0SF18</t>
  </si>
  <si>
    <r>
      <rPr>
        <u/>
        <sz val="12"/>
        <color indexed="8"/>
        <rFont val="Calibri"/>
        <family val="2"/>
      </rPr>
      <t>https://n2t.net/ark:/65665/39d1e1127-693c-45a4-9410-6ab50e25e5f6</t>
    </r>
  </si>
  <si>
    <t>USNM:Biorepository:AC4YM09</t>
  </si>
  <si>
    <r>
      <rPr>
        <u/>
        <sz val="12"/>
        <color indexed="8"/>
        <rFont val="Calibri"/>
        <family val="2"/>
      </rPr>
      <t>https://n2t.net/ark:/65665/3607999a4-1193-4ca4-83e9-f8fcec54eb32</t>
    </r>
  </si>
  <si>
    <r>
      <rPr>
        <u/>
        <sz val="12"/>
        <color indexed="8"/>
        <rFont val="Calibri"/>
        <family val="2"/>
      </rPr>
      <t>SAMN29555205</t>
    </r>
  </si>
  <si>
    <r>
      <rPr>
        <u/>
        <sz val="12"/>
        <color indexed="8"/>
        <rFont val="Calibri"/>
        <family val="2"/>
      </rPr>
      <t>SRR21844044</t>
    </r>
  </si>
  <si>
    <r>
      <rPr>
        <u/>
        <sz val="12"/>
        <color indexed="8"/>
        <rFont val="Calibri"/>
        <family val="2"/>
      </rPr>
      <t>OP057021</t>
    </r>
  </si>
  <si>
    <r>
      <rPr>
        <i/>
        <sz val="12"/>
        <color indexed="8"/>
        <rFont val="Calibri"/>
        <family val="2"/>
      </rPr>
      <t>Cookeolus japonicus</t>
    </r>
  </si>
  <si>
    <t>USNM:FISH:454789</t>
  </si>
  <si>
    <r>
      <rPr>
        <u/>
        <sz val="12"/>
        <color indexed="8"/>
        <rFont val="Calibri"/>
        <family val="2"/>
      </rPr>
      <t>https://n2t.net/ark:/65665/323719da6-cfbc-4516-bb2a-d409c65b65ff</t>
    </r>
  </si>
  <si>
    <t>USNM:Biorepository:AO9TU26</t>
  </si>
  <si>
    <r>
      <rPr>
        <u/>
        <sz val="12"/>
        <color indexed="8"/>
        <rFont val="Calibri"/>
        <family val="2"/>
      </rPr>
      <t>https://n2t.net/ark:/65665/331b029db-27fa-4c68-a387-f77880d6983f</t>
    </r>
  </si>
  <si>
    <t>USNM:Biorepository:AQ8MM17</t>
  </si>
  <si>
    <r>
      <rPr>
        <u/>
        <sz val="12"/>
        <color indexed="8"/>
        <rFont val="Calibri"/>
        <family val="2"/>
      </rPr>
      <t>https://n2t.net/ark:/65665/329128342-de61-4f20-b21e-e05a3f43e014</t>
    </r>
  </si>
  <si>
    <r>
      <rPr>
        <u/>
        <sz val="12"/>
        <color indexed="8"/>
        <rFont val="Calibri"/>
        <family val="2"/>
      </rPr>
      <t>SAMN31811876</t>
    </r>
  </si>
  <si>
    <r>
      <rPr>
        <u/>
        <sz val="12"/>
        <color indexed="8"/>
        <rFont val="Calibri"/>
        <family val="2"/>
      </rPr>
      <t>SRR22396730</t>
    </r>
  </si>
  <si>
    <r>
      <rPr>
        <u/>
        <sz val="12"/>
        <color indexed="8"/>
        <rFont val="Calibri"/>
        <family val="2"/>
      </rPr>
      <t>OR482498</t>
    </r>
  </si>
  <si>
    <t>USNM:FISH:466113</t>
  </si>
  <si>
    <r>
      <rPr>
        <u/>
        <sz val="12"/>
        <color indexed="8"/>
        <rFont val="Calibri"/>
        <family val="2"/>
      </rPr>
      <t>https://n2t.net/ark:/65665/35a3a659c-3d35-46ec-9f24-d4e370fa4b94</t>
    </r>
  </si>
  <si>
    <t>USNM:Biorepository:AF0YN42</t>
  </si>
  <si>
    <r>
      <rPr>
        <u/>
        <sz val="12"/>
        <color indexed="8"/>
        <rFont val="Calibri"/>
        <family val="2"/>
      </rPr>
      <t>https://n2t.net/ark:/65665/3851057f5-459f-4f33-aba5-e200559654f5</t>
    </r>
  </si>
  <si>
    <t>USNM:Biorepository:AQ7LZ25</t>
  </si>
  <si>
    <r>
      <rPr>
        <u/>
        <sz val="12"/>
        <color indexed="8"/>
        <rFont val="Calibri"/>
        <family val="2"/>
      </rPr>
      <t>https://n2t.net/ark:/65665/3c54d6598-28c6-4277-b5f3-7131bea34375</t>
    </r>
  </si>
  <si>
    <r>
      <rPr>
        <u/>
        <sz val="12"/>
        <color indexed="8"/>
        <rFont val="Calibri"/>
        <family val="2"/>
      </rPr>
      <t>SAMN36762090</t>
    </r>
  </si>
  <si>
    <r>
      <rPr>
        <u/>
        <sz val="12"/>
        <color indexed="8"/>
        <rFont val="Calibri"/>
        <family val="2"/>
      </rPr>
      <t>SRR25465013</t>
    </r>
  </si>
  <si>
    <r>
      <rPr>
        <u/>
        <sz val="12"/>
        <color indexed="8"/>
        <rFont val="Calibri"/>
        <family val="2"/>
      </rPr>
      <t>PV276247</t>
    </r>
  </si>
  <si>
    <t>USNM:FISH:466107</t>
  </si>
  <si>
    <r>
      <rPr>
        <u/>
        <sz val="12"/>
        <color indexed="8"/>
        <rFont val="Calibri"/>
        <family val="2"/>
      </rPr>
      <t>https://n2t.net/ark:/65665/3742e0ee9-6f5d-4297-b9b3-3f896310a743</t>
    </r>
  </si>
  <si>
    <t>USNM:Biorepository:AF0YN36</t>
  </si>
  <si>
    <r>
      <rPr>
        <u/>
        <sz val="12"/>
        <color indexed="8"/>
        <rFont val="Calibri"/>
        <family val="2"/>
      </rPr>
      <t>https://n2t.net/ark:/65665/36af60bc4-f514-4e2e-8a91-67dabc8ae61d</t>
    </r>
  </si>
  <si>
    <t>USNM:Biorepository:AQ7LZ20</t>
  </si>
  <si>
    <r>
      <rPr>
        <u/>
        <sz val="12"/>
        <color indexed="8"/>
        <rFont val="Calibri"/>
        <family val="2"/>
      </rPr>
      <t>https://n2t.net/ark:/65665/3585fae43-3816-4256-bfcd-3bab3a69e809</t>
    </r>
  </si>
  <si>
    <r>
      <rPr>
        <u/>
        <sz val="12"/>
        <color indexed="8"/>
        <rFont val="Calibri"/>
        <family val="2"/>
      </rPr>
      <t>SAMN36762086</t>
    </r>
  </si>
  <si>
    <r>
      <rPr>
        <u/>
        <sz val="12"/>
        <color indexed="8"/>
        <rFont val="Calibri"/>
        <family val="2"/>
      </rPr>
      <t>SRR25465018</t>
    </r>
  </si>
  <si>
    <r>
      <rPr>
        <u/>
        <sz val="12"/>
        <color indexed="8"/>
        <rFont val="Calibri"/>
        <family val="2"/>
      </rPr>
      <t>PV276246</t>
    </r>
  </si>
  <si>
    <r>
      <rPr>
        <i/>
        <sz val="12"/>
        <color indexed="8"/>
        <rFont val="Calibri"/>
        <family val="2"/>
      </rPr>
      <t>Heteropriacanthus cruentatus</t>
    </r>
  </si>
  <si>
    <t>USNM:FISH:416472</t>
  </si>
  <si>
    <r>
      <rPr>
        <u/>
        <sz val="12"/>
        <color indexed="8"/>
        <rFont val="Calibri"/>
        <family val="2"/>
      </rPr>
      <t>https://n2t.net/ark:/65665/306116f34-2055-493a-8b37-582fc71993e7</t>
    </r>
  </si>
  <si>
    <r>
      <rPr>
        <u/>
        <sz val="12"/>
        <color indexed="8"/>
        <rFont val="Calibri"/>
        <family val="2"/>
      </rPr>
      <t>https://n2t.net/ark:/65665/380f06ef1-f833-4add-9c3e-893b2deb627d</t>
    </r>
  </si>
  <si>
    <t>USNM:Biorepository:AL8OO90</t>
  </si>
  <si>
    <r>
      <rPr>
        <u/>
        <sz val="12"/>
        <color indexed="8"/>
        <rFont val="Calibri"/>
        <family val="2"/>
      </rPr>
      <t>https://n2t.net/ark:/65665/31a511c1c-b344-43e5-8f32-1e6a92386a22</t>
    </r>
  </si>
  <si>
    <r>
      <rPr>
        <u/>
        <sz val="12"/>
        <color indexed="8"/>
        <rFont val="Calibri"/>
        <family val="2"/>
      </rPr>
      <t>SAMN29555284</t>
    </r>
  </si>
  <si>
    <r>
      <rPr>
        <u/>
        <sz val="12"/>
        <color indexed="8"/>
        <rFont val="Calibri"/>
        <family val="2"/>
      </rPr>
      <t>SRR21844020</t>
    </r>
  </si>
  <si>
    <r>
      <rPr>
        <u/>
        <sz val="12"/>
        <color indexed="8"/>
        <rFont val="Calibri"/>
        <family val="2"/>
      </rPr>
      <t>OP056911</t>
    </r>
  </si>
  <si>
    <t>USNM:FISH:442408</t>
  </si>
  <si>
    <r>
      <rPr>
        <u/>
        <sz val="12"/>
        <color indexed="8"/>
        <rFont val="Calibri"/>
        <family val="2"/>
      </rPr>
      <t>https://n2t.net/ark:/65665/3cb305fd3-e3ce-4110-8454-eb5fdda70382</t>
    </r>
  </si>
  <si>
    <t>USNM:Biorepository:AI2EN44</t>
  </si>
  <si>
    <r>
      <rPr>
        <u/>
        <sz val="12"/>
        <color indexed="8"/>
        <rFont val="Calibri"/>
        <family val="2"/>
      </rPr>
      <t>https://n2t.net/ark:/65665/3a243ef5d-c8d5-4be2-bb50-1640cc9d9435</t>
    </r>
  </si>
  <si>
    <t>USNM:Biorepository:AK2YC16</t>
  </si>
  <si>
    <r>
      <rPr>
        <u/>
        <sz val="12"/>
        <color indexed="8"/>
        <rFont val="Calibri"/>
        <family val="2"/>
      </rPr>
      <t>https://n2t.net/ark:/65665/3194cd5c2-3ea0-4d3f-b36c-6d554c6af96b</t>
    </r>
  </si>
  <si>
    <r>
      <rPr>
        <u/>
        <sz val="12"/>
        <color indexed="8"/>
        <rFont val="Calibri"/>
        <family val="2"/>
      </rPr>
      <t>SAMN26198281</t>
    </r>
  </si>
  <si>
    <r>
      <rPr>
        <u/>
        <sz val="12"/>
        <color indexed="8"/>
        <rFont val="Calibri"/>
        <family val="2"/>
      </rPr>
      <t>SRR19434467</t>
    </r>
  </si>
  <si>
    <r>
      <rPr>
        <u/>
        <sz val="12"/>
        <color indexed="8"/>
        <rFont val="Calibri"/>
        <family val="2"/>
      </rPr>
      <t>OP035148</t>
    </r>
  </si>
  <si>
    <r>
      <rPr>
        <i/>
        <sz val="12"/>
        <color indexed="8"/>
        <rFont val="Calibri"/>
        <family val="2"/>
      </rPr>
      <t>Priacanthus arenatus</t>
    </r>
  </si>
  <si>
    <t>USNM:FISH:405143</t>
  </si>
  <si>
    <r>
      <rPr>
        <u/>
        <sz val="12"/>
        <color indexed="8"/>
        <rFont val="Calibri"/>
        <family val="2"/>
      </rPr>
      <t>https://n2t.net/ark:/65665/3a940abff-1be2-4fb3-abec-a3ff8e0f5d29</t>
    </r>
  </si>
  <si>
    <t>USNM:Biorepository:AD9NF03</t>
  </si>
  <si>
    <r>
      <rPr>
        <u/>
        <sz val="12"/>
        <color indexed="8"/>
        <rFont val="Calibri"/>
        <family val="2"/>
      </rPr>
      <t>https://n2t.net/ark:/65665/397b6ea6c-ef14-4e44-9f19-b335a2a37ceb</t>
    </r>
  </si>
  <si>
    <t>USNM:Biorepository:AD9NF04</t>
  </si>
  <si>
    <r>
      <rPr>
        <u/>
        <sz val="12"/>
        <color indexed="8"/>
        <rFont val="Calibri"/>
        <family val="2"/>
      </rPr>
      <t>https://n2t.net/ark:/65665/3a2101a37-3025-4c5a-8cbc-bc684ccbd5e5</t>
    </r>
  </si>
  <si>
    <r>
      <rPr>
        <u/>
        <sz val="12"/>
        <color indexed="8"/>
        <rFont val="Calibri"/>
        <family val="2"/>
      </rPr>
      <t>SAMN31811731</t>
    </r>
  </si>
  <si>
    <r>
      <rPr>
        <u/>
        <sz val="12"/>
        <color indexed="8"/>
        <rFont val="Calibri"/>
        <family val="2"/>
      </rPr>
      <t>SRR22396657</t>
    </r>
  </si>
  <si>
    <r>
      <rPr>
        <u/>
        <sz val="12"/>
        <color indexed="8"/>
        <rFont val="Calibri"/>
        <family val="2"/>
      </rPr>
      <t>OR546145</t>
    </r>
  </si>
  <si>
    <r>
      <rPr>
        <i/>
        <sz val="12"/>
        <color indexed="8"/>
        <rFont val="Calibri"/>
        <family val="2"/>
      </rPr>
      <t>Pseudocarcharias kamoharai</t>
    </r>
  </si>
  <si>
    <t>SIO:FISHES:97-220</t>
  </si>
  <si>
    <t>SIO:bf2a6d9f-b77b-4cda-88f9-06a5e77b0ae6</t>
  </si>
  <si>
    <r>
      <rPr>
        <u/>
        <sz val="12"/>
        <color indexed="8"/>
        <rFont val="Calibri"/>
        <family val="2"/>
      </rPr>
      <t>SAMN31811651</t>
    </r>
  </si>
  <si>
    <r>
      <rPr>
        <u/>
        <sz val="12"/>
        <color indexed="8"/>
        <rFont val="Calibri"/>
        <family val="2"/>
      </rPr>
      <t>SRR22396686</t>
    </r>
  </si>
  <si>
    <r>
      <rPr>
        <u/>
        <sz val="12"/>
        <color indexed="8"/>
        <rFont val="Calibri"/>
        <family val="2"/>
      </rPr>
      <t>OP057068</t>
    </r>
  </si>
  <si>
    <r>
      <rPr>
        <i/>
        <sz val="12"/>
        <color indexed="8"/>
        <rFont val="Calibri"/>
        <family val="2"/>
      </rPr>
      <t>Artediellus pacificus**</t>
    </r>
  </si>
  <si>
    <r>
      <rPr>
        <sz val="12"/>
        <color indexed="8"/>
        <rFont val="Calibri"/>
        <family val="2"/>
      </rPr>
      <t>Hookhorn Sculpin</t>
    </r>
  </si>
  <si>
    <t>UWBM:FISHES:154619</t>
  </si>
  <si>
    <r>
      <rPr>
        <u/>
        <sz val="12"/>
        <color indexed="8"/>
        <rFont val="Calibri"/>
        <family val="2"/>
      </rPr>
      <t>SAMN31811926</t>
    </r>
  </si>
  <si>
    <r>
      <rPr>
        <u/>
        <sz val="12"/>
        <color indexed="8"/>
        <rFont val="Calibri"/>
        <family val="2"/>
      </rPr>
      <t>SRR22396798</t>
    </r>
  </si>
  <si>
    <r>
      <rPr>
        <u/>
        <sz val="12"/>
        <color indexed="8"/>
        <rFont val="Calibri"/>
        <family val="2"/>
      </rPr>
      <t>OR482553</t>
    </r>
  </si>
  <si>
    <r>
      <rPr>
        <i/>
        <sz val="12"/>
        <color indexed="8"/>
        <rFont val="Calibri"/>
        <family val="2"/>
      </rPr>
      <t>Artedius fenestralis</t>
    </r>
  </si>
  <si>
    <r>
      <rPr>
        <sz val="12"/>
        <color indexed="8"/>
        <rFont val="Calibri"/>
        <family val="2"/>
      </rPr>
      <t>Padded Sculpin</t>
    </r>
  </si>
  <si>
    <t>UWBM:FISHES:112762</t>
  </si>
  <si>
    <r>
      <rPr>
        <u/>
        <sz val="12"/>
        <color indexed="8"/>
        <rFont val="Calibri"/>
        <family val="2"/>
      </rPr>
      <t>SAMN29555355</t>
    </r>
  </si>
  <si>
    <r>
      <rPr>
        <u/>
        <sz val="12"/>
        <color indexed="8"/>
        <rFont val="Calibri"/>
        <family val="2"/>
      </rPr>
      <t>SRR21843925</t>
    </r>
  </si>
  <si>
    <r>
      <rPr>
        <u/>
        <sz val="12"/>
        <color indexed="8"/>
        <rFont val="Calibri"/>
        <family val="2"/>
      </rPr>
      <t>OR582689</t>
    </r>
  </si>
  <si>
    <r>
      <rPr>
        <i/>
        <sz val="12"/>
        <color indexed="8"/>
        <rFont val="Calibri"/>
        <family val="2"/>
      </rPr>
      <t>Gymnocanthus detrisus**</t>
    </r>
  </si>
  <si>
    <r>
      <rPr>
        <sz val="12"/>
        <color indexed="8"/>
        <rFont val="Calibri"/>
        <family val="2"/>
      </rPr>
      <t>Purplegray Sculpin</t>
    </r>
  </si>
  <si>
    <t>UWBM:FISHES:151320</t>
  </si>
  <si>
    <r>
      <rPr>
        <u/>
        <sz val="12"/>
        <color indexed="8"/>
        <rFont val="Calibri"/>
        <family val="2"/>
      </rPr>
      <t>SAMN31811914</t>
    </r>
  </si>
  <si>
    <r>
      <rPr>
        <u/>
        <sz val="12"/>
        <color indexed="8"/>
        <rFont val="Calibri"/>
        <family val="2"/>
      </rPr>
      <t>SRR22396811</t>
    </r>
  </si>
  <si>
    <r>
      <rPr>
        <u/>
        <sz val="12"/>
        <color indexed="8"/>
        <rFont val="Calibri"/>
        <family val="2"/>
      </rPr>
      <t>OR482543</t>
    </r>
  </si>
  <si>
    <r>
      <rPr>
        <i/>
        <sz val="12"/>
        <color indexed="8"/>
        <rFont val="Calibri"/>
        <family val="2"/>
      </rPr>
      <t>Gymnocanthus pistilliger**</t>
    </r>
  </si>
  <si>
    <r>
      <rPr>
        <sz val="12"/>
        <color indexed="8"/>
        <rFont val="Calibri"/>
        <family val="2"/>
      </rPr>
      <t>Threaded Sculpin</t>
    </r>
  </si>
  <si>
    <t>UWBM:FISHES:151283</t>
  </si>
  <si>
    <r>
      <rPr>
        <u/>
        <sz val="12"/>
        <color indexed="8"/>
        <rFont val="Calibri"/>
        <family val="2"/>
      </rPr>
      <t>SAMN31811910</t>
    </r>
  </si>
  <si>
    <r>
      <rPr>
        <u/>
        <sz val="12"/>
        <color indexed="8"/>
        <rFont val="Calibri"/>
        <family val="2"/>
      </rPr>
      <t>SRR22396816</t>
    </r>
  </si>
  <si>
    <r>
      <rPr>
        <u/>
        <sz val="12"/>
        <color indexed="8"/>
        <rFont val="Calibri"/>
        <family val="2"/>
      </rPr>
      <t>OR482542</t>
    </r>
  </si>
  <si>
    <r>
      <rPr>
        <i/>
        <sz val="12"/>
        <color indexed="8"/>
        <rFont val="Calibri"/>
        <family val="2"/>
      </rPr>
      <t>Icelinus borealis</t>
    </r>
  </si>
  <si>
    <r>
      <rPr>
        <sz val="12"/>
        <color indexed="8"/>
        <rFont val="Calibri"/>
        <family val="2"/>
      </rPr>
      <t>Northern Sculpin</t>
    </r>
  </si>
  <si>
    <t>UWBM:FISHES:48806</t>
  </si>
  <si>
    <r>
      <rPr>
        <u/>
        <sz val="12"/>
        <color indexed="8"/>
        <rFont val="Calibri"/>
        <family val="2"/>
      </rPr>
      <t>SAMN29555422</t>
    </r>
  </si>
  <si>
    <r>
      <rPr>
        <u/>
        <sz val="12"/>
        <color indexed="8"/>
        <rFont val="Calibri"/>
        <family val="2"/>
      </rPr>
      <t>SRR21843979</t>
    </r>
  </si>
  <si>
    <r>
      <rPr>
        <u/>
        <sz val="12"/>
        <color indexed="8"/>
        <rFont val="Calibri"/>
        <family val="2"/>
      </rPr>
      <t>OR482573</t>
    </r>
  </si>
  <si>
    <r>
      <rPr>
        <i/>
        <sz val="12"/>
        <color indexed="8"/>
        <rFont val="Calibri"/>
        <family val="2"/>
      </rPr>
      <t>Malacocottus zonurus</t>
    </r>
  </si>
  <si>
    <r>
      <rPr>
        <sz val="12"/>
        <color indexed="8"/>
        <rFont val="Calibri"/>
        <family val="2"/>
      </rPr>
      <t>Darkfin Sculpin</t>
    </r>
  </si>
  <si>
    <t>UWBM:FISHES:151464</t>
  </si>
  <si>
    <r>
      <rPr>
        <u/>
        <sz val="12"/>
        <color indexed="8"/>
        <rFont val="Calibri"/>
        <family val="2"/>
      </rPr>
      <t>SAMN31811918</t>
    </r>
  </si>
  <si>
    <r>
      <rPr>
        <u/>
        <sz val="12"/>
        <color indexed="8"/>
        <rFont val="Calibri"/>
        <family val="2"/>
      </rPr>
      <t>SRR22396807</t>
    </r>
  </si>
  <si>
    <r>
      <rPr>
        <u/>
        <sz val="12"/>
        <color indexed="8"/>
        <rFont val="Calibri"/>
        <family val="2"/>
      </rPr>
      <t>OR499732</t>
    </r>
  </si>
  <si>
    <r>
      <rPr>
        <i/>
        <sz val="12"/>
        <color indexed="8"/>
        <rFont val="Calibri"/>
        <family val="2"/>
      </rPr>
      <t>Psychrolutes paradoxus</t>
    </r>
  </si>
  <si>
    <r>
      <rPr>
        <sz val="12"/>
        <color indexed="8"/>
        <rFont val="Calibri"/>
        <family val="2"/>
      </rPr>
      <t>Tadpole Sculpin</t>
    </r>
  </si>
  <si>
    <t>UWBM:FISHES:157636</t>
  </si>
  <si>
    <r>
      <rPr>
        <u/>
        <sz val="12"/>
        <color indexed="8"/>
        <rFont val="Calibri"/>
        <family val="2"/>
      </rPr>
      <t>SAMN31811929</t>
    </r>
  </si>
  <si>
    <r>
      <rPr>
        <u/>
        <sz val="12"/>
        <color indexed="8"/>
        <rFont val="Calibri"/>
        <family val="2"/>
      </rPr>
      <t>SRR22396794</t>
    </r>
  </si>
  <si>
    <r>
      <rPr>
        <u/>
        <sz val="12"/>
        <color indexed="8"/>
        <rFont val="Calibri"/>
        <family val="2"/>
      </rPr>
      <t>OR499733</t>
    </r>
  </si>
  <si>
    <r>
      <rPr>
        <i/>
        <sz val="12"/>
        <color indexed="8"/>
        <rFont val="Calibri"/>
        <family val="2"/>
      </rPr>
      <t>Radulinus boleoides</t>
    </r>
  </si>
  <si>
    <r>
      <rPr>
        <sz val="12"/>
        <color indexed="8"/>
        <rFont val="Calibri"/>
        <family val="2"/>
      </rPr>
      <t>Darter Sculpin</t>
    </r>
  </si>
  <si>
    <t>UWBM:FISHES:119993</t>
  </si>
  <si>
    <r>
      <rPr>
        <u/>
        <sz val="12"/>
        <color indexed="8"/>
        <rFont val="Calibri"/>
        <family val="2"/>
      </rPr>
      <t>SAMN29555379</t>
    </r>
  </si>
  <si>
    <r>
      <rPr>
        <u/>
        <sz val="12"/>
        <color indexed="8"/>
        <rFont val="Calibri"/>
        <family val="2"/>
      </rPr>
      <t>SRR21844236</t>
    </r>
  </si>
  <si>
    <r>
      <rPr>
        <u/>
        <sz val="12"/>
        <color indexed="8"/>
        <rFont val="Calibri"/>
        <family val="2"/>
      </rPr>
      <t>OR482531</t>
    </r>
  </si>
  <si>
    <r>
      <rPr>
        <i/>
        <sz val="12"/>
        <color indexed="8"/>
        <rFont val="Calibri"/>
        <family val="2"/>
      </rPr>
      <t>Triglops forficatus**</t>
    </r>
  </si>
  <si>
    <r>
      <rPr>
        <sz val="12"/>
        <color indexed="8"/>
        <rFont val="Calibri"/>
        <family val="2"/>
      </rPr>
      <t>Scissortail Sculpin</t>
    </r>
  </si>
  <si>
    <t>UWBM:FISHES:153512</t>
  </si>
  <si>
    <r>
      <rPr>
        <u/>
        <sz val="12"/>
        <color indexed="8"/>
        <rFont val="Calibri"/>
        <family val="2"/>
      </rPr>
      <t>SAMN31811922</t>
    </r>
  </si>
  <si>
    <r>
      <rPr>
        <u/>
        <sz val="12"/>
        <color indexed="8"/>
        <rFont val="Calibri"/>
        <family val="2"/>
      </rPr>
      <t>SRR22396802</t>
    </r>
  </si>
  <si>
    <r>
      <rPr>
        <u/>
        <sz val="12"/>
        <color indexed="8"/>
        <rFont val="Calibri"/>
        <family val="2"/>
      </rPr>
      <t>OR482550</t>
    </r>
  </si>
  <si>
    <r>
      <rPr>
        <i/>
        <sz val="12"/>
        <color indexed="8"/>
        <rFont val="Calibri"/>
        <family val="2"/>
      </rPr>
      <t>Triglops macellus</t>
    </r>
  </si>
  <si>
    <r>
      <rPr>
        <sz val="12"/>
        <color indexed="8"/>
        <rFont val="Calibri"/>
        <family val="2"/>
      </rPr>
      <t>Roughspine Sculpin</t>
    </r>
  </si>
  <si>
    <t>UWBM:FISHES:48818</t>
  </si>
  <si>
    <r>
      <rPr>
        <u/>
        <sz val="12"/>
        <color indexed="8"/>
        <rFont val="Calibri"/>
        <family val="2"/>
      </rPr>
      <t>SAMN29555426</t>
    </r>
  </si>
  <si>
    <r>
      <rPr>
        <u/>
        <sz val="12"/>
        <color indexed="8"/>
        <rFont val="Calibri"/>
        <family val="2"/>
      </rPr>
      <t>SRR21843910</t>
    </r>
  </si>
  <si>
    <r>
      <rPr>
        <u/>
        <sz val="12"/>
        <color indexed="8"/>
        <rFont val="Calibri"/>
        <family val="2"/>
      </rPr>
      <t>OR482575</t>
    </r>
  </si>
  <si>
    <r>
      <rPr>
        <i/>
        <sz val="12"/>
        <color indexed="8"/>
        <rFont val="Calibri"/>
        <family val="2"/>
      </rPr>
      <t>Triglops scepticus**</t>
    </r>
  </si>
  <si>
    <r>
      <rPr>
        <sz val="12"/>
        <color indexed="8"/>
        <rFont val="Calibri"/>
        <family val="2"/>
      </rPr>
      <t>Spectacled Sculpin</t>
    </r>
  </si>
  <si>
    <t>UWBM:FISHES:151461</t>
  </si>
  <si>
    <r>
      <rPr>
        <u/>
        <sz val="12"/>
        <color indexed="8"/>
        <rFont val="Calibri"/>
        <family val="2"/>
      </rPr>
      <t>SAMN31811917</t>
    </r>
  </si>
  <si>
    <r>
      <rPr>
        <u/>
        <sz val="12"/>
        <color indexed="8"/>
        <rFont val="Calibri"/>
        <family val="2"/>
      </rPr>
      <t>SRR22396808</t>
    </r>
  </si>
  <si>
    <r>
      <rPr>
        <u/>
        <sz val="12"/>
        <color indexed="8"/>
        <rFont val="Calibri"/>
        <family val="2"/>
      </rPr>
      <t>OR482545</t>
    </r>
  </si>
  <si>
    <r>
      <rPr>
        <i/>
        <sz val="12"/>
        <color indexed="8"/>
        <rFont val="Calibri"/>
        <family val="2"/>
      </rPr>
      <t>Beringraja binoculata</t>
    </r>
  </si>
  <si>
    <r>
      <rPr>
        <sz val="12"/>
        <color indexed="8"/>
        <rFont val="Calibri"/>
        <family val="2"/>
      </rPr>
      <t>Big Skate</t>
    </r>
  </si>
  <si>
    <t>UWBM:FISHES:47707</t>
  </si>
  <si>
    <r>
      <rPr>
        <u/>
        <sz val="12"/>
        <color indexed="8"/>
        <rFont val="Calibri"/>
        <family val="2"/>
      </rPr>
      <t>SAMN29555414</t>
    </r>
  </si>
  <si>
    <r>
      <rPr>
        <u/>
        <sz val="12"/>
        <color indexed="8"/>
        <rFont val="Calibri"/>
        <family val="2"/>
      </rPr>
      <t>SRR21843987</t>
    </r>
  </si>
  <si>
    <r>
      <rPr>
        <u/>
        <sz val="12"/>
        <color indexed="8"/>
        <rFont val="Calibri"/>
        <family val="2"/>
      </rPr>
      <t>OR482566</t>
    </r>
  </si>
  <si>
    <r>
      <rPr>
        <i/>
        <sz val="12"/>
        <color indexed="8"/>
        <rFont val="Calibri"/>
        <family val="2"/>
      </rPr>
      <t>Breviraja spinosa</t>
    </r>
  </si>
  <si>
    <t>USNM:FISH:407344</t>
  </si>
  <si>
    <r>
      <rPr>
        <u/>
        <sz val="12"/>
        <color indexed="8"/>
        <rFont val="Calibri"/>
        <family val="2"/>
      </rPr>
      <t>https://n2t.net/ark:/65665/3862814a0-51fb-4d27-b7f3-01961ced26ec</t>
    </r>
  </si>
  <si>
    <t>USNM:Biorepository:AH1TZ78</t>
  </si>
  <si>
    <r>
      <rPr>
        <u/>
        <sz val="12"/>
        <color indexed="8"/>
        <rFont val="Calibri"/>
        <family val="2"/>
      </rPr>
      <t>https://n2t.net/ark:/65665/3cb01f9f2-65c5-4a22-9da2-1b7b8c3faee5</t>
    </r>
  </si>
  <si>
    <r>
      <rPr>
        <u/>
        <sz val="12"/>
        <color indexed="8"/>
        <rFont val="Calibri"/>
        <family val="2"/>
      </rPr>
      <t>SAMN36762130</t>
    </r>
  </si>
  <si>
    <r>
      <rPr>
        <u/>
        <sz val="12"/>
        <color indexed="8"/>
        <rFont val="Calibri"/>
        <family val="2"/>
      </rPr>
      <t>SRR25465191</t>
    </r>
  </si>
  <si>
    <r>
      <rPr>
        <u/>
        <sz val="12"/>
        <color indexed="8"/>
        <rFont val="Calibri"/>
        <family val="2"/>
      </rPr>
      <t>PV434813</t>
    </r>
  </si>
  <si>
    <r>
      <rPr>
        <i/>
        <sz val="12"/>
        <color indexed="8"/>
        <rFont val="Calibri"/>
        <family val="2"/>
      </rPr>
      <t>Caliraja stellulata</t>
    </r>
  </si>
  <si>
    <r>
      <rPr>
        <sz val="12"/>
        <color indexed="8"/>
        <rFont val="Calibri"/>
        <family val="2"/>
      </rPr>
      <t>Starry Skate</t>
    </r>
  </si>
  <si>
    <t>UWBM:FISHES:153328</t>
  </si>
  <si>
    <r>
      <rPr>
        <u/>
        <sz val="12"/>
        <color indexed="8"/>
        <rFont val="Calibri"/>
        <family val="2"/>
      </rPr>
      <t>SAMN29555395</t>
    </r>
  </si>
  <si>
    <r>
      <rPr>
        <u/>
        <sz val="12"/>
        <color indexed="8"/>
        <rFont val="Calibri"/>
        <family val="2"/>
      </rPr>
      <t>SRR21844218</t>
    </r>
  </si>
  <si>
    <r>
      <rPr>
        <u/>
        <sz val="12"/>
        <color indexed="8"/>
        <rFont val="Calibri"/>
        <family val="2"/>
      </rPr>
      <t>OR482549</t>
    </r>
  </si>
  <si>
    <r>
      <rPr>
        <i/>
        <sz val="12"/>
        <color indexed="8"/>
        <rFont val="Calibri"/>
        <family val="2"/>
      </rPr>
      <t>Leucoraja erinacea</t>
    </r>
  </si>
  <si>
    <t>USNM:FISH:477493</t>
  </si>
  <si>
    <t>USNM:Biorepository:AP9DW75</t>
  </si>
  <si>
    <t>USNM:FISH:477494</t>
  </si>
  <si>
    <t>USNM:Biorepository:AP9DW76</t>
  </si>
  <si>
    <r>
      <rPr>
        <i/>
        <sz val="12"/>
        <color indexed="8"/>
        <rFont val="Calibri"/>
        <family val="2"/>
      </rPr>
      <t>Leucoraja garmani</t>
    </r>
  </si>
  <si>
    <t>USNM:FISH:454722</t>
  </si>
  <si>
    <r>
      <rPr>
        <u/>
        <sz val="12"/>
        <color indexed="8"/>
        <rFont val="Calibri"/>
        <family val="2"/>
      </rPr>
      <t>https://n2t.net/ark:/65665/3879b46c6-6d7a-480d-82ac-36f00c47ecbf</t>
    </r>
  </si>
  <si>
    <t>USNM:Biorepository:AO9TT58</t>
  </si>
  <si>
    <r>
      <rPr>
        <u/>
        <sz val="12"/>
        <color indexed="8"/>
        <rFont val="Calibri"/>
        <family val="2"/>
      </rPr>
      <t>https://n2t.net/ark:/65665/361579a11-3220-4871-b9bf-20895f627305</t>
    </r>
  </si>
  <si>
    <t>USNM:Biorepository:AQ8ML51</t>
  </si>
  <si>
    <r>
      <rPr>
        <u/>
        <sz val="12"/>
        <color indexed="8"/>
        <rFont val="Calibri"/>
        <family val="2"/>
      </rPr>
      <t>https://n2t.net/ark:/65665/30c868dbd-0826-4492-a4b1-ba3a60fd0daf</t>
    </r>
  </si>
  <si>
    <r>
      <rPr>
        <u/>
        <sz val="12"/>
        <color indexed="8"/>
        <rFont val="Calibri"/>
        <family val="2"/>
      </rPr>
      <t>SAMN31811810</t>
    </r>
  </si>
  <si>
    <r>
      <rPr>
        <u/>
        <sz val="12"/>
        <color indexed="8"/>
        <rFont val="Calibri"/>
        <family val="2"/>
      </rPr>
      <t>SRR22396833</t>
    </r>
  </si>
  <si>
    <r>
      <rPr>
        <u/>
        <sz val="12"/>
        <color indexed="8"/>
        <rFont val="Calibri"/>
        <family val="2"/>
      </rPr>
      <t>OR482477</t>
    </r>
  </si>
  <si>
    <r>
      <rPr>
        <i/>
        <sz val="12"/>
        <color indexed="8"/>
        <rFont val="Calibri"/>
        <family val="2"/>
      </rPr>
      <t>Rostroraja eglanteria</t>
    </r>
  </si>
  <si>
    <t>USNM:FISH:471033</t>
  </si>
  <si>
    <t>USNM:Biorepository:AF0YO03</t>
  </si>
  <si>
    <t>USNM:FISH:477560</t>
  </si>
  <si>
    <t>USNM:Biorepository:AP9DX46</t>
  </si>
  <si>
    <r>
      <rPr>
        <i/>
        <sz val="12"/>
        <color indexed="8"/>
        <rFont val="Calibri"/>
        <family val="2"/>
      </rPr>
      <t>Rhincodon typus</t>
    </r>
  </si>
  <si>
    <t>SIO:FISHES:05-112</t>
  </si>
  <si>
    <t>SIO:90f6915e-283c-420c-8447-2725ebc071d6</t>
  </si>
  <si>
    <r>
      <rPr>
        <u/>
        <sz val="12"/>
        <color indexed="8"/>
        <rFont val="Calibri"/>
        <family val="2"/>
      </rPr>
      <t>SAMN31811617</t>
    </r>
  </si>
  <si>
    <r>
      <rPr>
        <u/>
        <sz val="12"/>
        <color indexed="8"/>
        <rFont val="Calibri"/>
        <family val="2"/>
      </rPr>
      <t>SRR22396911</t>
    </r>
  </si>
  <si>
    <r>
      <rPr>
        <u/>
        <sz val="12"/>
        <color indexed="8"/>
        <rFont val="Calibri"/>
        <family val="2"/>
      </rPr>
      <t>OP057071</t>
    </r>
  </si>
  <si>
    <r>
      <rPr>
        <i/>
        <sz val="12"/>
        <color indexed="8"/>
        <rFont val="Calibri"/>
        <family val="2"/>
      </rPr>
      <t>Rhinoptera bonasus</t>
    </r>
  </si>
  <si>
    <t>USNM:FISH:431126</t>
  </si>
  <si>
    <r>
      <rPr>
        <u/>
        <sz val="12"/>
        <color indexed="8"/>
        <rFont val="Calibri"/>
        <family val="2"/>
      </rPr>
      <t>https://n2t.net/ark:/65665/3b90900b5-16af-4296-9bc0-c3592610b39a</t>
    </r>
  </si>
  <si>
    <t>USNM:Biorepository:AE3RG89</t>
  </si>
  <si>
    <r>
      <rPr>
        <u/>
        <sz val="12"/>
        <color indexed="8"/>
        <rFont val="Calibri"/>
        <family val="2"/>
      </rPr>
      <t>https://n2t.net/ark:/65665/34bcc24bf-f3ee-4edb-aad1-759528a9daa3</t>
    </r>
  </si>
  <si>
    <t>USNM:Biorepository:AQ9NZ94</t>
  </si>
  <si>
    <r>
      <rPr>
        <u/>
        <sz val="12"/>
        <color indexed="8"/>
        <rFont val="Calibri"/>
        <family val="2"/>
      </rPr>
      <t>https://n2t.net/ark:/65665/356df6fc0-b6f6-4a8f-9935-b0e49ebfa773</t>
    </r>
  </si>
  <si>
    <r>
      <rPr>
        <u/>
        <sz val="12"/>
        <color indexed="8"/>
        <rFont val="Calibri"/>
        <family val="2"/>
      </rPr>
      <t>SAMN31811735</t>
    </r>
  </si>
  <si>
    <r>
      <rPr>
        <u/>
        <sz val="12"/>
        <color indexed="8"/>
        <rFont val="Calibri"/>
        <family val="2"/>
      </rPr>
      <t>SRR22396592</t>
    </r>
  </si>
  <si>
    <r>
      <rPr>
        <u/>
        <sz val="12"/>
        <color indexed="8"/>
        <rFont val="Calibri"/>
        <family val="2"/>
      </rPr>
      <t>OR546147</t>
    </r>
  </si>
  <si>
    <r>
      <rPr>
        <sz val="12"/>
        <color indexed="8"/>
        <rFont val="Calibri"/>
        <family val="2"/>
      </rPr>
      <t>Scaridae</t>
    </r>
  </si>
  <si>
    <r>
      <rPr>
        <i/>
        <sz val="12"/>
        <color indexed="8"/>
        <rFont val="Calibri"/>
        <family val="2"/>
      </rPr>
      <t>Calotomus carolinus</t>
    </r>
  </si>
  <si>
    <t>USNM:FISH:409393</t>
  </si>
  <si>
    <r>
      <rPr>
        <u/>
        <sz val="12"/>
        <color indexed="8"/>
        <rFont val="Calibri"/>
        <family val="2"/>
      </rPr>
      <t>https://n2t.net/ark:/65665/3a821440f-610d-4ded-af2e-bcaae7814637</t>
    </r>
  </si>
  <si>
    <t>USNM:Biorepository:AH1TV28</t>
  </si>
  <si>
    <r>
      <rPr>
        <u/>
        <sz val="12"/>
        <color indexed="8"/>
        <rFont val="Calibri"/>
        <family val="2"/>
      </rPr>
      <t>https://n2t.net/ark:/65665/31a39a0c9-b13e-46a8-a201-aa4ba81bb540</t>
    </r>
  </si>
  <si>
    <t>USNM:Biorepository:AG7PX59</t>
  </si>
  <si>
    <r>
      <rPr>
        <u/>
        <sz val="12"/>
        <color indexed="8"/>
        <rFont val="Calibri"/>
        <family val="2"/>
      </rPr>
      <t>https://n2t.net/ark:/65665/3764e5fd9-17b8-4dcb-897a-72a0a3a024a2</t>
    </r>
  </si>
  <si>
    <r>
      <rPr>
        <u/>
        <sz val="12"/>
        <color indexed="8"/>
        <rFont val="Calibri"/>
        <family val="2"/>
      </rPr>
      <t>SAMN26198181</t>
    </r>
  </si>
  <si>
    <r>
      <rPr>
        <u/>
        <sz val="12"/>
        <color indexed="8"/>
        <rFont val="Calibri"/>
        <family val="2"/>
      </rPr>
      <t>SRR18254542</t>
    </r>
  </si>
  <si>
    <r>
      <rPr>
        <u/>
        <sz val="12"/>
        <color indexed="8"/>
        <rFont val="Calibri"/>
        <family val="2"/>
      </rPr>
      <t>OP035290</t>
    </r>
  </si>
  <si>
    <r>
      <rPr>
        <i/>
        <sz val="12"/>
        <color indexed="8"/>
        <rFont val="Calibri"/>
        <family val="2"/>
      </rPr>
      <t>Chlorurus spilurus</t>
    </r>
  </si>
  <si>
    <t>USNM:FISH:442401</t>
  </si>
  <si>
    <r>
      <rPr>
        <u/>
        <sz val="12"/>
        <color indexed="8"/>
        <rFont val="Calibri"/>
        <family val="2"/>
      </rPr>
      <t>https://n2t.net/ark:/65665/35efe57ed-95d5-4838-8c64-896b097c180c</t>
    </r>
  </si>
  <si>
    <t>USNM:Biorepository:AI2EN31</t>
  </si>
  <si>
    <r>
      <rPr>
        <u/>
        <sz val="12"/>
        <color indexed="8"/>
        <rFont val="Calibri"/>
        <family val="2"/>
      </rPr>
      <t>https://n2t.net/ark:/65665/38d9479d7-8afc-40bc-b375-376290782360</t>
    </r>
  </si>
  <si>
    <t>USNM:Biorepository:AK2YC12</t>
  </si>
  <si>
    <r>
      <rPr>
        <u/>
        <sz val="12"/>
        <color indexed="8"/>
        <rFont val="Calibri"/>
        <family val="2"/>
      </rPr>
      <t>https://n2t.net/ark:/65665/383b9225f-116b-492c-8fb8-c49b9484fced</t>
    </r>
  </si>
  <si>
    <r>
      <rPr>
        <u/>
        <sz val="12"/>
        <color indexed="8"/>
        <rFont val="Calibri"/>
        <family val="2"/>
      </rPr>
      <t>SAMN26198278</t>
    </r>
  </si>
  <si>
    <r>
      <rPr>
        <u/>
        <sz val="12"/>
        <color indexed="8"/>
        <rFont val="Calibri"/>
        <family val="2"/>
      </rPr>
      <t>SRR19434544</t>
    </r>
  </si>
  <si>
    <r>
      <rPr>
        <u/>
        <sz val="12"/>
        <color indexed="8"/>
        <rFont val="Calibri"/>
        <family val="2"/>
      </rPr>
      <t>OP035255</t>
    </r>
  </si>
  <si>
    <r>
      <rPr>
        <i/>
        <sz val="12"/>
        <color indexed="8"/>
        <rFont val="Calibri"/>
        <family val="2"/>
      </rPr>
      <t>Scarus psittacus</t>
    </r>
  </si>
  <si>
    <t>USNM:FISH:442274</t>
  </si>
  <si>
    <r>
      <rPr>
        <u/>
        <sz val="12"/>
        <color indexed="8"/>
        <rFont val="Calibri"/>
        <family val="2"/>
      </rPr>
      <t>https://n2t.net/ark:/65665/30a7e39ee-0b59-43c5-90ff-cc2c4f0f1227</t>
    </r>
  </si>
  <si>
    <t>USNM:Biorepository:AH9BM02</t>
  </si>
  <si>
    <r>
      <rPr>
        <u/>
        <sz val="12"/>
        <color indexed="8"/>
        <rFont val="Calibri"/>
        <family val="2"/>
      </rPr>
      <t>https://n2t.net/ark:/65665/36e479d4e-4b13-48e8-b88a-2a40562026f7</t>
    </r>
  </si>
  <si>
    <t>USNM:Biorepository:AK2YC87</t>
  </si>
  <si>
    <r>
      <rPr>
        <u/>
        <sz val="12"/>
        <color indexed="8"/>
        <rFont val="Calibri"/>
        <family val="2"/>
      </rPr>
      <t>https://n2t.net/ark:/65665/3e80297c9-04fd-45d1-8536-2ff977be5d6f</t>
    </r>
  </si>
  <si>
    <r>
      <rPr>
        <u/>
        <sz val="12"/>
        <color indexed="8"/>
        <rFont val="Calibri"/>
        <family val="2"/>
      </rPr>
      <t>SAMN26198316</t>
    </r>
  </si>
  <si>
    <r>
      <rPr>
        <u/>
        <sz val="12"/>
        <color indexed="8"/>
        <rFont val="Calibri"/>
        <family val="2"/>
      </rPr>
      <t>SRR19434543</t>
    </r>
  </si>
  <si>
    <r>
      <rPr>
        <u/>
        <sz val="12"/>
        <color indexed="8"/>
        <rFont val="Calibri"/>
        <family val="2"/>
      </rPr>
      <t>OP035141</t>
    </r>
  </si>
  <si>
    <r>
      <rPr>
        <i/>
        <sz val="12"/>
        <color indexed="8"/>
        <rFont val="Calibri"/>
        <family val="2"/>
      </rPr>
      <t>Bairdiella chrysoura</t>
    </r>
  </si>
  <si>
    <t>USNM:FISH:415582</t>
  </si>
  <si>
    <r>
      <rPr>
        <u/>
        <sz val="12"/>
        <color indexed="8"/>
        <rFont val="Calibri"/>
        <family val="2"/>
      </rPr>
      <t>https://n2t.net/ark:/65665/321bce2bd-321e-4e56-a229-fe823eb6ab14</t>
    </r>
  </si>
  <si>
    <t>USNM:Biorepository:AC2WQ77</t>
  </si>
  <si>
    <r>
      <rPr>
        <u/>
        <sz val="12"/>
        <color indexed="8"/>
        <rFont val="Calibri"/>
        <family val="2"/>
      </rPr>
      <t>https://n2t.net/ark:/65665/3f375e5b5-b94c-4627-8ed3-d1071cadf1b6</t>
    </r>
  </si>
  <si>
    <t>USNM:Biorepository:AC4YF21</t>
  </si>
  <si>
    <r>
      <rPr>
        <u/>
        <sz val="12"/>
        <color indexed="8"/>
        <rFont val="Calibri"/>
        <family val="2"/>
      </rPr>
      <t>https://n2t.net/ark:/65665/3df1551ae-da34-48e4-83e0-cadedf38a2cf</t>
    </r>
  </si>
  <si>
    <r>
      <rPr>
        <u/>
        <sz val="12"/>
        <color indexed="8"/>
        <rFont val="Calibri"/>
        <family val="2"/>
      </rPr>
      <t>SAMN31811717</t>
    </r>
  </si>
  <si>
    <r>
      <rPr>
        <u/>
        <sz val="12"/>
        <color indexed="8"/>
        <rFont val="Calibri"/>
        <family val="2"/>
      </rPr>
      <t>SRR22396672</t>
    </r>
  </si>
  <si>
    <r>
      <rPr>
        <u/>
        <sz val="12"/>
        <color indexed="8"/>
        <rFont val="Calibri"/>
        <family val="2"/>
      </rPr>
      <t>OR582668</t>
    </r>
  </si>
  <si>
    <r>
      <rPr>
        <i/>
        <sz val="12"/>
        <color indexed="8"/>
        <rFont val="Calibri"/>
        <family val="2"/>
      </rPr>
      <t>Cynoscion arenarius</t>
    </r>
  </si>
  <si>
    <t>USNM:FISH:419936</t>
  </si>
  <si>
    <r>
      <rPr>
        <u/>
        <sz val="12"/>
        <color indexed="8"/>
        <rFont val="Calibri"/>
        <family val="2"/>
      </rPr>
      <t>https://n2t.net/ark:/65665/3beadf826-36b9-49eb-9065-342a15b4649f</t>
    </r>
  </si>
  <si>
    <t>USNM:Biorepository:AB3NP80</t>
  </si>
  <si>
    <r>
      <rPr>
        <u/>
        <sz val="12"/>
        <color indexed="8"/>
        <rFont val="Calibri"/>
        <family val="2"/>
      </rPr>
      <t>https://n2t.net/ark:/65665/3cb448144-a743-49a6-a2ed-acc53736f648</t>
    </r>
  </si>
  <si>
    <t>USNM:Biorepository:AB4OC87</t>
  </si>
  <si>
    <r>
      <rPr>
        <u/>
        <sz val="12"/>
        <color indexed="8"/>
        <rFont val="Calibri"/>
        <family val="2"/>
      </rPr>
      <t>https://n2t.net/ark:/65665/3b9650914-d5e8-4cb1-bfe1-19633c1f8e9b</t>
    </r>
  </si>
  <si>
    <r>
      <rPr>
        <u/>
        <sz val="12"/>
        <color indexed="8"/>
        <rFont val="Calibri"/>
        <family val="2"/>
      </rPr>
      <t>SAMN29555052</t>
    </r>
  </si>
  <si>
    <r>
      <rPr>
        <u/>
        <sz val="12"/>
        <color indexed="8"/>
        <rFont val="Calibri"/>
        <family val="2"/>
      </rPr>
      <t>SRR21844155</t>
    </r>
  </si>
  <si>
    <r>
      <rPr>
        <u/>
        <sz val="12"/>
        <color indexed="8"/>
        <rFont val="Calibri"/>
        <family val="2"/>
      </rPr>
      <t>OP057008</t>
    </r>
  </si>
  <si>
    <r>
      <rPr>
        <i/>
        <sz val="12"/>
        <color indexed="8"/>
        <rFont val="Calibri"/>
        <family val="2"/>
      </rPr>
      <t>Cynoscion nebulosus</t>
    </r>
  </si>
  <si>
    <t>USNM:FISH:420950</t>
  </si>
  <si>
    <r>
      <rPr>
        <u/>
        <sz val="12"/>
        <color indexed="8"/>
        <rFont val="Calibri"/>
        <family val="2"/>
      </rPr>
      <t>https://n2t.net/ark:/65665/3ed499b61-0a7f-4fef-9e48-b85bc770bc9c</t>
    </r>
  </si>
  <si>
    <t>USNM:Biorepository:AB3NQ98</t>
  </si>
  <si>
    <r>
      <rPr>
        <u/>
        <sz val="12"/>
        <color indexed="8"/>
        <rFont val="Calibri"/>
        <family val="2"/>
      </rPr>
      <t>https://n2t.net/ark:/65665/3cca3e7a7-a544-4c5b-a349-1ed8bb0bfd1e</t>
    </r>
  </si>
  <si>
    <t>USNM:Biorepository:AB4OE06</t>
  </si>
  <si>
    <r>
      <rPr>
        <u/>
        <sz val="12"/>
        <color indexed="8"/>
        <rFont val="Calibri"/>
        <family val="2"/>
      </rPr>
      <t>https://n2t.net/ark:/65665/3c4838b84-d24f-47e7-b38e-0fba9e949136</t>
    </r>
  </si>
  <si>
    <r>
      <rPr>
        <u/>
        <sz val="12"/>
        <color indexed="8"/>
        <rFont val="Calibri"/>
        <family val="2"/>
      </rPr>
      <t>SAMN29555062</t>
    </r>
  </si>
  <si>
    <r>
      <rPr>
        <u/>
        <sz val="12"/>
        <color indexed="8"/>
        <rFont val="Calibri"/>
        <family val="2"/>
      </rPr>
      <t>SRR21844179</t>
    </r>
  </si>
  <si>
    <r>
      <rPr>
        <u/>
        <sz val="12"/>
        <color indexed="8"/>
        <rFont val="Calibri"/>
        <family val="2"/>
      </rPr>
      <t>OP057009</t>
    </r>
  </si>
  <si>
    <r>
      <rPr>
        <i/>
        <sz val="12"/>
        <color indexed="8"/>
        <rFont val="Calibri"/>
        <family val="2"/>
      </rPr>
      <t>Cynoscion nothus</t>
    </r>
  </si>
  <si>
    <t>USNM:FISH:466096</t>
  </si>
  <si>
    <r>
      <rPr>
        <u/>
        <sz val="12"/>
        <color indexed="8"/>
        <rFont val="Calibri"/>
        <family val="2"/>
      </rPr>
      <t>https://n2t.net/ark:/65665/3561cf554-c820-43fc-a54a-9f616cf5d019</t>
    </r>
  </si>
  <si>
    <t>USNM:Biorepository:AF0YN25</t>
  </si>
  <si>
    <r>
      <rPr>
        <u/>
        <sz val="12"/>
        <color indexed="8"/>
        <rFont val="Calibri"/>
        <family val="2"/>
      </rPr>
      <t>https://n2t.net/ark:/65665/3c7567794-a874-47d6-a275-85a9a1c38481</t>
    </r>
  </si>
  <si>
    <t>USNM:Biorepository:AQ7LZ09</t>
  </si>
  <si>
    <r>
      <rPr>
        <u/>
        <sz val="12"/>
        <color indexed="8"/>
        <rFont val="Calibri"/>
        <family val="2"/>
      </rPr>
      <t>https://n2t.net/ark:/65665/31f2c56b1-b121-4221-b0e6-81b90a0bff3d</t>
    </r>
  </si>
  <si>
    <r>
      <rPr>
        <u/>
        <sz val="12"/>
        <color indexed="8"/>
        <rFont val="Calibri"/>
        <family val="2"/>
      </rPr>
      <t>SAMN36762075</t>
    </r>
  </si>
  <si>
    <r>
      <rPr>
        <u/>
        <sz val="12"/>
        <color indexed="8"/>
        <rFont val="Calibri"/>
        <family val="2"/>
      </rPr>
      <t>SRR25465030</t>
    </r>
  </si>
  <si>
    <r>
      <rPr>
        <u/>
        <sz val="12"/>
        <color indexed="8"/>
        <rFont val="Calibri"/>
        <family val="2"/>
      </rPr>
      <t>PV276244</t>
    </r>
  </si>
  <si>
    <t>USNM:FISH:416768</t>
  </si>
  <si>
    <r>
      <rPr>
        <u/>
        <sz val="12"/>
        <color indexed="8"/>
        <rFont val="Calibri"/>
        <family val="2"/>
      </rPr>
      <t>https://n2t.net/ark:/65665/38f8b47b3-9be9-4123-bea1-2683ed9a59d3</t>
    </r>
  </si>
  <si>
    <t>USNM:Biorepository:AC2WM81</t>
  </si>
  <si>
    <r>
      <rPr>
        <u/>
        <sz val="12"/>
        <color indexed="8"/>
        <rFont val="Calibri"/>
        <family val="2"/>
      </rPr>
      <t>https://n2t.net/ark:/65665/395d5f0cd-fc4e-4b5d-9027-ccfacfa3aa53</t>
    </r>
  </si>
  <si>
    <t>USNM:Biorepository:AC4YK67</t>
  </si>
  <si>
    <r>
      <rPr>
        <u/>
        <sz val="12"/>
        <color indexed="8"/>
        <rFont val="Calibri"/>
        <family val="2"/>
      </rPr>
      <t>https://n2t.net/ark:/65665/3ea5be495-c951-44ef-97b3-bb17e837fc13</t>
    </r>
  </si>
  <si>
    <r>
      <rPr>
        <u/>
        <sz val="12"/>
        <color indexed="8"/>
        <rFont val="Calibri"/>
        <family val="2"/>
      </rPr>
      <t>SAMN29555185</t>
    </r>
  </si>
  <si>
    <r>
      <rPr>
        <u/>
        <sz val="12"/>
        <color indexed="8"/>
        <rFont val="Calibri"/>
        <family val="2"/>
      </rPr>
      <t>SRR21844066</t>
    </r>
  </si>
  <si>
    <r>
      <rPr>
        <u/>
        <sz val="12"/>
        <color indexed="8"/>
        <rFont val="Calibri"/>
        <family val="2"/>
      </rPr>
      <t>OP056945</t>
    </r>
  </si>
  <si>
    <r>
      <rPr>
        <i/>
        <sz val="12"/>
        <color indexed="8"/>
        <rFont val="Calibri"/>
        <family val="2"/>
      </rPr>
      <t>Cynoscion regalis</t>
    </r>
  </si>
  <si>
    <t>USNM:FISH:433074</t>
  </si>
  <si>
    <r>
      <rPr>
        <u/>
        <sz val="12"/>
        <color indexed="8"/>
        <rFont val="Calibri"/>
        <family val="2"/>
      </rPr>
      <t>https://n2t.net/ark:/65665/3e8266078-95f0-4158-957b-5fc54ebea0a4</t>
    </r>
  </si>
  <si>
    <t>USNM:Biorepository:AB4OO87</t>
  </si>
  <si>
    <r>
      <rPr>
        <u/>
        <sz val="12"/>
        <color indexed="8"/>
        <rFont val="Calibri"/>
        <family val="2"/>
      </rPr>
      <t>https://n2t.net/ark:/65665/38c98a684-6334-40ca-b760-d9bec165954e</t>
    </r>
  </si>
  <si>
    <t>USNM:Biorepository:AM2SJ96</t>
  </si>
  <si>
    <r>
      <rPr>
        <u/>
        <sz val="12"/>
        <color indexed="8"/>
        <rFont val="Calibri"/>
        <family val="2"/>
      </rPr>
      <t>https://n2t.net/ark:/65665/3e5374229-c236-4f91-8666-4f2f0879e02c</t>
    </r>
  </si>
  <si>
    <r>
      <rPr>
        <u/>
        <sz val="12"/>
        <color indexed="8"/>
        <rFont val="Calibri"/>
        <family val="2"/>
      </rPr>
      <t>SAMN29555296</t>
    </r>
  </si>
  <si>
    <r>
      <rPr>
        <u/>
        <sz val="12"/>
        <color indexed="8"/>
        <rFont val="Calibri"/>
        <family val="2"/>
      </rPr>
      <t>SRR21844008</t>
    </r>
  </si>
  <si>
    <r>
      <rPr>
        <u/>
        <sz val="12"/>
        <color indexed="8"/>
        <rFont val="Calibri"/>
        <family val="2"/>
      </rPr>
      <t>OP056988</t>
    </r>
  </si>
  <si>
    <r>
      <rPr>
        <i/>
        <sz val="12"/>
        <color indexed="8"/>
        <rFont val="Calibri"/>
        <family val="2"/>
      </rPr>
      <t>Equetus lanceolatus</t>
    </r>
  </si>
  <si>
    <t>USNM:FISH:431347</t>
  </si>
  <si>
    <r>
      <rPr>
        <u/>
        <sz val="12"/>
        <color indexed="8"/>
        <rFont val="Calibri"/>
        <family val="2"/>
      </rPr>
      <t>https://n2t.net/ark:/65665/3c3a914bd-84fe-449c-8435-3a8d8e26f62a</t>
    </r>
  </si>
  <si>
    <t>USNM:Biorepository:AG9RI51</t>
  </si>
  <si>
    <r>
      <rPr>
        <u/>
        <sz val="12"/>
        <color indexed="8"/>
        <rFont val="Calibri"/>
        <family val="2"/>
      </rPr>
      <t>https://n2t.net/ark:/65665/3de1680b2-b0c2-43d8-913f-31355c8bfc14</t>
    </r>
  </si>
  <si>
    <t>USNM:Biorepository:AG9RK09</t>
  </si>
  <si>
    <r>
      <rPr>
        <u/>
        <sz val="12"/>
        <color indexed="8"/>
        <rFont val="Calibri"/>
        <family val="2"/>
      </rPr>
      <t>https://n2t.net/ark:/65665/3042ad406-0dd8-4f5b-81ce-37ea00df5e46</t>
    </r>
  </si>
  <si>
    <r>
      <rPr>
        <u/>
        <sz val="12"/>
        <color indexed="8"/>
        <rFont val="Calibri"/>
        <family val="2"/>
      </rPr>
      <t>SAMN31811747</t>
    </r>
  </si>
  <si>
    <r>
      <rPr>
        <u/>
        <sz val="12"/>
        <color indexed="8"/>
        <rFont val="Calibri"/>
        <family val="2"/>
      </rPr>
      <t>SRR22396964</t>
    </r>
  </si>
  <si>
    <r>
      <rPr>
        <u/>
        <sz val="12"/>
        <color indexed="8"/>
        <rFont val="Calibri"/>
        <family val="2"/>
      </rPr>
      <t>OR546151</t>
    </r>
  </si>
  <si>
    <r>
      <rPr>
        <i/>
        <sz val="12"/>
        <color indexed="8"/>
        <rFont val="Calibri"/>
        <family val="2"/>
      </rPr>
      <t>Equetus punctatus</t>
    </r>
  </si>
  <si>
    <t>USNM:FISH:414607</t>
  </si>
  <si>
    <r>
      <rPr>
        <u/>
        <sz val="12"/>
        <color indexed="8"/>
        <rFont val="Calibri"/>
        <family val="2"/>
      </rPr>
      <t>https://n2t.net/ark:/65665/3cfb21783-e72c-449b-96f1-bdb182b38522</t>
    </r>
  </si>
  <si>
    <t>USNM:Biorepository:AC2WL39</t>
  </si>
  <si>
    <r>
      <rPr>
        <u/>
        <sz val="12"/>
        <color indexed="8"/>
        <rFont val="Calibri"/>
        <family val="2"/>
      </rPr>
      <t>https://n2t.net/ark:/65665/3beebdc26-09d8-4142-9f41-5ee1c739e4ec</t>
    </r>
  </si>
  <si>
    <t>USNM:Biorepository:AC4YB06</t>
  </si>
  <si>
    <r>
      <rPr>
        <u/>
        <sz val="12"/>
        <color indexed="8"/>
        <rFont val="Calibri"/>
        <family val="2"/>
      </rPr>
      <t>https://n2t.net/ark:/65665/32e5bc8ff-8210-4732-b709-1ff0cf85c2bf</t>
    </r>
  </si>
  <si>
    <r>
      <rPr>
        <u/>
        <sz val="12"/>
        <color indexed="8"/>
        <rFont val="Calibri"/>
        <family val="2"/>
      </rPr>
      <t>SAMN29555127</t>
    </r>
  </si>
  <si>
    <r>
      <rPr>
        <u/>
        <sz val="12"/>
        <color indexed="8"/>
        <rFont val="Calibri"/>
        <family val="2"/>
      </rPr>
      <t>SRR21844082</t>
    </r>
  </si>
  <si>
    <r>
      <rPr>
        <u/>
        <sz val="12"/>
        <color indexed="8"/>
        <rFont val="Calibri"/>
        <family val="2"/>
      </rPr>
      <t>OP056961</t>
    </r>
  </si>
  <si>
    <r>
      <rPr>
        <i/>
        <sz val="12"/>
        <color indexed="8"/>
        <rFont val="Calibri"/>
        <family val="2"/>
      </rPr>
      <t>Larimus fasciatus</t>
    </r>
  </si>
  <si>
    <t>USNM:FISH:416752</t>
  </si>
  <si>
    <r>
      <rPr>
        <u/>
        <sz val="12"/>
        <color indexed="8"/>
        <rFont val="Calibri"/>
        <family val="2"/>
      </rPr>
      <t>https://n2t.net/ark:/65665/3b0a0b048-7e21-4360-8250-ba4df959de68</t>
    </r>
  </si>
  <si>
    <t>USNM:Biorepository:AC2WM58</t>
  </si>
  <si>
    <r>
      <rPr>
        <u/>
        <sz val="12"/>
        <color indexed="8"/>
        <rFont val="Calibri"/>
        <family val="2"/>
      </rPr>
      <t>https://n2t.net/ark:/65665/334933e22-eb3b-49c4-9f24-6ac5a8582b67</t>
    </r>
  </si>
  <si>
    <t>USNM:Biorepository:AC4YK51</t>
  </si>
  <si>
    <r>
      <rPr>
        <u/>
        <sz val="12"/>
        <color indexed="8"/>
        <rFont val="Calibri"/>
        <family val="2"/>
      </rPr>
      <t>https://n2t.net/ark:/65665/3261b4d04-538d-4136-9fb2-0206808df8ef</t>
    </r>
  </si>
  <si>
    <r>
      <rPr>
        <u/>
        <sz val="12"/>
        <color indexed="8"/>
        <rFont val="Calibri"/>
        <family val="2"/>
      </rPr>
      <t>SAMN29555182</t>
    </r>
  </si>
  <si>
    <r>
      <rPr>
        <u/>
        <sz val="12"/>
        <color indexed="8"/>
        <rFont val="Calibri"/>
        <family val="2"/>
      </rPr>
      <t>SRR21844069</t>
    </r>
  </si>
  <si>
    <r>
      <rPr>
        <u/>
        <sz val="12"/>
        <color indexed="8"/>
        <rFont val="Calibri"/>
        <family val="2"/>
      </rPr>
      <t>OR575557</t>
    </r>
  </si>
  <si>
    <r>
      <rPr>
        <i/>
        <sz val="12"/>
        <color indexed="8"/>
        <rFont val="Calibri"/>
        <family val="2"/>
      </rPr>
      <t>Leiostomus xanthurus</t>
    </r>
  </si>
  <si>
    <t>USNM:FISH:416576</t>
  </si>
  <si>
    <r>
      <rPr>
        <u/>
        <sz val="12"/>
        <color indexed="8"/>
        <rFont val="Calibri"/>
        <family val="2"/>
      </rPr>
      <t>https://n2t.net/ark:/65665/3423d0818-53bf-4b76-b55e-b605c6543fe5</t>
    </r>
  </si>
  <si>
    <t>USNM:Biorepository:AC2WN44</t>
  </si>
  <si>
    <r>
      <rPr>
        <u/>
        <sz val="12"/>
        <color indexed="8"/>
        <rFont val="Calibri"/>
        <family val="2"/>
      </rPr>
      <t>https://n2t.net/ark:/65665/3fc1d913c-569c-4c87-ba9c-8ceb7446401d</t>
    </r>
  </si>
  <si>
    <t>USNM:Biorepository:AC4YK15</t>
  </si>
  <si>
    <r>
      <rPr>
        <u/>
        <sz val="12"/>
        <color indexed="8"/>
        <rFont val="Calibri"/>
        <family val="2"/>
      </rPr>
      <t>https://n2t.net/ark:/65665/3b0ef9d06-2fc1-4fb8-89e2-0b48867c5fb8</t>
    </r>
  </si>
  <si>
    <r>
      <rPr>
        <u/>
        <sz val="12"/>
        <color indexed="8"/>
        <rFont val="Calibri"/>
        <family val="2"/>
      </rPr>
      <t>SAMN29555176</t>
    </r>
  </si>
  <si>
    <r>
      <rPr>
        <u/>
        <sz val="12"/>
        <color indexed="8"/>
        <rFont val="Calibri"/>
        <family val="2"/>
      </rPr>
      <t>SRR21844172</t>
    </r>
  </si>
  <si>
    <r>
      <rPr>
        <u/>
        <sz val="12"/>
        <color indexed="8"/>
        <rFont val="Calibri"/>
        <family val="2"/>
      </rPr>
      <t>OP056820</t>
    </r>
  </si>
  <si>
    <t>USNM:FISH:466119</t>
  </si>
  <si>
    <r>
      <rPr>
        <u/>
        <sz val="12"/>
        <color indexed="8"/>
        <rFont val="Calibri"/>
        <family val="2"/>
      </rPr>
      <t>https://n2t.net/ark:/65665/3c8353a6a-b94c-4e07-a8a7-a8850e60262e</t>
    </r>
  </si>
  <si>
    <t>USNM:Biorepository:AF0YN48</t>
  </si>
  <si>
    <r>
      <rPr>
        <u/>
        <sz val="12"/>
        <color indexed="8"/>
        <rFont val="Calibri"/>
        <family val="2"/>
      </rPr>
      <t>https://n2t.net/ark:/65665/337d7afc9-2a6a-4c1a-b498-770a707fe135</t>
    </r>
  </si>
  <si>
    <t>USNM:Biorepository:AQ7LZ30</t>
  </si>
  <si>
    <r>
      <rPr>
        <u/>
        <sz val="12"/>
        <color indexed="8"/>
        <rFont val="Calibri"/>
        <family val="2"/>
      </rPr>
      <t>https://n2t.net/ark:/65665/30b237507-d0e4-4cdf-b992-1b39d1348fb7</t>
    </r>
  </si>
  <si>
    <r>
      <rPr>
        <u/>
        <sz val="12"/>
        <color indexed="8"/>
        <rFont val="Calibri"/>
        <family val="2"/>
      </rPr>
      <t>SAMN36762096</t>
    </r>
  </si>
  <si>
    <r>
      <rPr>
        <u/>
        <sz val="12"/>
        <color indexed="8"/>
        <rFont val="Calibri"/>
        <family val="2"/>
      </rPr>
      <t>SRR25465392</t>
    </r>
  </si>
  <si>
    <r>
      <rPr>
        <u/>
        <sz val="12"/>
        <color indexed="8"/>
        <rFont val="Calibri"/>
        <family val="2"/>
      </rPr>
      <t>PV276250</t>
    </r>
  </si>
  <si>
    <r>
      <rPr>
        <i/>
        <sz val="12"/>
        <color indexed="8"/>
        <rFont val="Calibri"/>
        <family val="2"/>
      </rPr>
      <t>Menticirrhus americanus</t>
    </r>
  </si>
  <si>
    <t>USNM:FISH:423761</t>
  </si>
  <si>
    <r>
      <rPr>
        <u/>
        <sz val="12"/>
        <color indexed="8"/>
        <rFont val="Calibri"/>
        <family val="2"/>
      </rPr>
      <t>https://n2t.net/ark:/65665/35f0a87cd-6431-460d-904e-877225fac74d</t>
    </r>
  </si>
  <si>
    <t>USNM:Biorepository:AE3RC43</t>
  </si>
  <si>
    <r>
      <rPr>
        <u/>
        <sz val="12"/>
        <color indexed="8"/>
        <rFont val="Calibri"/>
        <family val="2"/>
      </rPr>
      <t>https://n2t.net/ark:/65665/3ac6a02c0-72c5-48e8-b358-d2024f191af9</t>
    </r>
  </si>
  <si>
    <t>USNM:Biorepository:AN6GR10</t>
  </si>
  <si>
    <r>
      <rPr>
        <u/>
        <sz val="12"/>
        <color indexed="8"/>
        <rFont val="Calibri"/>
        <family val="2"/>
      </rPr>
      <t>https://n2t.net/ark:/65665/3f0bb2bde-369f-46eb-b137-da136a9384f4</t>
    </r>
  </si>
  <si>
    <r>
      <rPr>
        <u/>
        <sz val="12"/>
        <color indexed="8"/>
        <rFont val="Calibri"/>
        <family val="2"/>
      </rPr>
      <t>SAMN29555326</t>
    </r>
  </si>
  <si>
    <r>
      <rPr>
        <u/>
        <sz val="12"/>
        <color indexed="8"/>
        <rFont val="Calibri"/>
        <family val="2"/>
      </rPr>
      <t>OP057093</t>
    </r>
  </si>
  <si>
    <r>
      <rPr>
        <i/>
        <sz val="12"/>
        <color indexed="8"/>
        <rFont val="Calibri"/>
        <family val="2"/>
      </rPr>
      <t>Menticirrhus littoralis</t>
    </r>
  </si>
  <si>
    <t>USNM:FISH:431084</t>
  </si>
  <si>
    <r>
      <rPr>
        <u/>
        <sz val="12"/>
        <color indexed="8"/>
        <rFont val="Calibri"/>
        <family val="2"/>
      </rPr>
      <t>https://n2t.net/ark:/65665/3d1ef26e0-59ce-4afe-aea7-e5296285bd80</t>
    </r>
  </si>
  <si>
    <t>USNM:Biorepository:AE3RF82</t>
  </si>
  <si>
    <r>
      <rPr>
        <u/>
        <sz val="12"/>
        <color indexed="8"/>
        <rFont val="Calibri"/>
        <family val="2"/>
      </rPr>
      <t>https://n2t.net/ark:/65665/382a443a0-b810-4e32-a0e2-dde8898cc51e</t>
    </r>
  </si>
  <si>
    <t>USNM:Biorepository:AN6GP17</t>
  </si>
  <si>
    <r>
      <rPr>
        <u/>
        <sz val="12"/>
        <color indexed="8"/>
        <rFont val="Calibri"/>
        <family val="2"/>
      </rPr>
      <t>https://n2t.net/ark:/65665/320ee291d-895a-48ee-b865-57db974421bc</t>
    </r>
  </si>
  <si>
    <r>
      <rPr>
        <u/>
        <sz val="12"/>
        <color indexed="8"/>
        <rFont val="Calibri"/>
        <family val="2"/>
      </rPr>
      <t>SAMN31811799</t>
    </r>
  </si>
  <si>
    <r>
      <rPr>
        <u/>
        <sz val="12"/>
        <color indexed="8"/>
        <rFont val="Calibri"/>
        <family val="2"/>
      </rPr>
      <t>SRR22396845</t>
    </r>
  </si>
  <si>
    <r>
      <rPr>
        <u/>
        <sz val="12"/>
        <color indexed="8"/>
        <rFont val="Calibri"/>
        <family val="2"/>
      </rPr>
      <t>OR546169</t>
    </r>
  </si>
  <si>
    <r>
      <rPr>
        <i/>
        <sz val="12"/>
        <color indexed="8"/>
        <rFont val="Calibri"/>
        <family val="2"/>
      </rPr>
      <t>Menticirrhus saxatilis</t>
    </r>
  </si>
  <si>
    <t>USNM:FISH:433153</t>
  </si>
  <si>
    <r>
      <rPr>
        <u/>
        <sz val="12"/>
        <color indexed="8"/>
        <rFont val="Calibri"/>
        <family val="2"/>
      </rPr>
      <t>https://n2t.net/ark:/65665/3186203cf-fde4-4c7e-a15d-9d5a1e7ecb00</t>
    </r>
  </si>
  <si>
    <t>USNM:Biorepository:AB4OQ31</t>
  </si>
  <si>
    <r>
      <rPr>
        <u/>
        <sz val="12"/>
        <color indexed="8"/>
        <rFont val="Calibri"/>
        <family val="2"/>
      </rPr>
      <t>https://n2t.net/ark:/65665/3879aa7be-efbf-4443-90f8-266c4002e86c</t>
    </r>
  </si>
  <si>
    <t>USNM:Biorepository:AM2SL00</t>
  </si>
  <si>
    <r>
      <rPr>
        <u/>
        <sz val="12"/>
        <color indexed="8"/>
        <rFont val="Calibri"/>
        <family val="2"/>
      </rPr>
      <t>https://n2t.net/ark:/65665/3574c0aec-c976-49c4-9fd8-78e1e92adee4</t>
    </r>
  </si>
  <si>
    <r>
      <rPr>
        <u/>
        <sz val="12"/>
        <color indexed="8"/>
        <rFont val="Calibri"/>
        <family val="2"/>
      </rPr>
      <t>SAMN29555312</t>
    </r>
  </si>
  <si>
    <r>
      <rPr>
        <u/>
        <sz val="12"/>
        <color indexed="8"/>
        <rFont val="Calibri"/>
        <family val="2"/>
      </rPr>
      <t>SRR21844118</t>
    </r>
  </si>
  <si>
    <r>
      <rPr>
        <u/>
        <sz val="12"/>
        <color indexed="8"/>
        <rFont val="Calibri"/>
        <family val="2"/>
      </rPr>
      <t>OP056993</t>
    </r>
  </si>
  <si>
    <r>
      <rPr>
        <i/>
        <sz val="12"/>
        <color indexed="8"/>
        <rFont val="Calibri"/>
        <family val="2"/>
      </rPr>
      <t>Micropogonias undulatus</t>
    </r>
  </si>
  <si>
    <t>USNM:FISH:466120</t>
  </si>
  <si>
    <r>
      <rPr>
        <u/>
        <sz val="12"/>
        <color indexed="8"/>
        <rFont val="Calibri"/>
        <family val="2"/>
      </rPr>
      <t>https://n2t.net/ark:/65665/333d6c6eb-1a29-415c-ab40-a19d5ff4dedc</t>
    </r>
  </si>
  <si>
    <t>USNM:Biorepository:AF0YN49</t>
  </si>
  <si>
    <r>
      <rPr>
        <u/>
        <sz val="12"/>
        <color indexed="8"/>
        <rFont val="Calibri"/>
        <family val="2"/>
      </rPr>
      <t>https://n2t.net/ark:/65665/354f23c99-b80e-46f3-a1f4-0b71617754cd</t>
    </r>
  </si>
  <si>
    <t>USNM:Biorepository:AQ7LZ31</t>
  </si>
  <si>
    <r>
      <rPr>
        <u/>
        <sz val="12"/>
        <color indexed="8"/>
        <rFont val="Calibri"/>
        <family val="2"/>
      </rPr>
      <t>https://n2t.net/ark:/65665/3ec5353c6-ae84-4c98-bb46-d1c0146f2f46</t>
    </r>
  </si>
  <si>
    <r>
      <rPr>
        <u/>
        <sz val="12"/>
        <color indexed="8"/>
        <rFont val="Calibri"/>
        <family val="2"/>
      </rPr>
      <t>SAMN36762097</t>
    </r>
  </si>
  <si>
    <r>
      <rPr>
        <u/>
        <sz val="12"/>
        <color indexed="8"/>
        <rFont val="Calibri"/>
        <family val="2"/>
      </rPr>
      <t>SRR25465323</t>
    </r>
  </si>
  <si>
    <r>
      <rPr>
        <u/>
        <sz val="12"/>
        <color indexed="8"/>
        <rFont val="Calibri"/>
        <family val="2"/>
      </rPr>
      <t>PV276251</t>
    </r>
  </si>
  <si>
    <t>USNM:FISH:454765</t>
  </si>
  <si>
    <r>
      <rPr>
        <u/>
        <sz val="12"/>
        <color indexed="8"/>
        <rFont val="Calibri"/>
        <family val="2"/>
      </rPr>
      <t>https://n2t.net/ark:/65665/3af149580-5359-4f89-8886-a08210ece0f7</t>
    </r>
  </si>
  <si>
    <t>USNM:Biorepository:AO9TU01</t>
  </si>
  <si>
    <r>
      <rPr>
        <u/>
        <sz val="12"/>
        <color indexed="8"/>
        <rFont val="Calibri"/>
        <family val="2"/>
      </rPr>
      <t>https://n2t.net/ark:/65665/3a64c4622-46fa-42da-a5ed-2c9042fb7d46</t>
    </r>
  </si>
  <si>
    <t>USNM:Biorepository:AQ8ML93</t>
  </si>
  <si>
    <r>
      <rPr>
        <u/>
        <sz val="12"/>
        <color indexed="8"/>
        <rFont val="Calibri"/>
        <family val="2"/>
      </rPr>
      <t>https://n2t.net/ark:/65665/316f98e06-c148-4b61-b90a-f0cb61b87541</t>
    </r>
  </si>
  <si>
    <r>
      <rPr>
        <u/>
        <sz val="12"/>
        <color indexed="8"/>
        <rFont val="Calibri"/>
        <family val="2"/>
      </rPr>
      <t>SAMN31811852</t>
    </r>
  </si>
  <si>
    <r>
      <rPr>
        <u/>
        <sz val="12"/>
        <color indexed="8"/>
        <rFont val="Calibri"/>
        <family val="2"/>
      </rPr>
      <t>SRR22396939</t>
    </r>
  </si>
  <si>
    <r>
      <rPr>
        <u/>
        <sz val="12"/>
        <color indexed="8"/>
        <rFont val="Calibri"/>
        <family val="2"/>
      </rPr>
      <t>OR482493</t>
    </r>
  </si>
  <si>
    <r>
      <rPr>
        <i/>
        <sz val="12"/>
        <color indexed="8"/>
        <rFont val="Calibri"/>
        <family val="2"/>
      </rPr>
      <t>Pareques acuminatus</t>
    </r>
  </si>
  <si>
    <t>USNM:FISH:416507</t>
  </si>
  <si>
    <r>
      <rPr>
        <u/>
        <sz val="12"/>
        <color indexed="8"/>
        <rFont val="Calibri"/>
        <family val="2"/>
      </rPr>
      <t>https://n2t.net/ark:/65665/3669a768c-d83d-4261-a3ba-71d46a5257d6</t>
    </r>
  </si>
  <si>
    <t>USNM:Biorepository:AC2WR80</t>
  </si>
  <si>
    <r>
      <rPr>
        <u/>
        <sz val="12"/>
        <color indexed="8"/>
        <rFont val="Calibri"/>
        <family val="2"/>
      </rPr>
      <t>https://n2t.net/ark:/65665/3af35a525-aa15-4e76-b8de-4a7dd7bca716</t>
    </r>
  </si>
  <si>
    <t>USNM:Biorepository:AC4YJ46</t>
  </si>
  <si>
    <r>
      <rPr>
        <u/>
        <sz val="12"/>
        <color indexed="8"/>
        <rFont val="Calibri"/>
        <family val="2"/>
      </rPr>
      <t>https://n2t.net/ark:/65665/33f1c7033-53bc-44ad-b910-3f7a6ab8d364</t>
    </r>
  </si>
  <si>
    <r>
      <rPr>
        <u/>
        <sz val="12"/>
        <color indexed="8"/>
        <rFont val="Calibri"/>
        <family val="2"/>
      </rPr>
      <t>SAMN29555165</t>
    </r>
  </si>
  <si>
    <r>
      <rPr>
        <u/>
        <sz val="12"/>
        <color indexed="8"/>
        <rFont val="Calibri"/>
        <family val="2"/>
      </rPr>
      <t>SRR21844184</t>
    </r>
  </si>
  <si>
    <r>
      <rPr>
        <u/>
        <sz val="12"/>
        <color indexed="8"/>
        <rFont val="Calibri"/>
        <family val="2"/>
      </rPr>
      <t>OP056935</t>
    </r>
  </si>
  <si>
    <r>
      <rPr>
        <i/>
        <sz val="12"/>
        <color indexed="8"/>
        <rFont val="Calibri"/>
        <family val="2"/>
      </rPr>
      <t>Pareques umbrosus</t>
    </r>
  </si>
  <si>
    <t>USNM:FISH:416512</t>
  </si>
  <si>
    <r>
      <rPr>
        <u/>
        <sz val="12"/>
        <color indexed="8"/>
        <rFont val="Calibri"/>
        <family val="2"/>
      </rPr>
      <t>https://n2t.net/ark:/65665/3221eff8d-c3b2-4afc-8bbc-6b733badc5c9</t>
    </r>
  </si>
  <si>
    <t>USNM:Biorepository:AC2WR82</t>
  </si>
  <si>
    <r>
      <rPr>
        <u/>
        <sz val="12"/>
        <color indexed="8"/>
        <rFont val="Calibri"/>
        <family val="2"/>
      </rPr>
      <t>https://n2t.net/ark:/65665/3c8a53787-7524-456e-bdbe-68a88d70c9cd</t>
    </r>
  </si>
  <si>
    <t>USNM:Biorepository:AC4YJ51</t>
  </si>
  <si>
    <r>
      <rPr>
        <u/>
        <sz val="12"/>
        <color indexed="8"/>
        <rFont val="Calibri"/>
        <family val="2"/>
      </rPr>
      <t>https://n2t.net/ark:/65665/3d85a072e-ec5f-4d39-833d-d0a35cb36ed7</t>
    </r>
  </si>
  <si>
    <r>
      <rPr>
        <u/>
        <sz val="12"/>
        <color indexed="8"/>
        <rFont val="Calibri"/>
        <family val="2"/>
      </rPr>
      <t>SAMN29555166</t>
    </r>
  </si>
  <si>
    <r>
      <rPr>
        <u/>
        <sz val="12"/>
        <color indexed="8"/>
        <rFont val="Calibri"/>
        <family val="2"/>
      </rPr>
      <t>SRR21844183</t>
    </r>
  </si>
  <si>
    <r>
      <rPr>
        <u/>
        <sz val="12"/>
        <color indexed="8"/>
        <rFont val="Calibri"/>
        <family val="2"/>
      </rPr>
      <t>OP056936</t>
    </r>
  </si>
  <si>
    <r>
      <rPr>
        <i/>
        <sz val="12"/>
        <color indexed="8"/>
        <rFont val="Calibri"/>
        <family val="2"/>
      </rPr>
      <t>Pogonias cromis</t>
    </r>
  </si>
  <si>
    <t>USNM:FISH:422152</t>
  </si>
  <si>
    <r>
      <rPr>
        <u/>
        <sz val="12"/>
        <color indexed="8"/>
        <rFont val="Calibri"/>
        <family val="2"/>
      </rPr>
      <t>https://n2t.net/ark:/65665/38a9ec80d-d52c-4d0c-8345-47a52d3a44d9</t>
    </r>
  </si>
  <si>
    <t>USNM:Biorepository:AB3NR91</t>
  </si>
  <si>
    <r>
      <rPr>
        <u/>
        <sz val="12"/>
        <color indexed="8"/>
        <rFont val="Calibri"/>
        <family val="2"/>
      </rPr>
      <t>https://n2t.net/ark:/65665/362e5ecdc-c59b-4408-9cc3-34f7606b5f8d</t>
    </r>
  </si>
  <si>
    <t>USNM:Biorepository:AB4OF00</t>
  </si>
  <si>
    <r>
      <rPr>
        <u/>
        <sz val="12"/>
        <color indexed="8"/>
        <rFont val="Calibri"/>
        <family val="2"/>
      </rPr>
      <t>https://n2t.net/ark:/65665/38fdca492-5317-445a-b11b-6dacf4c1db13</t>
    </r>
  </si>
  <si>
    <r>
      <rPr>
        <u/>
        <sz val="12"/>
        <color indexed="8"/>
        <rFont val="Calibri"/>
        <family val="2"/>
      </rPr>
      <t>SAMN29555065</t>
    </r>
  </si>
  <si>
    <r>
      <rPr>
        <u/>
        <sz val="12"/>
        <color indexed="8"/>
        <rFont val="Calibri"/>
        <family val="2"/>
      </rPr>
      <t>SRR21844050</t>
    </r>
  </si>
  <si>
    <r>
      <rPr>
        <u/>
        <sz val="12"/>
        <color indexed="8"/>
        <rFont val="Calibri"/>
        <family val="2"/>
      </rPr>
      <t>OP057004</t>
    </r>
  </si>
  <si>
    <r>
      <rPr>
        <i/>
        <sz val="12"/>
        <color indexed="8"/>
        <rFont val="Calibri"/>
        <family val="2"/>
      </rPr>
      <t>Stellifer lanceolatus</t>
    </r>
  </si>
  <si>
    <t>USNM:FISH:423758</t>
  </si>
  <si>
    <r>
      <rPr>
        <u/>
        <sz val="12"/>
        <color indexed="8"/>
        <rFont val="Calibri"/>
        <family val="2"/>
      </rPr>
      <t>https://n2t.net/ark:/65665/3fd1b8d08-b684-4a0a-8745-f2625b44621e</t>
    </r>
  </si>
  <si>
    <t>USNM:Biorepository:AE3RC88</t>
  </si>
  <si>
    <r>
      <rPr>
        <u/>
        <sz val="12"/>
        <color indexed="8"/>
        <rFont val="Calibri"/>
        <family val="2"/>
      </rPr>
      <t>https://n2t.net/ark:/65665/3a3f421a6-c09b-444a-b253-5c5e65a87671</t>
    </r>
  </si>
  <si>
    <t>USNM:Biorepository:AN6GU87</t>
  </si>
  <si>
    <r>
      <rPr>
        <u/>
        <sz val="12"/>
        <color indexed="8"/>
        <rFont val="Calibri"/>
        <family val="2"/>
      </rPr>
      <t>https://n2t.net/ark:/65665/3ce6680bf-17c7-49d8-86b5-176ae228c0be</t>
    </r>
  </si>
  <si>
    <r>
      <rPr>
        <u/>
        <sz val="12"/>
        <color indexed="8"/>
        <rFont val="Calibri"/>
        <family val="2"/>
      </rPr>
      <t>SAMN29555335</t>
    </r>
  </si>
  <si>
    <r>
      <rPr>
        <u/>
        <sz val="12"/>
        <color indexed="8"/>
        <rFont val="Calibri"/>
        <family val="2"/>
      </rPr>
      <t>SRR21843942</t>
    </r>
  </si>
  <si>
    <r>
      <rPr>
        <u/>
        <sz val="12"/>
        <color indexed="8"/>
        <rFont val="Calibri"/>
        <family val="2"/>
      </rPr>
      <t>OP056892</t>
    </r>
  </si>
  <si>
    <r>
      <rPr>
        <i/>
        <sz val="12"/>
        <color indexed="8"/>
        <rFont val="Calibri"/>
        <family val="2"/>
      </rPr>
      <t>Cololabis saira</t>
    </r>
  </si>
  <si>
    <r>
      <rPr>
        <sz val="12"/>
        <color indexed="8"/>
        <rFont val="Calibri"/>
        <family val="2"/>
      </rPr>
      <t>Pacific Saury</t>
    </r>
  </si>
  <si>
    <t>SIO:FISHES:11-120</t>
  </si>
  <si>
    <t>SIO:f654d290-a72a-4505-9636-8d852affc819</t>
  </si>
  <si>
    <r>
      <rPr>
        <u/>
        <sz val="12"/>
        <color indexed="8"/>
        <rFont val="Calibri"/>
        <family val="2"/>
      </rPr>
      <t>SAMN31811683</t>
    </r>
  </si>
  <si>
    <r>
      <rPr>
        <u/>
        <sz val="12"/>
        <color indexed="8"/>
        <rFont val="Calibri"/>
        <family val="2"/>
      </rPr>
      <t>SRR22396880</t>
    </r>
  </si>
  <si>
    <r>
      <rPr>
        <u/>
        <sz val="12"/>
        <color indexed="8"/>
        <rFont val="Calibri"/>
        <family val="2"/>
      </rPr>
      <t>OR575551</t>
    </r>
  </si>
  <si>
    <r>
      <rPr>
        <i/>
        <sz val="12"/>
        <color indexed="8"/>
        <rFont val="Calibri"/>
        <family val="2"/>
      </rPr>
      <t>Acanthocybium solandri</t>
    </r>
  </si>
  <si>
    <t>USNM:FISH:405884</t>
  </si>
  <si>
    <r>
      <rPr>
        <u/>
        <sz val="12"/>
        <color indexed="8"/>
        <rFont val="Calibri"/>
        <family val="2"/>
      </rPr>
      <t>https://n2t.net/ark:/65665/3fa6b246c-61aa-4dc8-a220-866f1ff37044</t>
    </r>
  </si>
  <si>
    <t>USNM:Biorepository:AG9RG71</t>
  </si>
  <si>
    <r>
      <rPr>
        <u/>
        <sz val="12"/>
        <color indexed="8"/>
        <rFont val="Calibri"/>
        <family val="2"/>
      </rPr>
      <t>https://n2t.net/ark:/65665/39ed2df48-f7c3-4157-943e-f7e19dc2e3b8</t>
    </r>
  </si>
  <si>
    <t>USNM:Biorepository:AH0ST20</t>
  </si>
  <si>
    <r>
      <rPr>
        <u/>
        <sz val="12"/>
        <color indexed="8"/>
        <rFont val="Calibri"/>
        <family val="2"/>
      </rPr>
      <t>https://n2t.net/ark:/65665/38257aab2-1992-46bf-a6f0-dfff63a715ac</t>
    </r>
  </si>
  <si>
    <r>
      <rPr>
        <u/>
        <sz val="12"/>
        <color indexed="8"/>
        <rFont val="Calibri"/>
        <family val="2"/>
      </rPr>
      <t>SAMN26198223</t>
    </r>
  </si>
  <si>
    <r>
      <rPr>
        <u/>
        <sz val="12"/>
        <color indexed="8"/>
        <rFont val="Calibri"/>
        <family val="2"/>
      </rPr>
      <t>SRR18254431</t>
    </r>
  </si>
  <si>
    <r>
      <rPr>
        <u/>
        <sz val="12"/>
        <color indexed="8"/>
        <rFont val="Calibri"/>
        <family val="2"/>
      </rPr>
      <t>OP035261</t>
    </r>
  </si>
  <si>
    <r>
      <rPr>
        <i/>
        <sz val="12"/>
        <color indexed="8"/>
        <rFont val="Calibri"/>
        <family val="2"/>
      </rPr>
      <t>Auxis thazard</t>
    </r>
  </si>
  <si>
    <t>SIO:FISHES:13-7</t>
  </si>
  <si>
    <t>SIO:15cb0e59-8d53-44e1-82c7-643efc15c7f2</t>
  </si>
  <si>
    <r>
      <rPr>
        <u/>
        <sz val="12"/>
        <color indexed="8"/>
        <rFont val="Calibri"/>
        <family val="2"/>
      </rPr>
      <t>SAMN31811565</t>
    </r>
  </si>
  <si>
    <r>
      <rPr>
        <u/>
        <sz val="12"/>
        <color indexed="8"/>
        <rFont val="Calibri"/>
        <family val="2"/>
      </rPr>
      <t>SRR22396882</t>
    </r>
  </si>
  <si>
    <r>
      <rPr>
        <u/>
        <sz val="12"/>
        <color indexed="8"/>
        <rFont val="Calibri"/>
        <family val="2"/>
      </rPr>
      <t>OP057064</t>
    </r>
  </si>
  <si>
    <r>
      <rPr>
        <i/>
        <sz val="12"/>
        <color indexed="8"/>
        <rFont val="Calibri"/>
        <family val="2"/>
      </rPr>
      <t>Euthynnus lineatus</t>
    </r>
  </si>
  <si>
    <r>
      <rPr>
        <sz val="12"/>
        <color indexed="8"/>
        <rFont val="Calibri"/>
        <family val="2"/>
      </rPr>
      <t>Black Skipjack</t>
    </r>
  </si>
  <si>
    <t>SIO:FISHES:09-133</t>
  </si>
  <si>
    <t>SIO:913e59eb-a1a1-4c0e-9823-50d8203934ff</t>
  </si>
  <si>
    <r>
      <rPr>
        <u/>
        <sz val="12"/>
        <color indexed="8"/>
        <rFont val="Calibri"/>
        <family val="2"/>
      </rPr>
      <t>SAMN31811618</t>
    </r>
  </si>
  <si>
    <r>
      <rPr>
        <u/>
        <sz val="12"/>
        <color indexed="8"/>
        <rFont val="Calibri"/>
        <family val="2"/>
      </rPr>
      <t>SRR22396910</t>
    </r>
  </si>
  <si>
    <r>
      <rPr>
        <u/>
        <sz val="12"/>
        <color indexed="8"/>
        <rFont val="Calibri"/>
        <family val="2"/>
      </rPr>
      <t>OP057037</t>
    </r>
  </si>
  <si>
    <r>
      <rPr>
        <i/>
        <sz val="12"/>
        <color indexed="8"/>
        <rFont val="Calibri"/>
        <family val="2"/>
      </rPr>
      <t>Scomber colias</t>
    </r>
  </si>
  <si>
    <t>USNM:FISH:466041</t>
  </si>
  <si>
    <r>
      <rPr>
        <u/>
        <sz val="12"/>
        <color indexed="8"/>
        <rFont val="Calibri"/>
        <family val="2"/>
      </rPr>
      <t>https://n2t.net/ark:/65665/383b8fb7e-58f7-4dc3-b24d-79180904fc7c</t>
    </r>
  </si>
  <si>
    <t>USNM:Biorepository:AO9TV06</t>
  </si>
  <si>
    <r>
      <rPr>
        <u/>
        <sz val="12"/>
        <color indexed="8"/>
        <rFont val="Calibri"/>
        <family val="2"/>
      </rPr>
      <t>https://n2t.net/ark:/65665/3dab1f7c9-f307-4b8b-840f-84f19511c1d6</t>
    </r>
  </si>
  <si>
    <t>USNM:Biorepository:AQ8MA85</t>
  </si>
  <si>
    <r>
      <rPr>
        <u/>
        <sz val="12"/>
        <color indexed="8"/>
        <rFont val="Calibri"/>
        <family val="2"/>
      </rPr>
      <t>https://n2t.net/ark:/65665/333b39c54-bea3-49bd-bcc5-f798cbd45c25</t>
    </r>
  </si>
  <si>
    <r>
      <rPr>
        <u/>
        <sz val="12"/>
        <color indexed="8"/>
        <rFont val="Calibri"/>
        <family val="2"/>
      </rPr>
      <t>SAMN36762199</t>
    </r>
  </si>
  <si>
    <r>
      <rPr>
        <u/>
        <sz val="12"/>
        <color indexed="8"/>
        <rFont val="Calibri"/>
        <family val="2"/>
      </rPr>
      <t>SRR25465274</t>
    </r>
  </si>
  <si>
    <r>
      <rPr>
        <u/>
        <sz val="12"/>
        <color indexed="8"/>
        <rFont val="Calibri"/>
        <family val="2"/>
      </rPr>
      <t>PV357909</t>
    </r>
  </si>
  <si>
    <r>
      <rPr>
        <i/>
        <sz val="12"/>
        <color indexed="8"/>
        <rFont val="Calibri"/>
        <family val="2"/>
      </rPr>
      <t>Scomber japonicus</t>
    </r>
  </si>
  <si>
    <r>
      <rPr>
        <sz val="12"/>
        <color indexed="8"/>
        <rFont val="Calibri"/>
        <family val="2"/>
      </rPr>
      <t>Pacific Chub Mackerel</t>
    </r>
  </si>
  <si>
    <t>SIO:FISHES:08-82</t>
  </si>
  <si>
    <t>SIO:400fb581-4ab2-46da-932b-dffdfd89616a</t>
  </si>
  <si>
    <r>
      <rPr>
        <u/>
        <sz val="12"/>
        <color indexed="8"/>
        <rFont val="Calibri"/>
        <family val="2"/>
      </rPr>
      <t>SAMN31811588</t>
    </r>
  </si>
  <si>
    <r>
      <rPr>
        <u/>
        <sz val="12"/>
        <color indexed="8"/>
        <rFont val="Calibri"/>
        <family val="2"/>
      </rPr>
      <t>SRR22396814</t>
    </r>
  </si>
  <si>
    <r>
      <rPr>
        <u/>
        <sz val="12"/>
        <color indexed="8"/>
        <rFont val="Calibri"/>
        <family val="2"/>
      </rPr>
      <t>OR482445</t>
    </r>
  </si>
  <si>
    <r>
      <rPr>
        <i/>
        <sz val="12"/>
        <color indexed="8"/>
        <rFont val="Calibri"/>
        <family val="2"/>
      </rPr>
      <t>Scomberomorus maculatus</t>
    </r>
  </si>
  <si>
    <t>USNM:FISH:433320</t>
  </si>
  <si>
    <r>
      <rPr>
        <u/>
        <sz val="12"/>
        <color indexed="8"/>
        <rFont val="Calibri"/>
        <family val="2"/>
      </rPr>
      <t>https://n2t.net/ark:/65665/390cac8cf-f30c-42ac-b26d-24bd1d40bf97</t>
    </r>
  </si>
  <si>
    <t>USNM:Biorepository:AB4OR99</t>
  </si>
  <si>
    <r>
      <rPr>
        <u/>
        <sz val="12"/>
        <color indexed="8"/>
        <rFont val="Calibri"/>
        <family val="2"/>
      </rPr>
      <t>https://n2t.net/ark:/65665/3dabc8335-3251-4fa1-938f-92cee6348e04</t>
    </r>
  </si>
  <si>
    <t>USNM:Biorepository:AM2SM15</t>
  </si>
  <si>
    <r>
      <rPr>
        <u/>
        <sz val="12"/>
        <color indexed="8"/>
        <rFont val="Calibri"/>
        <family val="2"/>
      </rPr>
      <t>https://n2t.net/ark:/65665/3d1a4fd75-b028-4f15-9b87-d12c19ca93b1</t>
    </r>
  </si>
  <si>
    <r>
      <rPr>
        <u/>
        <sz val="12"/>
        <color indexed="8"/>
        <rFont val="Calibri"/>
        <family val="2"/>
      </rPr>
      <t>SAMN29555321</t>
    </r>
  </si>
  <si>
    <r>
      <rPr>
        <u/>
        <sz val="12"/>
        <color indexed="8"/>
        <rFont val="Calibri"/>
        <family val="2"/>
      </rPr>
      <t>SRR21844108</t>
    </r>
  </si>
  <si>
    <r>
      <rPr>
        <u/>
        <sz val="12"/>
        <color indexed="8"/>
        <rFont val="Calibri"/>
        <family val="2"/>
      </rPr>
      <t>OP056995</t>
    </r>
  </si>
  <si>
    <r>
      <rPr>
        <i/>
        <sz val="12"/>
        <color indexed="8"/>
        <rFont val="Calibri"/>
        <family val="2"/>
      </rPr>
      <t>Scombrolabrax heterolepis</t>
    </r>
  </si>
  <si>
    <t>USNM:FISH:407097</t>
  </si>
  <si>
    <r>
      <rPr>
        <u/>
        <sz val="12"/>
        <color indexed="8"/>
        <rFont val="Calibri"/>
        <family val="2"/>
      </rPr>
      <t>https://n2t.net/ark:/65665/3e345bdc4-fe1b-45e4-bceb-ccd91bcea79f</t>
    </r>
  </si>
  <si>
    <t>USNM:Biorepository:AA0AH20</t>
  </si>
  <si>
    <r>
      <rPr>
        <u/>
        <sz val="12"/>
        <color indexed="8"/>
        <rFont val="Calibri"/>
        <family val="2"/>
      </rPr>
      <t>https://n2t.net/ark:/65665/31f5fe3ca-1f08-4ba6-a003-1eff04f1238a</t>
    </r>
  </si>
  <si>
    <t>USNM:Biorepository:AH1TX37</t>
  </si>
  <si>
    <r>
      <rPr>
        <u/>
        <sz val="12"/>
        <color indexed="8"/>
        <rFont val="Calibri"/>
        <family val="2"/>
      </rPr>
      <t>https://n2t.net/ark:/65665/3f4c53d0b-ece3-482f-84db-a4b113b7db77</t>
    </r>
  </si>
  <si>
    <r>
      <rPr>
        <u/>
        <sz val="12"/>
        <color indexed="8"/>
        <rFont val="Calibri"/>
        <family val="2"/>
      </rPr>
      <t>SAMN26198235</t>
    </r>
  </si>
  <si>
    <r>
      <rPr>
        <u/>
        <sz val="12"/>
        <color indexed="8"/>
        <rFont val="Calibri"/>
        <family val="2"/>
      </rPr>
      <t>SRR19434497</t>
    </r>
  </si>
  <si>
    <r>
      <rPr>
        <u/>
        <sz val="12"/>
        <color indexed="8"/>
        <rFont val="Calibri"/>
        <family val="2"/>
      </rPr>
      <t>OP035059</t>
    </r>
  </si>
  <si>
    <r>
      <rPr>
        <i/>
        <sz val="12"/>
        <color indexed="8"/>
        <rFont val="Calibri"/>
        <family val="2"/>
      </rPr>
      <t>Scopelarchus analis</t>
    </r>
  </si>
  <si>
    <t>SIO:be516649-19bf-4054-ba2f-6f55ae3d1cfa</t>
  </si>
  <si>
    <r>
      <rPr>
        <u/>
        <sz val="12"/>
        <color indexed="8"/>
        <rFont val="Calibri"/>
        <family val="2"/>
      </rPr>
      <t>SAMN31811650</t>
    </r>
  </si>
  <si>
    <r>
      <rPr>
        <u/>
        <sz val="12"/>
        <color indexed="8"/>
        <rFont val="Calibri"/>
        <family val="2"/>
      </rPr>
      <t>SRR22396688</t>
    </r>
  </si>
  <si>
    <r>
      <rPr>
        <u/>
        <sz val="12"/>
        <color indexed="8"/>
        <rFont val="Calibri"/>
        <family val="2"/>
      </rPr>
      <t>OP057090</t>
    </r>
  </si>
  <si>
    <r>
      <rPr>
        <i/>
        <sz val="12"/>
        <color indexed="8"/>
        <rFont val="Calibri"/>
        <family val="2"/>
      </rPr>
      <t>Scopelarchus guentheri</t>
    </r>
  </si>
  <si>
    <t>SIO:FISHES:10-170</t>
  </si>
  <si>
    <t>SIO:c7903054-6351-4131-bef5-93707fe69f33</t>
  </si>
  <si>
    <r>
      <rPr>
        <u/>
        <sz val="12"/>
        <color indexed="8"/>
        <rFont val="Calibri"/>
        <family val="2"/>
      </rPr>
      <t>SAMN31811656</t>
    </r>
  </si>
  <si>
    <r>
      <rPr>
        <u/>
        <sz val="12"/>
        <color indexed="8"/>
        <rFont val="Calibri"/>
        <family val="2"/>
      </rPr>
      <t>SRR22396790</t>
    </r>
  </si>
  <si>
    <r>
      <rPr>
        <u/>
        <sz val="12"/>
        <color indexed="8"/>
        <rFont val="Calibri"/>
        <family val="2"/>
      </rPr>
      <t>OR582721</t>
    </r>
  </si>
  <si>
    <r>
      <rPr>
        <i/>
        <sz val="12"/>
        <color indexed="8"/>
        <rFont val="Calibri"/>
        <family val="2"/>
      </rPr>
      <t>Scopelarchus michaelsarsi</t>
    </r>
  </si>
  <si>
    <t>SIO:230630c8-4de0-49d0-99d5-2d0e240c1efa</t>
  </si>
  <si>
    <r>
      <rPr>
        <u/>
        <sz val="12"/>
        <color indexed="8"/>
        <rFont val="Calibri"/>
        <family val="2"/>
      </rPr>
      <t>SAMN31811572</t>
    </r>
  </si>
  <si>
    <r>
      <rPr>
        <u/>
        <sz val="12"/>
        <color indexed="8"/>
        <rFont val="Calibri"/>
        <family val="2"/>
      </rPr>
      <t>SRR22396958</t>
    </r>
  </si>
  <si>
    <r>
      <rPr>
        <u/>
        <sz val="12"/>
        <color indexed="8"/>
        <rFont val="Calibri"/>
        <family val="2"/>
      </rPr>
      <t>OP057039</t>
    </r>
  </si>
  <si>
    <r>
      <rPr>
        <sz val="12"/>
        <color indexed="8"/>
        <rFont val="Calibri"/>
        <family val="2"/>
      </rPr>
      <t>Scopelarchidae</t>
    </r>
  </si>
  <si>
    <r>
      <rPr>
        <i/>
        <sz val="12"/>
        <color indexed="8"/>
        <rFont val="Calibri"/>
        <family val="2"/>
      </rPr>
      <t>Scopelarchus stephensi</t>
    </r>
  </si>
  <si>
    <t>SIO:fbaa5ef9-8fa8-4c72-900c-53bf03642855</t>
  </si>
  <si>
    <r>
      <rPr>
        <u/>
        <sz val="12"/>
        <color indexed="8"/>
        <rFont val="Calibri"/>
        <family val="2"/>
      </rPr>
      <t>SAMN31811689</t>
    </r>
  </si>
  <si>
    <r>
      <rPr>
        <u/>
        <sz val="12"/>
        <color indexed="8"/>
        <rFont val="Calibri"/>
        <family val="2"/>
      </rPr>
      <t>SRR22396874</t>
    </r>
  </si>
  <si>
    <r>
      <rPr>
        <u/>
        <sz val="12"/>
        <color indexed="8"/>
        <rFont val="Calibri"/>
        <family val="2"/>
      </rPr>
      <t>OP057113</t>
    </r>
  </si>
  <si>
    <r>
      <rPr>
        <i/>
        <sz val="12"/>
        <color indexed="8"/>
        <rFont val="Calibri"/>
        <family val="2"/>
      </rPr>
      <t>Scophthalmus aquosus</t>
    </r>
  </si>
  <si>
    <t>USNM:FISH:433053</t>
  </si>
  <si>
    <r>
      <rPr>
        <u/>
        <sz val="12"/>
        <color indexed="8"/>
        <rFont val="Calibri"/>
        <family val="2"/>
      </rPr>
      <t>https://n2t.net/ark:/65665/3ffa84981-4849-44c8-abe3-f4d66897d17d</t>
    </r>
  </si>
  <si>
    <t>USNM:Biorepository:AB4OO24</t>
  </si>
  <si>
    <r>
      <rPr>
        <u/>
        <sz val="12"/>
        <color indexed="8"/>
        <rFont val="Calibri"/>
        <family val="2"/>
      </rPr>
      <t>https://n2t.net/ark:/65665/344037832-b77c-4ad7-ad2f-55c643dc7640</t>
    </r>
  </si>
  <si>
    <t>USNM:Biorepository:AM2SK29</t>
  </si>
  <si>
    <r>
      <rPr>
        <u/>
        <sz val="12"/>
        <color indexed="8"/>
        <rFont val="Calibri"/>
        <family val="2"/>
      </rPr>
      <t>https://n2t.net/ark:/65665/3faf42576-2391-49f2-9627-6c502e49000f</t>
    </r>
  </si>
  <si>
    <r>
      <rPr>
        <u/>
        <sz val="12"/>
        <color indexed="8"/>
        <rFont val="Calibri"/>
        <family val="2"/>
      </rPr>
      <t>SAMN29555303</t>
    </r>
  </si>
  <si>
    <r>
      <rPr>
        <u/>
        <sz val="12"/>
        <color indexed="8"/>
        <rFont val="Calibri"/>
        <family val="2"/>
      </rPr>
      <t>SRR21844128</t>
    </r>
  </si>
  <si>
    <r>
      <rPr>
        <u/>
        <sz val="12"/>
        <color indexed="8"/>
        <rFont val="Calibri"/>
        <family val="2"/>
      </rPr>
      <t>OP056991</t>
    </r>
  </si>
  <si>
    <r>
      <rPr>
        <sz val="12"/>
        <color indexed="8"/>
        <rFont val="Calibri"/>
        <family val="2"/>
      </rPr>
      <t>Scorpaenidae</t>
    </r>
  </si>
  <si>
    <r>
      <rPr>
        <i/>
        <sz val="12"/>
        <color indexed="8"/>
        <rFont val="Calibri"/>
        <family val="2"/>
      </rPr>
      <t>Dendrochirus barberi</t>
    </r>
  </si>
  <si>
    <t>USNM:FISH:442280</t>
  </si>
  <si>
    <r>
      <rPr>
        <u/>
        <sz val="12"/>
        <color indexed="8"/>
        <rFont val="Calibri"/>
        <family val="2"/>
      </rPr>
      <t>https://n2t.net/ark:/65665/35833249d-3985-4f41-a79c-5f8d399c2ec8</t>
    </r>
  </si>
  <si>
    <t>USNM:Biorepository:AH9BM14</t>
  </si>
  <si>
    <r>
      <rPr>
        <u/>
        <sz val="12"/>
        <color indexed="8"/>
        <rFont val="Calibri"/>
        <family val="2"/>
      </rPr>
      <t>https://n2t.net/ark:/65665/34341230a-a51c-4c21-9637-7f6df2e84734</t>
    </r>
  </si>
  <si>
    <t>USNM:Biorepository:AK2YC90</t>
  </si>
  <si>
    <r>
      <rPr>
        <u/>
        <sz val="12"/>
        <color indexed="8"/>
        <rFont val="Calibri"/>
        <family val="2"/>
      </rPr>
      <t>https://n2t.net/ark:/65665/39733a547-38e0-4060-a896-b7b423604dac</t>
    </r>
  </si>
  <si>
    <r>
      <rPr>
        <u/>
        <sz val="12"/>
        <color indexed="8"/>
        <rFont val="Calibri"/>
        <family val="2"/>
      </rPr>
      <t>SAMN26198317</t>
    </r>
  </si>
  <si>
    <r>
      <rPr>
        <u/>
        <sz val="12"/>
        <color indexed="8"/>
        <rFont val="Calibri"/>
        <family val="2"/>
      </rPr>
      <t>SRR19434402</t>
    </r>
  </si>
  <si>
    <r>
      <rPr>
        <u/>
        <sz val="12"/>
        <color indexed="8"/>
        <rFont val="Calibri"/>
        <family val="2"/>
      </rPr>
      <t>OP035117</t>
    </r>
  </si>
  <si>
    <r>
      <rPr>
        <i/>
        <sz val="12"/>
        <color indexed="8"/>
        <rFont val="Calibri"/>
        <family val="2"/>
      </rPr>
      <t>Iracundus signifer</t>
    </r>
  </si>
  <si>
    <t>SIO:ae0481b0-470f-4d56-a5df-72d86ddf9d16</t>
  </si>
  <si>
    <r>
      <rPr>
        <u/>
        <sz val="12"/>
        <color indexed="8"/>
        <rFont val="Calibri"/>
        <family val="2"/>
      </rPr>
      <t>SAMN31811639</t>
    </r>
  </si>
  <si>
    <r>
      <rPr>
        <u/>
        <sz val="12"/>
        <color indexed="8"/>
        <rFont val="Calibri"/>
        <family val="2"/>
      </rPr>
      <t>SRR22396700</t>
    </r>
  </si>
  <si>
    <r>
      <rPr>
        <u/>
        <sz val="12"/>
        <color indexed="8"/>
        <rFont val="Calibri"/>
        <family val="2"/>
      </rPr>
      <t>OP057076</t>
    </r>
  </si>
  <si>
    <r>
      <rPr>
        <i/>
        <sz val="12"/>
        <color indexed="8"/>
        <rFont val="Calibri"/>
        <family val="2"/>
      </rPr>
      <t>Neomerinthe hemingwayi</t>
    </r>
  </si>
  <si>
    <t>USNM:FISH:471115</t>
  </si>
  <si>
    <t>USNM:Biorepository:AF0YO88</t>
  </si>
  <si>
    <r>
      <rPr>
        <i/>
        <sz val="12"/>
        <color indexed="8"/>
        <rFont val="Calibri"/>
        <family val="2"/>
      </rPr>
      <t>Phenacoscorpius nebris</t>
    </r>
  </si>
  <si>
    <t>USNM:FISH:415354</t>
  </si>
  <si>
    <r>
      <rPr>
        <u/>
        <sz val="12"/>
        <color indexed="8"/>
        <rFont val="Calibri"/>
        <family val="2"/>
      </rPr>
      <t>https://n2t.net/ark:/65665/3dccba807-a831-4c3b-9787-4dc370bab5f5</t>
    </r>
  </si>
  <si>
    <t>USNM:Biorepository:AL8OC12</t>
  </si>
  <si>
    <r>
      <rPr>
        <u/>
        <sz val="12"/>
        <color indexed="8"/>
        <rFont val="Calibri"/>
        <family val="2"/>
      </rPr>
      <t>https://n2t.net/ark:/65665/30c9afc91-d5f0-436f-a4e6-42587e75e349</t>
    </r>
  </si>
  <si>
    <t>USNM:Biorepository:AL8OF09</t>
  </si>
  <si>
    <r>
      <rPr>
        <u/>
        <sz val="12"/>
        <color indexed="8"/>
        <rFont val="Calibri"/>
        <family val="2"/>
      </rPr>
      <t>https://n2t.net/ark:/65665/34b899a59-c73c-4c73-a6ca-edfe9e97e6fe</t>
    </r>
  </si>
  <si>
    <r>
      <rPr>
        <u/>
        <sz val="12"/>
        <color indexed="8"/>
        <rFont val="Calibri"/>
        <family val="2"/>
      </rPr>
      <t>SAMN29555264</t>
    </r>
  </si>
  <si>
    <r>
      <rPr>
        <u/>
        <sz val="12"/>
        <color indexed="8"/>
        <rFont val="Calibri"/>
        <family val="2"/>
      </rPr>
      <t>SRR21844138</t>
    </r>
  </si>
  <si>
    <r>
      <rPr>
        <u/>
        <sz val="12"/>
        <color indexed="8"/>
        <rFont val="Calibri"/>
        <family val="2"/>
      </rPr>
      <t>OR499744</t>
    </r>
  </si>
  <si>
    <r>
      <rPr>
        <i/>
        <sz val="12"/>
        <color indexed="8"/>
        <rFont val="Calibri"/>
        <family val="2"/>
      </rPr>
      <t>Pontinus castor</t>
    </r>
  </si>
  <si>
    <t>USNM:FISH:415342</t>
  </si>
  <si>
    <r>
      <rPr>
        <u/>
        <sz val="12"/>
        <color indexed="8"/>
        <rFont val="Calibri"/>
        <family val="2"/>
      </rPr>
      <t>https://n2t.net/ark:/65665/357e24fe2-e83f-42bc-a315-787e4f6ca6e5</t>
    </r>
  </si>
  <si>
    <t>USNM:Biorepository:AL7NZ85</t>
  </si>
  <si>
    <r>
      <rPr>
        <u/>
        <sz val="12"/>
        <color indexed="8"/>
        <rFont val="Calibri"/>
        <family val="2"/>
      </rPr>
      <t>https://n2t.net/ark:/65665/3c73fb456-8124-4c04-9dd2-a5f83e3cf9d4</t>
    </r>
  </si>
  <si>
    <t>USNM:Biorepository:AL8OD23</t>
  </si>
  <si>
    <r>
      <rPr>
        <u/>
        <sz val="12"/>
        <color indexed="8"/>
        <rFont val="Calibri"/>
        <family val="2"/>
      </rPr>
      <t>https://n2t.net/ark:/65665/3bd8fd26b-3b93-4f95-9436-23495d2c2bf8</t>
    </r>
  </si>
  <si>
    <r>
      <rPr>
        <u/>
        <sz val="12"/>
        <color indexed="8"/>
        <rFont val="Calibri"/>
        <family val="2"/>
      </rPr>
      <t>SAMN29555260</t>
    </r>
  </si>
  <si>
    <r>
      <rPr>
        <u/>
        <sz val="12"/>
        <color indexed="8"/>
        <rFont val="Calibri"/>
        <family val="2"/>
      </rPr>
      <t>SRR21844142</t>
    </r>
  </si>
  <si>
    <r>
      <rPr>
        <u/>
        <sz val="12"/>
        <color indexed="8"/>
        <rFont val="Calibri"/>
        <family val="2"/>
      </rPr>
      <t>OP056900</t>
    </r>
  </si>
  <si>
    <r>
      <rPr>
        <i/>
        <sz val="12"/>
        <color indexed="8"/>
        <rFont val="Calibri"/>
        <family val="2"/>
      </rPr>
      <t>Pontinus longispinis</t>
    </r>
  </si>
  <si>
    <t>USNM:FISH:454773</t>
  </si>
  <si>
    <r>
      <rPr>
        <u/>
        <sz val="12"/>
        <color indexed="8"/>
        <rFont val="Calibri"/>
        <family val="2"/>
      </rPr>
      <t>https://n2t.net/ark:/65665/3608f0313-5aa1-4992-9eaf-1fdb6a0cf6c4</t>
    </r>
  </si>
  <si>
    <t>USNM:Biorepository:AO9TU09</t>
  </si>
  <si>
    <r>
      <rPr>
        <u/>
        <sz val="12"/>
        <color indexed="8"/>
        <rFont val="Calibri"/>
        <family val="2"/>
      </rPr>
      <t>https://n2t.net/ark:/65665/31fe42a98-762c-4846-8858-7e3a60301372</t>
    </r>
  </si>
  <si>
    <t>USNM:Biorepository:AQ8MM01</t>
  </si>
  <si>
    <r>
      <rPr>
        <u/>
        <sz val="12"/>
        <color indexed="8"/>
        <rFont val="Calibri"/>
        <family val="2"/>
      </rPr>
      <t>https://n2t.net/ark:/65665/3a67c03b7-2fba-4220-838b-bbf7da236431</t>
    </r>
  </si>
  <si>
    <r>
      <rPr>
        <u/>
        <sz val="12"/>
        <color indexed="8"/>
        <rFont val="Calibri"/>
        <family val="2"/>
      </rPr>
      <t>SAMN31811860</t>
    </r>
  </si>
  <si>
    <r>
      <rPr>
        <u/>
        <sz val="12"/>
        <color indexed="8"/>
        <rFont val="Calibri"/>
        <family val="2"/>
      </rPr>
      <t>SRR22396931</t>
    </r>
  </si>
  <si>
    <r>
      <rPr>
        <u/>
        <sz val="12"/>
        <color indexed="8"/>
        <rFont val="Calibri"/>
        <family val="2"/>
      </rPr>
      <t>OR546195</t>
    </r>
  </si>
  <si>
    <t>USNM:FISH:466108</t>
  </si>
  <si>
    <r>
      <rPr>
        <u/>
        <sz val="12"/>
        <color indexed="8"/>
        <rFont val="Calibri"/>
        <family val="2"/>
      </rPr>
      <t>https://n2t.net/ark:/65665/3d4064341-94fe-4810-a838-b5c928fe14d3</t>
    </r>
  </si>
  <si>
    <t>USNM:Biorepository:AF0YN37</t>
  </si>
  <si>
    <r>
      <rPr>
        <u/>
        <sz val="12"/>
        <color indexed="8"/>
        <rFont val="Calibri"/>
        <family val="2"/>
      </rPr>
      <t>https://n2t.net/ark:/65665/34e4af9be-2370-424f-bb5f-fb9af96e653f</t>
    </r>
  </si>
  <si>
    <t>USNM:Biorepository:AQ7LZ21</t>
  </si>
  <si>
    <r>
      <rPr>
        <u/>
        <sz val="12"/>
        <color indexed="8"/>
        <rFont val="Calibri"/>
        <family val="2"/>
      </rPr>
      <t>https://n2t.net/ark:/65665/32d87fb71-0a57-4511-8be7-f3947ff7e0bd</t>
    </r>
  </si>
  <si>
    <r>
      <rPr>
        <u/>
        <sz val="12"/>
        <color indexed="8"/>
        <rFont val="Calibri"/>
        <family val="2"/>
      </rPr>
      <t>SAMN36762087</t>
    </r>
  </si>
  <si>
    <r>
      <rPr>
        <u/>
        <sz val="12"/>
        <color indexed="8"/>
        <rFont val="Calibri"/>
        <family val="2"/>
      </rPr>
      <t>SRR25465016</t>
    </r>
  </si>
  <si>
    <r>
      <rPr>
        <u/>
        <sz val="12"/>
        <color indexed="8"/>
        <rFont val="Calibri"/>
        <family val="2"/>
      </rPr>
      <t>PV370333</t>
    </r>
  </si>
  <si>
    <r>
      <rPr>
        <i/>
        <sz val="12"/>
        <color indexed="8"/>
        <rFont val="Calibri"/>
        <family val="2"/>
      </rPr>
      <t>Pontinus nematophthalmus</t>
    </r>
  </si>
  <si>
    <t>USNM:FISH:431747</t>
  </si>
  <si>
    <r>
      <rPr>
        <u/>
        <sz val="12"/>
        <color indexed="8"/>
        <rFont val="Calibri"/>
        <family val="2"/>
      </rPr>
      <t>https://n2t.net/ark:/65665/30b943fee-5a2e-41d2-80d1-905ca4fc3d46</t>
    </r>
  </si>
  <si>
    <t>USNM:Biorepository:AB0KZ59</t>
  </si>
  <si>
    <r>
      <rPr>
        <u/>
        <sz val="12"/>
        <color indexed="8"/>
        <rFont val="Calibri"/>
        <family val="2"/>
      </rPr>
      <t>https://n2t.net/ark:/65665/391b7a89e-2cff-4783-9d2f-e20d5af0cdeb</t>
    </r>
  </si>
  <si>
    <t>USNM:Biorepository:AG9RK45</t>
  </si>
  <si>
    <r>
      <rPr>
        <u/>
        <sz val="12"/>
        <color indexed="8"/>
        <rFont val="Calibri"/>
        <family val="2"/>
      </rPr>
      <t>https://n2t.net/ark:/65665/363ae8140-049c-4947-b785-0dea70100f48</t>
    </r>
  </si>
  <si>
    <r>
      <rPr>
        <u/>
        <sz val="12"/>
        <color indexed="8"/>
        <rFont val="Calibri"/>
        <family val="2"/>
      </rPr>
      <t>SAMN31811748</t>
    </r>
  </si>
  <si>
    <r>
      <rPr>
        <u/>
        <sz val="12"/>
        <color indexed="8"/>
        <rFont val="Calibri"/>
        <family val="2"/>
      </rPr>
      <t>SRR22396963</t>
    </r>
  </si>
  <si>
    <r>
      <rPr>
        <u/>
        <sz val="12"/>
        <color indexed="8"/>
        <rFont val="Calibri"/>
        <family val="2"/>
      </rPr>
      <t>OR546152</t>
    </r>
  </si>
  <si>
    <r>
      <rPr>
        <i/>
        <sz val="12"/>
        <color indexed="8"/>
        <rFont val="Calibri"/>
        <family val="2"/>
      </rPr>
      <t>Pontinus rathbuni</t>
    </r>
  </si>
  <si>
    <t>USNM:FISH:454784</t>
  </si>
  <si>
    <r>
      <rPr>
        <u/>
        <sz val="12"/>
        <color indexed="8"/>
        <rFont val="Calibri"/>
        <family val="2"/>
      </rPr>
      <t>https://n2t.net/ark:/65665/30ebcd658-ef4d-44ee-bdd2-def0fc327a76</t>
    </r>
  </si>
  <si>
    <t>USNM:Biorepository:AO9TU21</t>
  </si>
  <si>
    <r>
      <rPr>
        <u/>
        <sz val="12"/>
        <color indexed="8"/>
        <rFont val="Calibri"/>
        <family val="2"/>
      </rPr>
      <t>https://n2t.net/ark:/65665/38f1c0fde-444c-49b7-ab38-9473eb3baa30</t>
    </r>
  </si>
  <si>
    <t>USNM:Biorepository:AQ8MM12</t>
  </si>
  <si>
    <r>
      <rPr>
        <u/>
        <sz val="12"/>
        <color indexed="8"/>
        <rFont val="Calibri"/>
        <family val="2"/>
      </rPr>
      <t>https://n2t.net/ark:/65665/369f20581-54b0-4e83-8905-d66dcf81b810</t>
    </r>
  </si>
  <si>
    <r>
      <rPr>
        <u/>
        <sz val="12"/>
        <color indexed="8"/>
        <rFont val="Calibri"/>
        <family val="2"/>
      </rPr>
      <t>SAMN31811871</t>
    </r>
  </si>
  <si>
    <r>
      <rPr>
        <u/>
        <sz val="12"/>
        <color indexed="8"/>
        <rFont val="Calibri"/>
        <family val="2"/>
      </rPr>
      <t>SRR22396919</t>
    </r>
  </si>
  <si>
    <r>
      <rPr>
        <u/>
        <sz val="12"/>
        <color indexed="8"/>
        <rFont val="Calibri"/>
        <family val="2"/>
      </rPr>
      <t>OR546201</t>
    </r>
  </si>
  <si>
    <t>USNM:FISH:454783</t>
  </si>
  <si>
    <r>
      <rPr>
        <u/>
        <sz val="12"/>
        <color indexed="8"/>
        <rFont val="Calibri"/>
        <family val="2"/>
      </rPr>
      <t>https://n2t.net/ark:/65665/3bae7f5ca-4e8b-4f10-8a39-e887d186b028</t>
    </r>
  </si>
  <si>
    <t>USNM:Biorepository:AO9TU20</t>
  </si>
  <si>
    <r>
      <rPr>
        <u/>
        <sz val="12"/>
        <color indexed="8"/>
        <rFont val="Calibri"/>
        <family val="2"/>
      </rPr>
      <t>https://n2t.net/ark:/65665/3eea90aa2-edce-4915-b94d-32149a886a5c</t>
    </r>
  </si>
  <si>
    <t>USNM:Biorepository:AQ8MM11</t>
  </si>
  <si>
    <r>
      <rPr>
        <u/>
        <sz val="12"/>
        <color indexed="8"/>
        <rFont val="Calibri"/>
        <family val="2"/>
      </rPr>
      <t>https://n2t.net/ark:/65665/336d59fdb-4cc2-467e-9bd1-030fd2e05442</t>
    </r>
  </si>
  <si>
    <r>
      <rPr>
        <u/>
        <sz val="12"/>
        <color indexed="8"/>
        <rFont val="Calibri"/>
        <family val="2"/>
      </rPr>
      <t>SAMN31811870</t>
    </r>
  </si>
  <si>
    <r>
      <rPr>
        <u/>
        <sz val="12"/>
        <color indexed="8"/>
        <rFont val="Calibri"/>
        <family val="2"/>
      </rPr>
      <t>SRR22396920</t>
    </r>
  </si>
  <si>
    <r>
      <rPr>
        <u/>
        <sz val="12"/>
        <color indexed="8"/>
        <rFont val="Calibri"/>
        <family val="2"/>
      </rPr>
      <t>OR546200</t>
    </r>
  </si>
  <si>
    <r>
      <rPr>
        <i/>
        <sz val="12"/>
        <color indexed="8"/>
        <rFont val="Calibri"/>
        <family val="2"/>
      </rPr>
      <t>Pterois volitans</t>
    </r>
  </si>
  <si>
    <t>USNM:FISH:477607</t>
  </si>
  <si>
    <t>USNM:Biorepository:AP9DX93</t>
  </si>
  <si>
    <t>USNM:FISH:477609</t>
  </si>
  <si>
    <t>USNM:Biorepository:AP9DX95</t>
  </si>
  <si>
    <t>USNM:FISH:477617</t>
  </si>
  <si>
    <t>USNM:Biorepository:AP9DY03</t>
  </si>
  <si>
    <t>USNM:FISH:477629</t>
  </si>
  <si>
    <t>USNM:Biorepository:AP9DY15</t>
  </si>
  <si>
    <r>
      <rPr>
        <i/>
        <sz val="12"/>
        <color indexed="8"/>
        <rFont val="Calibri"/>
        <family val="2"/>
      </rPr>
      <t>Scorpaena agassizii</t>
    </r>
  </si>
  <si>
    <t>USNM:FISH:466071</t>
  </si>
  <si>
    <r>
      <rPr>
        <u/>
        <sz val="12"/>
        <color indexed="8"/>
        <rFont val="Calibri"/>
        <family val="2"/>
      </rPr>
      <t>https://n2t.net/ark:/65665/30390eeb7-d5a0-4c72-84ef-c08ac537299d</t>
    </r>
  </si>
  <si>
    <t>USNM:Biorepository:AO9TV36</t>
  </si>
  <si>
    <r>
      <rPr>
        <u/>
        <sz val="12"/>
        <color indexed="8"/>
        <rFont val="Calibri"/>
        <family val="2"/>
      </rPr>
      <t>https://n2t.net/ark:/65665/336d3edd0-a70a-461a-9334-dcb912f602f1</t>
    </r>
  </si>
  <si>
    <t>USNM:Biorepository:AQ8MB15</t>
  </si>
  <si>
    <r>
      <rPr>
        <u/>
        <sz val="12"/>
        <color indexed="8"/>
        <rFont val="Calibri"/>
        <family val="2"/>
      </rPr>
      <t>https://n2t.net/ark:/65665/320986168-bebb-4991-92bf-4c522f6ee688</t>
    </r>
  </si>
  <si>
    <r>
      <rPr>
        <u/>
        <sz val="12"/>
        <color indexed="8"/>
        <rFont val="Calibri"/>
        <family val="2"/>
      </rPr>
      <t>SAMN36762229</t>
    </r>
  </si>
  <si>
    <r>
      <rPr>
        <u/>
        <sz val="12"/>
        <color indexed="8"/>
        <rFont val="Calibri"/>
        <family val="2"/>
      </rPr>
      <t>SRR25465370</t>
    </r>
  </si>
  <si>
    <r>
      <rPr>
        <u/>
        <sz val="12"/>
        <color indexed="8"/>
        <rFont val="Calibri"/>
        <family val="2"/>
      </rPr>
      <t>PV442285</t>
    </r>
  </si>
  <si>
    <t>USNM:FISH:466086</t>
  </si>
  <si>
    <r>
      <rPr>
        <u/>
        <sz val="12"/>
        <color indexed="8"/>
        <rFont val="Calibri"/>
        <family val="2"/>
      </rPr>
      <t>https://n2t.net/ark:/65665/313d6abee-1ec9-49c1-88ff-af2d5ced7ae1</t>
    </r>
  </si>
  <si>
    <t>USNM:Biorepository:AF0YN15</t>
  </si>
  <si>
    <r>
      <rPr>
        <u/>
        <sz val="12"/>
        <color indexed="8"/>
        <rFont val="Calibri"/>
        <family val="2"/>
      </rPr>
      <t>https://n2t.net/ark:/65665/3c9abc69b-1cb9-4758-a991-79aa13205742</t>
    </r>
  </si>
  <si>
    <t>USNM:Biorepository:AQ8MB30</t>
  </si>
  <si>
    <r>
      <rPr>
        <u/>
        <sz val="12"/>
        <color indexed="8"/>
        <rFont val="Calibri"/>
        <family val="2"/>
      </rPr>
      <t>https://n2t.net/ark:/65665/36f7a5fef-2f6c-4672-9bab-97b13d6079d0</t>
    </r>
  </si>
  <si>
    <r>
      <rPr>
        <u/>
        <sz val="12"/>
        <color indexed="8"/>
        <rFont val="Calibri"/>
        <family val="2"/>
      </rPr>
      <t>SAMN36762065</t>
    </r>
  </si>
  <si>
    <r>
      <rPr>
        <u/>
        <sz val="12"/>
        <color indexed="8"/>
        <rFont val="Calibri"/>
        <family val="2"/>
      </rPr>
      <t>SRR25465201</t>
    </r>
  </si>
  <si>
    <r>
      <rPr>
        <u/>
        <sz val="12"/>
        <color indexed="8"/>
        <rFont val="Calibri"/>
        <family val="2"/>
      </rPr>
      <t>PV442284</t>
    </r>
  </si>
  <si>
    <t>USNM:FISH:442029</t>
  </si>
  <si>
    <r>
      <rPr>
        <u/>
        <sz val="12"/>
        <color indexed="8"/>
        <rFont val="Calibri"/>
        <family val="2"/>
      </rPr>
      <t>https://n2t.net/ark:/65665/35160bf67-e51f-4560-8fef-e292b64ba48b</t>
    </r>
  </si>
  <si>
    <t>USNM:Biorepository:AE8WS63</t>
  </si>
  <si>
    <r>
      <rPr>
        <u/>
        <sz val="12"/>
        <color indexed="8"/>
        <rFont val="Calibri"/>
        <family val="2"/>
      </rPr>
      <t>https://n2t.net/ark:/65665/3211b4343-3760-4a40-af56-387e08eb9642</t>
    </r>
  </si>
  <si>
    <t>USNM:Biorepository:AJ9VK22</t>
  </si>
  <si>
    <r>
      <rPr>
        <u/>
        <sz val="12"/>
        <color indexed="8"/>
        <rFont val="Calibri"/>
        <family val="2"/>
      </rPr>
      <t>https://n2t.net/ark:/65665/3471aa4c3-389d-43f9-b190-38c690395a32</t>
    </r>
  </si>
  <si>
    <r>
      <rPr>
        <u/>
        <sz val="12"/>
        <color indexed="8"/>
        <rFont val="Calibri"/>
        <family val="2"/>
      </rPr>
      <t>SAMN29555240</t>
    </r>
  </si>
  <si>
    <r>
      <rPr>
        <u/>
        <sz val="12"/>
        <color indexed="8"/>
        <rFont val="Calibri"/>
        <family val="2"/>
      </rPr>
      <t>SRR21844165</t>
    </r>
  </si>
  <si>
    <r>
      <rPr>
        <u/>
        <sz val="12"/>
        <color indexed="8"/>
        <rFont val="Calibri"/>
        <family val="2"/>
      </rPr>
      <t>OR546216</t>
    </r>
  </si>
  <si>
    <r>
      <rPr>
        <i/>
        <sz val="12"/>
        <color indexed="8"/>
        <rFont val="Calibri"/>
        <family val="2"/>
      </rPr>
      <t>Scorpaena albifimbria</t>
    </r>
  </si>
  <si>
    <t>USNM:FISH:415358</t>
  </si>
  <si>
    <r>
      <rPr>
        <u/>
        <sz val="12"/>
        <color indexed="8"/>
        <rFont val="Calibri"/>
        <family val="2"/>
      </rPr>
      <t>https://n2t.net/ark:/65665/33f48a8e7-0b26-46dd-9c40-849510d1d6a3</t>
    </r>
  </si>
  <si>
    <t>USNM:Biorepository:AL8OB04</t>
  </si>
  <si>
    <r>
      <rPr>
        <u/>
        <sz val="12"/>
        <color indexed="8"/>
        <rFont val="Calibri"/>
        <family val="2"/>
      </rPr>
      <t>https://n2t.net/ark:/65665/337d17a7e-6493-4a5d-9f01-e91d2a6fa5b8</t>
    </r>
  </si>
  <si>
    <t>USNM:Biorepository:AL8OE16</t>
  </si>
  <si>
    <r>
      <rPr>
        <u/>
        <sz val="12"/>
        <color indexed="8"/>
        <rFont val="Calibri"/>
        <family val="2"/>
      </rPr>
      <t>https://n2t.net/ark:/65665/331d4f9d4-1b07-4d08-9cce-97e3048d176a</t>
    </r>
  </si>
  <si>
    <r>
      <rPr>
        <u/>
        <sz val="12"/>
        <color indexed="8"/>
        <rFont val="Calibri"/>
        <family val="2"/>
      </rPr>
      <t>SAMN29555262</t>
    </r>
  </si>
  <si>
    <r>
      <rPr>
        <u/>
        <sz val="12"/>
        <color indexed="8"/>
        <rFont val="Calibri"/>
        <family val="2"/>
      </rPr>
      <t>SRR21844140</t>
    </r>
  </si>
  <si>
    <r>
      <rPr>
        <u/>
        <sz val="12"/>
        <color indexed="8"/>
        <rFont val="Calibri"/>
        <family val="2"/>
      </rPr>
      <t>OP056923</t>
    </r>
  </si>
  <si>
    <r>
      <rPr>
        <i/>
        <sz val="12"/>
        <color indexed="8"/>
        <rFont val="Calibri"/>
        <family val="2"/>
      </rPr>
      <t>Scorpaena bergii</t>
    </r>
  </si>
  <si>
    <t>USNM:FISH:415359</t>
  </si>
  <si>
    <r>
      <rPr>
        <u/>
        <sz val="12"/>
        <color indexed="8"/>
        <rFont val="Calibri"/>
        <family val="2"/>
      </rPr>
      <t>https://n2t.net/ark:/65665/3d95703b5-9839-4f85-ae73-7272af1ca966</t>
    </r>
  </si>
  <si>
    <t>USNM:Biorepository:AL8OA94</t>
  </si>
  <si>
    <r>
      <rPr>
        <u/>
        <sz val="12"/>
        <color indexed="8"/>
        <rFont val="Calibri"/>
        <family val="2"/>
      </rPr>
      <t>https://n2t.net/ark:/65665/36653c380-5971-4813-a177-d290a9761bf6</t>
    </r>
  </si>
  <si>
    <t>USNM:Biorepository:AL7NK54</t>
  </si>
  <si>
    <r>
      <rPr>
        <u/>
        <sz val="12"/>
        <color indexed="8"/>
        <rFont val="Calibri"/>
        <family val="2"/>
      </rPr>
      <t>https://n2t.net/ark:/65665/3d0b07390-456f-4608-9cca-cb21c2b30e42</t>
    </r>
  </si>
  <si>
    <r>
      <rPr>
        <u/>
        <sz val="12"/>
        <color indexed="8"/>
        <rFont val="Calibri"/>
        <family val="2"/>
      </rPr>
      <t>SAMN29555258</t>
    </r>
  </si>
  <si>
    <r>
      <rPr>
        <u/>
        <sz val="12"/>
        <color indexed="8"/>
        <rFont val="Calibri"/>
        <family val="2"/>
      </rPr>
      <t>SRR21844145</t>
    </r>
  </si>
  <si>
    <r>
      <rPr>
        <u/>
        <sz val="12"/>
        <color indexed="8"/>
        <rFont val="Calibri"/>
        <family val="2"/>
      </rPr>
      <t>OP056881</t>
    </r>
  </si>
  <si>
    <r>
      <rPr>
        <i/>
        <sz val="12"/>
        <color indexed="8"/>
        <rFont val="Calibri"/>
        <family val="2"/>
      </rPr>
      <t>Scorpaena brachyptera</t>
    </r>
  </si>
  <si>
    <t>USNM:FISH:406389</t>
  </si>
  <si>
    <r>
      <rPr>
        <u/>
        <sz val="12"/>
        <color indexed="8"/>
        <rFont val="Calibri"/>
        <family val="2"/>
      </rPr>
      <t>https://n2t.net/ark:/65665/3cad44197-758c-4d72-a776-dd9ac6f10d1c</t>
    </r>
  </si>
  <si>
    <t>USNM:Biorepository:AL7NM02</t>
  </si>
  <si>
    <r>
      <rPr>
        <u/>
        <sz val="12"/>
        <color indexed="8"/>
        <rFont val="Calibri"/>
        <family val="2"/>
      </rPr>
      <t>https://n2t.net/ark:/65665/305d4bb81-91af-406b-bb48-e2678900d14e</t>
    </r>
  </si>
  <si>
    <t>USNM:Biorepository:AL7NJ85</t>
  </si>
  <si>
    <r>
      <rPr>
        <u/>
        <sz val="12"/>
        <color indexed="8"/>
        <rFont val="Calibri"/>
        <family val="2"/>
      </rPr>
      <t>https://n2t.net/ark:/65665/3bdeb2890-cc87-4c40-aa61-a9930fe5e007</t>
    </r>
  </si>
  <si>
    <r>
      <rPr>
        <u/>
        <sz val="12"/>
        <color indexed="8"/>
        <rFont val="Calibri"/>
        <family val="2"/>
      </rPr>
      <t>SAMN31811796</t>
    </r>
  </si>
  <si>
    <r>
      <rPr>
        <u/>
        <sz val="12"/>
        <color indexed="8"/>
        <rFont val="Calibri"/>
        <family val="2"/>
      </rPr>
      <t>SRR22396848</t>
    </r>
  </si>
  <si>
    <r>
      <rPr>
        <u/>
        <sz val="12"/>
        <color indexed="8"/>
        <rFont val="Calibri"/>
        <family val="2"/>
      </rPr>
      <t>OR581006</t>
    </r>
  </si>
  <si>
    <r>
      <rPr>
        <i/>
        <sz val="12"/>
        <color indexed="8"/>
        <rFont val="Calibri"/>
        <family val="2"/>
      </rPr>
      <t>Scorpaena calcarata</t>
    </r>
  </si>
  <si>
    <t>USNM:FISH:466085</t>
  </si>
  <si>
    <r>
      <rPr>
        <u/>
        <sz val="12"/>
        <color indexed="8"/>
        <rFont val="Calibri"/>
        <family val="2"/>
      </rPr>
      <t>https://n2t.net/ark:/65665/39995e496-9289-42a6-8c2f-e555ad534dfa</t>
    </r>
  </si>
  <si>
    <t>USNM:Biorepository:AF0YN14</t>
  </si>
  <si>
    <r>
      <rPr>
        <u/>
        <sz val="12"/>
        <color indexed="8"/>
        <rFont val="Calibri"/>
        <family val="2"/>
      </rPr>
      <t>https://n2t.net/ark:/65665/3179b0eeb-2313-4044-8e7c-0d71ebae6d3e</t>
    </r>
  </si>
  <si>
    <t>USNM:Biorepository:AQ8MB29</t>
  </si>
  <si>
    <r>
      <rPr>
        <u/>
        <sz val="12"/>
        <color indexed="8"/>
        <rFont val="Calibri"/>
        <family val="2"/>
      </rPr>
      <t>https://n2t.net/ark:/65665/3d04a55c8-990d-4c05-9377-ce022b2b7117</t>
    </r>
  </si>
  <si>
    <r>
      <rPr>
        <u/>
        <sz val="12"/>
        <color indexed="8"/>
        <rFont val="Calibri"/>
        <family val="2"/>
      </rPr>
      <t>SAMN36762064</t>
    </r>
  </si>
  <si>
    <r>
      <rPr>
        <u/>
        <sz val="12"/>
        <color indexed="8"/>
        <rFont val="Calibri"/>
        <family val="2"/>
      </rPr>
      <t>SRR25465202</t>
    </r>
  </si>
  <si>
    <r>
      <rPr>
        <u/>
        <sz val="12"/>
        <color indexed="8"/>
        <rFont val="Calibri"/>
        <family val="2"/>
      </rPr>
      <t>PV442276</t>
    </r>
  </si>
  <si>
    <t>USNM:FISH:471064</t>
  </si>
  <si>
    <t>USNM:Biorepository:AF0YO35</t>
  </si>
  <si>
    <r>
      <rPr>
        <i/>
        <sz val="12"/>
        <color indexed="8"/>
        <rFont val="Calibri"/>
        <family val="2"/>
      </rPr>
      <t>Scorpaena grandicornis</t>
    </r>
  </si>
  <si>
    <t>USNM:FISH:416785</t>
  </si>
  <si>
    <r>
      <rPr>
        <u/>
        <sz val="12"/>
        <color indexed="8"/>
        <rFont val="Calibri"/>
        <family val="2"/>
      </rPr>
      <t>https://n2t.net/ark:/65665/3fd60cabf-c993-4870-af9a-3068bdbd68eb</t>
    </r>
  </si>
  <si>
    <t>USNM:Biorepository:AC8CB90</t>
  </si>
  <si>
    <r>
      <rPr>
        <u/>
        <sz val="12"/>
        <color indexed="8"/>
        <rFont val="Calibri"/>
        <family val="2"/>
      </rPr>
      <t>https://n2t.net/ark:/65665/3d4966b9d-2602-42ed-8c7b-f8843602beb5</t>
    </r>
  </si>
  <si>
    <t>USNM:Biorepository:AC4YK84</t>
  </si>
  <si>
    <r>
      <rPr>
        <u/>
        <sz val="12"/>
        <color indexed="8"/>
        <rFont val="Calibri"/>
        <family val="2"/>
      </rPr>
      <t>https://n2t.net/ark:/65665/3e5cfd62f-042d-4bef-87be-b5979de71e21</t>
    </r>
  </si>
  <si>
    <r>
      <rPr>
        <u/>
        <sz val="12"/>
        <color indexed="8"/>
        <rFont val="Calibri"/>
        <family val="2"/>
      </rPr>
      <t>SAMN29555189</t>
    </r>
  </si>
  <si>
    <r>
      <rPr>
        <u/>
        <sz val="12"/>
        <color indexed="8"/>
        <rFont val="Calibri"/>
        <family val="2"/>
      </rPr>
      <t>SRR21844062</t>
    </r>
  </si>
  <si>
    <r>
      <rPr>
        <u/>
        <sz val="12"/>
        <color indexed="8"/>
        <rFont val="Calibri"/>
        <family val="2"/>
      </rPr>
      <t>OP057109</t>
    </r>
  </si>
  <si>
    <r>
      <rPr>
        <i/>
        <sz val="12"/>
        <color indexed="8"/>
        <rFont val="Calibri"/>
        <family val="2"/>
      </rPr>
      <t>Scorpaena inermis</t>
    </r>
  </si>
  <si>
    <t>USNM:FISH:413791</t>
  </si>
  <si>
    <r>
      <rPr>
        <u/>
        <sz val="12"/>
        <color indexed="8"/>
        <rFont val="Calibri"/>
        <family val="2"/>
      </rPr>
      <t>https://n2t.net/ark:/65665/36ea89031-ef7d-46ca-907a-ff4ee1a34934</t>
    </r>
  </si>
  <si>
    <t>USNM:Biorepository:AL8OB60</t>
  </si>
  <si>
    <r>
      <rPr>
        <u/>
        <sz val="12"/>
        <color indexed="8"/>
        <rFont val="Calibri"/>
        <family val="2"/>
      </rPr>
      <t>https://n2t.net/ark:/65665/3c92fabf8-51ed-44e8-aa04-08652d32e561</t>
    </r>
  </si>
  <si>
    <t>USNM:Biorepository:AL8OE63</t>
  </si>
  <si>
    <r>
      <rPr>
        <u/>
        <sz val="12"/>
        <color indexed="8"/>
        <rFont val="Calibri"/>
        <family val="2"/>
      </rPr>
      <t>https://n2t.net/ark:/65665/3545921d1-bc47-4913-8e66-401c452b6f57</t>
    </r>
  </si>
  <si>
    <r>
      <rPr>
        <u/>
        <sz val="12"/>
        <color indexed="8"/>
        <rFont val="Calibri"/>
        <family val="2"/>
      </rPr>
      <t>SAMN29555263</t>
    </r>
  </si>
  <si>
    <r>
      <rPr>
        <u/>
        <sz val="12"/>
        <color indexed="8"/>
        <rFont val="Calibri"/>
        <family val="2"/>
      </rPr>
      <t>SRR21844139</t>
    </r>
  </si>
  <si>
    <r>
      <rPr>
        <u/>
        <sz val="12"/>
        <color indexed="8"/>
        <rFont val="Calibri"/>
        <family val="2"/>
      </rPr>
      <t>OP056901</t>
    </r>
  </si>
  <si>
    <r>
      <rPr>
        <i/>
        <sz val="12"/>
        <color indexed="8"/>
        <rFont val="Calibri"/>
        <family val="2"/>
      </rPr>
      <t>Scorpaena plumieri</t>
    </r>
  </si>
  <si>
    <t>USNM:FISH:416482</t>
  </si>
  <si>
    <r>
      <rPr>
        <u/>
        <sz val="12"/>
        <color indexed="8"/>
        <rFont val="Calibri"/>
        <family val="2"/>
      </rPr>
      <t>https://n2t.net/ark:/65665/331cfba75-cd1e-42b2-9183-c26de7cd32dd</t>
    </r>
  </si>
  <si>
    <t>USNM:Biorepository:AC2WS27</t>
  </si>
  <si>
    <r>
      <rPr>
        <u/>
        <sz val="12"/>
        <color indexed="8"/>
        <rFont val="Calibri"/>
        <family val="2"/>
      </rPr>
      <t>https://n2t.net/ark:/65665/320506df8-207c-4f6b-acf3-883f2163c92d</t>
    </r>
  </si>
  <si>
    <t>USNM:Biorepository:AC4YJ26</t>
  </si>
  <si>
    <r>
      <rPr>
        <u/>
        <sz val="12"/>
        <color indexed="8"/>
        <rFont val="Calibri"/>
        <family val="2"/>
      </rPr>
      <t>https://n2t.net/ark:/65665/32ac71f7c-c471-4763-9107-cf5e080d8dd1</t>
    </r>
  </si>
  <si>
    <r>
      <rPr>
        <u/>
        <sz val="12"/>
        <color indexed="8"/>
        <rFont val="Calibri"/>
        <family val="2"/>
      </rPr>
      <t>SAMN26198085</t>
    </r>
  </si>
  <si>
    <r>
      <rPr>
        <u/>
        <sz val="12"/>
        <color indexed="8"/>
        <rFont val="Calibri"/>
        <family val="2"/>
      </rPr>
      <t>SRR19434349</t>
    </r>
  </si>
  <si>
    <r>
      <rPr>
        <u/>
        <sz val="12"/>
        <color indexed="8"/>
        <rFont val="Calibri"/>
        <family val="2"/>
      </rPr>
      <t>OP035264</t>
    </r>
  </si>
  <si>
    <r>
      <rPr>
        <i/>
        <sz val="12"/>
        <color indexed="8"/>
        <rFont val="Calibri"/>
        <family val="2"/>
      </rPr>
      <t>Scorpaenodes caribbaeus</t>
    </r>
  </si>
  <si>
    <t>USNM:FISH:415549</t>
  </si>
  <si>
    <r>
      <rPr>
        <u/>
        <sz val="12"/>
        <color indexed="8"/>
        <rFont val="Calibri"/>
        <family val="2"/>
      </rPr>
      <t>https://n2t.net/ark:/65665/310f31731-6258-4363-b644-15d53fa1f22d</t>
    </r>
  </si>
  <si>
    <r>
      <rPr>
        <u/>
        <sz val="12"/>
        <color indexed="8"/>
        <rFont val="Calibri"/>
        <family val="2"/>
      </rPr>
      <t>https://n2t.net/ark:/65665/397fe0561-65e8-4556-b8bf-6555525331c1</t>
    </r>
  </si>
  <si>
    <t>USNM:Biorepository:AL8OR70</t>
  </si>
  <si>
    <r>
      <rPr>
        <u/>
        <sz val="12"/>
        <color indexed="8"/>
        <rFont val="Calibri"/>
        <family val="2"/>
      </rPr>
      <t>https://n2t.net/ark:/65665/3de884ebd-2c50-48be-8bf4-332890f931fe</t>
    </r>
  </si>
  <si>
    <r>
      <rPr>
        <u/>
        <sz val="12"/>
        <color indexed="8"/>
        <rFont val="Calibri"/>
        <family val="2"/>
      </rPr>
      <t>SAMN29555293</t>
    </r>
  </si>
  <si>
    <r>
      <rPr>
        <u/>
        <sz val="12"/>
        <color indexed="8"/>
        <rFont val="Calibri"/>
        <family val="2"/>
      </rPr>
      <t>SRR21844010</t>
    </r>
  </si>
  <si>
    <r>
      <rPr>
        <u/>
        <sz val="12"/>
        <color indexed="8"/>
        <rFont val="Calibri"/>
        <family val="2"/>
      </rPr>
      <t>OP056983</t>
    </r>
  </si>
  <si>
    <r>
      <rPr>
        <i/>
        <sz val="12"/>
        <color indexed="8"/>
        <rFont val="Calibri"/>
        <family val="2"/>
      </rPr>
      <t>Scorpaenodes corallinus</t>
    </r>
  </si>
  <si>
    <t>USNM:FISH:422939</t>
  </si>
  <si>
    <r>
      <rPr>
        <u/>
        <sz val="12"/>
        <color indexed="8"/>
        <rFont val="Calibri"/>
        <family val="2"/>
      </rPr>
      <t>https://n2t.net/ark:/65665/35a0587ae-f998-4d0c-be06-7ee5ff5b0f76</t>
    </r>
  </si>
  <si>
    <r>
      <rPr>
        <u/>
        <sz val="12"/>
        <color indexed="8"/>
        <rFont val="Calibri"/>
        <family val="2"/>
      </rPr>
      <t>https://n2t.net/ark:/65665/3b7a834be-9055-4544-922e-2bd94fc47828</t>
    </r>
  </si>
  <si>
    <t>USNM:Biorepository:AD9NI20</t>
  </si>
  <si>
    <r>
      <rPr>
        <u/>
        <sz val="12"/>
        <color indexed="8"/>
        <rFont val="Calibri"/>
        <family val="2"/>
      </rPr>
      <t>https://n2t.net/ark:/65665/34da5bdb4-3451-4584-91f0-b525d144fa43</t>
    </r>
  </si>
  <si>
    <r>
      <rPr>
        <u/>
        <sz val="12"/>
        <color indexed="8"/>
        <rFont val="Calibri"/>
        <family val="2"/>
      </rPr>
      <t>SAMN26198106</t>
    </r>
  </si>
  <si>
    <r>
      <rPr>
        <u/>
        <sz val="12"/>
        <color indexed="8"/>
        <rFont val="Calibri"/>
        <family val="2"/>
      </rPr>
      <t>SRR19434477</t>
    </r>
  </si>
  <si>
    <r>
      <rPr>
        <u/>
        <sz val="12"/>
        <color indexed="8"/>
        <rFont val="Calibri"/>
        <family val="2"/>
      </rPr>
      <t>OP035168</t>
    </r>
  </si>
  <si>
    <r>
      <rPr>
        <i/>
        <sz val="12"/>
        <color indexed="8"/>
        <rFont val="Calibri"/>
        <family val="2"/>
      </rPr>
      <t>Scorpaenodes hirsutus</t>
    </r>
  </si>
  <si>
    <t>USNM:FISH:435046</t>
  </si>
  <si>
    <r>
      <rPr>
        <u/>
        <sz val="12"/>
        <color indexed="8"/>
        <rFont val="Calibri"/>
        <family val="2"/>
      </rPr>
      <t>https://n2t.net/ark:/65665/3014a7a49-65c6-4a72-b12e-74ec80ed490b</t>
    </r>
  </si>
  <si>
    <t>USNM:Biorepository:AB4OH68</t>
  </si>
  <si>
    <r>
      <rPr>
        <u/>
        <sz val="12"/>
        <color indexed="8"/>
        <rFont val="Calibri"/>
        <family val="2"/>
      </rPr>
      <t>https://n2t.net/ark:/65665/3ac0efb95-305e-4f86-952b-4a99227ca6f2</t>
    </r>
  </si>
  <si>
    <t>USNM:Biorepository:AG7PS30</t>
  </si>
  <si>
    <r>
      <rPr>
        <u/>
        <sz val="12"/>
        <color indexed="8"/>
        <rFont val="Calibri"/>
        <family val="2"/>
      </rPr>
      <t>https://n2t.net/ark:/65665/3b7257e51-f28f-433d-9413-7557a637a195</t>
    </r>
  </si>
  <si>
    <r>
      <rPr>
        <u/>
        <sz val="12"/>
        <color indexed="8"/>
        <rFont val="Calibri"/>
        <family val="2"/>
      </rPr>
      <t>SAMN36762013</t>
    </r>
  </si>
  <si>
    <r>
      <rPr>
        <u/>
        <sz val="12"/>
        <color indexed="8"/>
        <rFont val="Calibri"/>
        <family val="2"/>
      </rPr>
      <t>SRR25465130</t>
    </r>
  </si>
  <si>
    <r>
      <rPr>
        <u/>
        <sz val="12"/>
        <color indexed="8"/>
        <rFont val="Calibri"/>
        <family val="2"/>
      </rPr>
      <t>PV276241</t>
    </r>
  </si>
  <si>
    <r>
      <rPr>
        <i/>
        <sz val="12"/>
        <color indexed="8"/>
        <rFont val="Calibri"/>
        <family val="2"/>
      </rPr>
      <t>Scorpaenodes tredecimspinosus</t>
    </r>
  </si>
  <si>
    <t>USNM:FISH:415512</t>
  </si>
  <si>
    <r>
      <rPr>
        <u/>
        <sz val="12"/>
        <color indexed="8"/>
        <rFont val="Calibri"/>
        <family val="2"/>
      </rPr>
      <t>https://n2t.net/ark:/65665/3d23b7be0-13a6-4223-bcd4-3978f1ec5044</t>
    </r>
  </si>
  <si>
    <r>
      <rPr>
        <u/>
        <sz val="12"/>
        <color indexed="8"/>
        <rFont val="Calibri"/>
        <family val="2"/>
      </rPr>
      <t>https://n2t.net/ark:/65665/3f51ccebf-6978-4840-afe5-82279b9edf69</t>
    </r>
  </si>
  <si>
    <t>USNM:Biorepository:AL8OO63</t>
  </si>
  <si>
    <r>
      <rPr>
        <u/>
        <sz val="12"/>
        <color indexed="8"/>
        <rFont val="Calibri"/>
        <family val="2"/>
      </rPr>
      <t>https://n2t.net/ark:/65665/3541bf045-5ce5-4425-b6e0-0c66cc2a00f9</t>
    </r>
  </si>
  <si>
    <r>
      <rPr>
        <u/>
        <sz val="12"/>
        <color indexed="8"/>
        <rFont val="Calibri"/>
        <family val="2"/>
      </rPr>
      <t>SAMN29555282</t>
    </r>
  </si>
  <si>
    <r>
      <rPr>
        <u/>
        <sz val="12"/>
        <color indexed="8"/>
        <rFont val="Calibri"/>
        <family val="2"/>
      </rPr>
      <t>SRR21844022</t>
    </r>
  </si>
  <si>
    <r>
      <rPr>
        <u/>
        <sz val="12"/>
        <color indexed="8"/>
        <rFont val="Calibri"/>
        <family val="2"/>
      </rPr>
      <t>OP056971</t>
    </r>
  </si>
  <si>
    <r>
      <rPr>
        <i/>
        <sz val="12"/>
        <color indexed="8"/>
        <rFont val="Calibri"/>
        <family val="2"/>
      </rPr>
      <t>Scorpaenopsis cacopsis</t>
    </r>
  </si>
  <si>
    <t>USNM:FISH:442452</t>
  </si>
  <si>
    <r>
      <rPr>
        <u/>
        <sz val="12"/>
        <color indexed="8"/>
        <rFont val="Calibri"/>
        <family val="2"/>
      </rPr>
      <t>https://n2t.net/ark:/65665/304efc0fc-9322-4046-b6af-4469ccd6cc63</t>
    </r>
  </si>
  <si>
    <t>USNM:Biorepository:AI2EO53</t>
  </si>
  <si>
    <r>
      <rPr>
        <u/>
        <sz val="12"/>
        <color indexed="8"/>
        <rFont val="Calibri"/>
        <family val="2"/>
      </rPr>
      <t>https://n2t.net/ark:/65665/3264a19bd-8652-41dd-a73d-857bfa532d37</t>
    </r>
  </si>
  <si>
    <t>USNM:Biorepository:AK2YC39</t>
  </si>
  <si>
    <r>
      <rPr>
        <u/>
        <sz val="12"/>
        <color indexed="8"/>
        <rFont val="Calibri"/>
        <family val="2"/>
      </rPr>
      <t>https://n2t.net/ark:/65665/30b0a1ac4-3bd3-410e-a710-6b286f769807</t>
    </r>
  </si>
  <si>
    <r>
      <rPr>
        <u/>
        <sz val="12"/>
        <color indexed="8"/>
        <rFont val="Calibri"/>
        <family val="2"/>
      </rPr>
      <t>SAMN26198295</t>
    </r>
  </si>
  <si>
    <r>
      <rPr>
        <u/>
        <sz val="12"/>
        <color indexed="8"/>
        <rFont val="Calibri"/>
        <family val="2"/>
      </rPr>
      <t>SRR19434385</t>
    </r>
  </si>
  <si>
    <r>
      <rPr>
        <u/>
        <sz val="12"/>
        <color indexed="8"/>
        <rFont val="Calibri"/>
        <family val="2"/>
      </rPr>
      <t>OP035311</t>
    </r>
  </si>
  <si>
    <r>
      <rPr>
        <i/>
        <sz val="12"/>
        <color indexed="8"/>
        <rFont val="Calibri"/>
        <family val="2"/>
      </rPr>
      <t>Scorpaenopsis diabolus</t>
    </r>
  </si>
  <si>
    <t>USNM:FISH:446087</t>
  </si>
  <si>
    <r>
      <rPr>
        <u/>
        <sz val="12"/>
        <color indexed="8"/>
        <rFont val="Calibri"/>
        <family val="2"/>
      </rPr>
      <t>https://n2t.net/ark:/65665/37f507f0d-7206-41c6-aeb5-37e07515db21</t>
    </r>
  </si>
  <si>
    <t>USNM:Biorepository:AL1HE95</t>
  </si>
  <si>
    <r>
      <rPr>
        <u/>
        <sz val="12"/>
        <color indexed="8"/>
        <rFont val="Calibri"/>
        <family val="2"/>
      </rPr>
      <t>https://n2t.net/ark:/65665/349558d98-0e03-4655-82df-8a24d8979196</t>
    </r>
  </si>
  <si>
    <t>USNM:Biorepository:AL8OX66</t>
  </si>
  <si>
    <r>
      <rPr>
        <u/>
        <sz val="12"/>
        <color indexed="8"/>
        <rFont val="Calibri"/>
        <family val="2"/>
      </rPr>
      <t>https://n2t.net/ark:/65665/36cec545e-0b96-4c05-9c0f-8441c0ce9743</t>
    </r>
  </si>
  <si>
    <r>
      <rPr>
        <u/>
        <sz val="12"/>
        <color indexed="8"/>
        <rFont val="Calibri"/>
        <family val="2"/>
      </rPr>
      <t>SAMN26198349</t>
    </r>
  </si>
  <si>
    <r>
      <rPr>
        <u/>
        <sz val="12"/>
        <color indexed="8"/>
        <rFont val="Calibri"/>
        <family val="2"/>
      </rPr>
      <t>SRR19434370</t>
    </r>
  </si>
  <si>
    <r>
      <rPr>
        <u/>
        <sz val="12"/>
        <color indexed="8"/>
        <rFont val="Calibri"/>
        <family val="2"/>
      </rPr>
      <t>OP035194</t>
    </r>
  </si>
  <si>
    <r>
      <rPr>
        <i/>
        <sz val="12"/>
        <color indexed="8"/>
        <rFont val="Calibri"/>
        <family val="2"/>
      </rPr>
      <t>Sebastapistes coniorta</t>
    </r>
  </si>
  <si>
    <t>USNM:FISH:442298</t>
  </si>
  <si>
    <r>
      <rPr>
        <u/>
        <sz val="12"/>
        <color indexed="8"/>
        <rFont val="Calibri"/>
        <family val="2"/>
      </rPr>
      <t>https://n2t.net/ark:/65665/344d76f03-3b77-4a9a-ad72-a67c7c81b2b9</t>
    </r>
  </si>
  <si>
    <t>USNM:Biorepository:AH9BM51</t>
  </si>
  <si>
    <r>
      <rPr>
        <u/>
        <sz val="12"/>
        <color indexed="8"/>
        <rFont val="Calibri"/>
        <family val="2"/>
      </rPr>
      <t>https://n2t.net/ark:/65665/3b5eb4017-5f14-403d-a46e-b493363606ed</t>
    </r>
  </si>
  <si>
    <t>USNM:Biorepository:AK2YC97</t>
  </si>
  <si>
    <r>
      <rPr>
        <u/>
        <sz val="12"/>
        <color indexed="8"/>
        <rFont val="Calibri"/>
        <family val="2"/>
      </rPr>
      <t>https://n2t.net/ark:/65665/32f2a23ca-e5eb-41a5-b13a-d674af1a83dd</t>
    </r>
  </si>
  <si>
    <r>
      <rPr>
        <u/>
        <sz val="12"/>
        <color indexed="8"/>
        <rFont val="Calibri"/>
        <family val="2"/>
      </rPr>
      <t>SAMN26198321</t>
    </r>
  </si>
  <si>
    <r>
      <rPr>
        <u/>
        <sz val="12"/>
        <color indexed="8"/>
        <rFont val="Calibri"/>
        <family val="2"/>
      </rPr>
      <t>SRR19434388</t>
    </r>
  </si>
  <si>
    <r>
      <rPr>
        <u/>
        <sz val="12"/>
        <color indexed="8"/>
        <rFont val="Calibri"/>
        <family val="2"/>
      </rPr>
      <t>OP035320</t>
    </r>
  </si>
  <si>
    <r>
      <rPr>
        <i/>
        <sz val="12"/>
        <color indexed="8"/>
        <rFont val="Calibri"/>
        <family val="2"/>
      </rPr>
      <t>Sebastapistes fowleri</t>
    </r>
  </si>
  <si>
    <t>USNM:FISH:442383</t>
  </si>
  <si>
    <r>
      <rPr>
        <u/>
        <sz val="12"/>
        <color indexed="8"/>
        <rFont val="Calibri"/>
        <family val="2"/>
      </rPr>
      <t>https://n2t.net/ark:/65665/3760e467c-f23c-4a5f-8041-4b73673fd8a3</t>
    </r>
  </si>
  <si>
    <t>USNM:Biorepository:AI2EM78</t>
  </si>
  <si>
    <r>
      <rPr>
        <u/>
        <sz val="12"/>
        <color indexed="8"/>
        <rFont val="Calibri"/>
        <family val="2"/>
      </rPr>
      <t>https://n2t.net/ark:/65665/3f017ad66-6803-4c2e-aeb3-eaadadb84e38</t>
    </r>
  </si>
  <si>
    <t>USNM:Biorepository:AK2YC04</t>
  </si>
  <si>
    <r>
      <rPr>
        <u/>
        <sz val="12"/>
        <color indexed="8"/>
        <rFont val="Calibri"/>
        <family val="2"/>
      </rPr>
      <t>https://n2t.net/ark:/65665/322bb6358-42ee-4030-8982-5ee16a4f72b5</t>
    </r>
  </si>
  <si>
    <r>
      <rPr>
        <u/>
        <sz val="12"/>
        <color indexed="8"/>
        <rFont val="Calibri"/>
        <family val="2"/>
      </rPr>
      <t>SAMN26198271</t>
    </r>
  </si>
  <si>
    <r>
      <rPr>
        <u/>
        <sz val="12"/>
        <color indexed="8"/>
        <rFont val="Calibri"/>
        <family val="2"/>
      </rPr>
      <t>SRR19434522</t>
    </r>
  </si>
  <si>
    <r>
      <rPr>
        <u/>
        <sz val="12"/>
        <color indexed="8"/>
        <rFont val="Calibri"/>
        <family val="2"/>
      </rPr>
      <t>OP035131</t>
    </r>
  </si>
  <si>
    <r>
      <rPr>
        <i/>
        <sz val="12"/>
        <color indexed="8"/>
        <rFont val="Calibri"/>
        <family val="2"/>
      </rPr>
      <t>Taenianotus triacanthus</t>
    </r>
  </si>
  <si>
    <t>USNM:FISH:442240</t>
  </si>
  <si>
    <r>
      <rPr>
        <u/>
        <sz val="12"/>
        <color indexed="8"/>
        <rFont val="Calibri"/>
        <family val="2"/>
      </rPr>
      <t>https://n2t.net/ark:/65665/34e8a0f7c-4ded-4946-b832-18b0e7d97fb9</t>
    </r>
  </si>
  <si>
    <t>USNM:Biorepository:AH9BL35</t>
  </si>
  <si>
    <r>
      <rPr>
        <u/>
        <sz val="12"/>
        <color indexed="8"/>
        <rFont val="Calibri"/>
        <family val="2"/>
      </rPr>
      <t>https://n2t.net/ark:/65665/3cb2b2c9a-3225-4501-8d59-7238811c9261</t>
    </r>
  </si>
  <si>
    <t>USNM:Biorepository:AK2YC73</t>
  </si>
  <si>
    <r>
      <rPr>
        <u/>
        <sz val="12"/>
        <color indexed="8"/>
        <rFont val="Calibri"/>
        <family val="2"/>
      </rPr>
      <t>https://n2t.net/ark:/65665/3671943df-8ca7-4088-9a55-3505421a6999</t>
    </r>
  </si>
  <si>
    <r>
      <rPr>
        <u/>
        <sz val="12"/>
        <color indexed="8"/>
        <rFont val="Calibri"/>
        <family val="2"/>
      </rPr>
      <t>SAMN26198310</t>
    </r>
  </si>
  <si>
    <r>
      <rPr>
        <u/>
        <sz val="12"/>
        <color indexed="8"/>
        <rFont val="Calibri"/>
        <family val="2"/>
      </rPr>
      <t>SRR19434524</t>
    </r>
  </si>
  <si>
    <r>
      <rPr>
        <u/>
        <sz val="12"/>
        <color indexed="8"/>
        <rFont val="Calibri"/>
        <family val="2"/>
      </rPr>
      <t>OP035174</t>
    </r>
  </si>
  <si>
    <r>
      <rPr>
        <i/>
        <sz val="12"/>
        <color indexed="8"/>
        <rFont val="Calibri"/>
        <family val="2"/>
      </rPr>
      <t>Scyliorhinus retifer</t>
    </r>
  </si>
  <si>
    <t>USNM:FISH:454790</t>
  </si>
  <si>
    <r>
      <rPr>
        <u/>
        <sz val="12"/>
        <color indexed="8"/>
        <rFont val="Calibri"/>
        <family val="2"/>
      </rPr>
      <t>https://n2t.net/ark:/65665/3341f1336-36aa-49fc-a82f-a900c71d92a0</t>
    </r>
  </si>
  <si>
    <t>USNM:Biorepository:AO9TU27</t>
  </si>
  <si>
    <r>
      <rPr>
        <u/>
        <sz val="12"/>
        <color indexed="8"/>
        <rFont val="Calibri"/>
        <family val="2"/>
      </rPr>
      <t>https://n2t.net/ark:/65665/35d3c75ab-76ba-4150-88f4-d7e3b2757fc1</t>
    </r>
  </si>
  <si>
    <t>USNM:Biorepository:AQ8MM18</t>
  </si>
  <si>
    <r>
      <rPr>
        <u/>
        <sz val="12"/>
        <color indexed="8"/>
        <rFont val="Calibri"/>
        <family val="2"/>
      </rPr>
      <t>https://n2t.net/ark:/65665/365effbf9-c1f8-4488-8891-e974fa7013b5</t>
    </r>
  </si>
  <si>
    <r>
      <rPr>
        <u/>
        <sz val="12"/>
        <color indexed="8"/>
        <rFont val="Calibri"/>
        <family val="2"/>
      </rPr>
      <t>SAMN31811877</t>
    </r>
  </si>
  <si>
    <r>
      <rPr>
        <u/>
        <sz val="12"/>
        <color indexed="8"/>
        <rFont val="Calibri"/>
        <family val="2"/>
      </rPr>
      <t>SRR22396729</t>
    </r>
  </si>
  <si>
    <r>
      <rPr>
        <u/>
        <sz val="12"/>
        <color indexed="8"/>
        <rFont val="Calibri"/>
        <family val="2"/>
      </rPr>
      <t>OR482499</t>
    </r>
  </si>
  <si>
    <r>
      <rPr>
        <sz val="12"/>
        <color indexed="8"/>
        <rFont val="Calibri"/>
        <family val="2"/>
      </rPr>
      <t>Sebastidae</t>
    </r>
  </si>
  <si>
    <r>
      <rPr>
        <i/>
        <sz val="12"/>
        <color indexed="8"/>
        <rFont val="Calibri"/>
        <family val="2"/>
      </rPr>
      <t>Helicolenus dactylopterus</t>
    </r>
  </si>
  <si>
    <t>USNM:FISH:466024</t>
  </si>
  <si>
    <r>
      <rPr>
        <u/>
        <sz val="12"/>
        <color indexed="8"/>
        <rFont val="Calibri"/>
        <family val="2"/>
      </rPr>
      <t>https://n2t.net/ark:/65665/33dc48e00-6d47-47e4-9515-26984369fa8b</t>
    </r>
  </si>
  <si>
    <t>USNM:Biorepository:AO9TU89</t>
  </si>
  <si>
    <r>
      <rPr>
        <u/>
        <sz val="12"/>
        <color indexed="8"/>
        <rFont val="Calibri"/>
        <family val="2"/>
      </rPr>
      <t>https://n2t.net/ark:/65665/3921e7cb5-0010-4ccd-8a35-d0ec60c76bdd</t>
    </r>
  </si>
  <si>
    <t>USNM:Biorepository:AQ8MA68</t>
  </si>
  <si>
    <r>
      <rPr>
        <u/>
        <sz val="12"/>
        <color indexed="8"/>
        <rFont val="Calibri"/>
        <family val="2"/>
      </rPr>
      <t>https://n2t.net/ark:/65665/3adb424ab-49f6-408d-a80f-369984ad0d09</t>
    </r>
  </si>
  <si>
    <r>
      <rPr>
        <u/>
        <sz val="12"/>
        <color indexed="8"/>
        <rFont val="Calibri"/>
        <family val="2"/>
      </rPr>
      <t>SAMN36762184</t>
    </r>
  </si>
  <si>
    <r>
      <rPr>
        <u/>
        <sz val="12"/>
        <color indexed="8"/>
        <rFont val="Calibri"/>
        <family val="2"/>
      </rPr>
      <t>SRR25465292</t>
    </r>
  </si>
  <si>
    <r>
      <rPr>
        <u/>
        <sz val="12"/>
        <color indexed="8"/>
        <rFont val="Calibri"/>
        <family val="2"/>
      </rPr>
      <t>PV357918</t>
    </r>
  </si>
  <si>
    <t>USNM:FISH:477486</t>
  </si>
  <si>
    <t>USNM:Biorepository:AP9DW68</t>
  </si>
  <si>
    <r>
      <rPr>
        <i/>
        <sz val="12"/>
        <color indexed="8"/>
        <rFont val="Calibri"/>
        <family val="2"/>
      </rPr>
      <t>Sebastes alutus</t>
    </r>
  </si>
  <si>
    <r>
      <rPr>
        <sz val="12"/>
        <color indexed="8"/>
        <rFont val="Calibri"/>
        <family val="2"/>
      </rPr>
      <t>Pacific Ocean Perch</t>
    </r>
  </si>
  <si>
    <t>UWBM:FISHES:113197</t>
  </si>
  <si>
    <r>
      <rPr>
        <u/>
        <sz val="12"/>
        <color indexed="8"/>
        <rFont val="Calibri"/>
        <family val="2"/>
      </rPr>
      <t>SAMN29555356</t>
    </r>
  </si>
  <si>
    <r>
      <rPr>
        <u/>
        <sz val="12"/>
        <color indexed="8"/>
        <rFont val="Calibri"/>
        <family val="2"/>
      </rPr>
      <t>SRR21843924</t>
    </r>
  </si>
  <si>
    <r>
      <rPr>
        <u/>
        <sz val="12"/>
        <color indexed="8"/>
        <rFont val="Calibri"/>
        <family val="2"/>
      </rPr>
      <t>OR482510</t>
    </r>
  </si>
  <si>
    <r>
      <rPr>
        <i/>
        <sz val="12"/>
        <color indexed="8"/>
        <rFont val="Calibri"/>
        <family val="2"/>
      </rPr>
      <t>Sebastes auriculatus</t>
    </r>
  </si>
  <si>
    <r>
      <rPr>
        <sz val="12"/>
        <color indexed="8"/>
        <rFont val="Calibri"/>
        <family val="2"/>
      </rPr>
      <t>Brown Rockfish</t>
    </r>
  </si>
  <si>
    <t>UWBM:FISHES:118749</t>
  </si>
  <si>
    <r>
      <rPr>
        <u/>
        <sz val="12"/>
        <color indexed="8"/>
        <rFont val="Calibri"/>
        <family val="2"/>
      </rPr>
      <t>SAMN29555374</t>
    </r>
  </si>
  <si>
    <r>
      <rPr>
        <u/>
        <sz val="12"/>
        <color indexed="8"/>
        <rFont val="Calibri"/>
        <family val="2"/>
      </rPr>
      <t>SRR21844241</t>
    </r>
  </si>
  <si>
    <r>
      <rPr>
        <u/>
        <sz val="12"/>
        <color indexed="8"/>
        <rFont val="Calibri"/>
        <family val="2"/>
      </rPr>
      <t>OR482526</t>
    </r>
  </si>
  <si>
    <r>
      <rPr>
        <i/>
        <sz val="12"/>
        <color indexed="8"/>
        <rFont val="Calibri"/>
        <family val="2"/>
      </rPr>
      <t>Sebastes babcocki</t>
    </r>
  </si>
  <si>
    <r>
      <rPr>
        <sz val="12"/>
        <color indexed="8"/>
        <rFont val="Calibri"/>
        <family val="2"/>
      </rPr>
      <t>Redbanded Rockfish</t>
    </r>
  </si>
  <si>
    <t>UWBM:FISHES:150218</t>
  </si>
  <si>
    <r>
      <rPr>
        <u/>
        <sz val="12"/>
        <color indexed="8"/>
        <rFont val="Calibri"/>
        <family val="2"/>
      </rPr>
      <t>SAMN29555382</t>
    </r>
  </si>
  <si>
    <r>
      <rPr>
        <u/>
        <sz val="12"/>
        <color indexed="8"/>
        <rFont val="Calibri"/>
        <family val="2"/>
      </rPr>
      <t>SRR21844233</t>
    </r>
  </si>
  <si>
    <r>
      <rPr>
        <u/>
        <sz val="12"/>
        <color indexed="8"/>
        <rFont val="Calibri"/>
        <family val="2"/>
      </rPr>
      <t>OR499729</t>
    </r>
  </si>
  <si>
    <r>
      <rPr>
        <i/>
        <sz val="12"/>
        <color indexed="8"/>
        <rFont val="Calibri"/>
        <family val="2"/>
      </rPr>
      <t>Sebastes brevispinis</t>
    </r>
  </si>
  <si>
    <r>
      <rPr>
        <sz val="12"/>
        <color indexed="8"/>
        <rFont val="Calibri"/>
        <family val="2"/>
      </rPr>
      <t>Silvergray Rockfish</t>
    </r>
  </si>
  <si>
    <t>UWBM:FISHES:119934</t>
  </si>
  <si>
    <r>
      <rPr>
        <u/>
        <sz val="12"/>
        <color indexed="8"/>
        <rFont val="Calibri"/>
        <family val="2"/>
      </rPr>
      <t>SAMN29555377</t>
    </r>
  </si>
  <si>
    <r>
      <rPr>
        <u/>
        <sz val="12"/>
        <color indexed="8"/>
        <rFont val="Calibri"/>
        <family val="2"/>
      </rPr>
      <t>SRR21844238</t>
    </r>
  </si>
  <si>
    <r>
      <rPr>
        <u/>
        <sz val="12"/>
        <color indexed="8"/>
        <rFont val="Calibri"/>
        <family val="2"/>
      </rPr>
      <t>OR482530</t>
    </r>
  </si>
  <si>
    <r>
      <rPr>
        <i/>
        <sz val="12"/>
        <color indexed="8"/>
        <rFont val="Calibri"/>
        <family val="2"/>
      </rPr>
      <t>Sebastes caurinus</t>
    </r>
  </si>
  <si>
    <r>
      <rPr>
        <sz val="12"/>
        <color indexed="8"/>
        <rFont val="Calibri"/>
        <family val="2"/>
      </rPr>
      <t>Copper Rockfish</t>
    </r>
  </si>
  <si>
    <t>UWBM:FISHES:114025</t>
  </si>
  <si>
    <r>
      <rPr>
        <u/>
        <sz val="12"/>
        <color indexed="8"/>
        <rFont val="Calibri"/>
        <family val="2"/>
      </rPr>
      <t>SAMN26198417</t>
    </r>
  </si>
  <si>
    <r>
      <rPr>
        <u/>
        <sz val="12"/>
        <color indexed="8"/>
        <rFont val="Calibri"/>
        <family val="2"/>
      </rPr>
      <t>SRR18254472</t>
    </r>
  </si>
  <si>
    <r>
      <rPr>
        <u/>
        <sz val="12"/>
        <color indexed="8"/>
        <rFont val="Calibri"/>
        <family val="2"/>
      </rPr>
      <t>OP035205</t>
    </r>
  </si>
  <si>
    <t>UWBM:FISHES:156954</t>
  </si>
  <si>
    <r>
      <rPr>
        <u/>
        <sz val="12"/>
        <color indexed="8"/>
        <rFont val="Calibri"/>
        <family val="2"/>
      </rPr>
      <t>SAMN31811928</t>
    </r>
  </si>
  <si>
    <r>
      <rPr>
        <u/>
        <sz val="12"/>
        <color indexed="8"/>
        <rFont val="Calibri"/>
        <family val="2"/>
      </rPr>
      <t>SRR22396796</t>
    </r>
  </si>
  <si>
    <r>
      <rPr>
        <u/>
        <sz val="12"/>
        <color indexed="8"/>
        <rFont val="Calibri"/>
        <family val="2"/>
      </rPr>
      <t>OR546210</t>
    </r>
  </si>
  <si>
    <r>
      <rPr>
        <i/>
        <sz val="12"/>
        <color indexed="8"/>
        <rFont val="Calibri"/>
        <family val="2"/>
      </rPr>
      <t>Sebastes ciliatus**</t>
    </r>
  </si>
  <si>
    <r>
      <rPr>
        <sz val="12"/>
        <color indexed="8"/>
        <rFont val="Calibri"/>
        <family val="2"/>
      </rPr>
      <t>Dusky Rockfish</t>
    </r>
  </si>
  <si>
    <t>UWBM:FISHES:151032</t>
  </si>
  <si>
    <r>
      <rPr>
        <u/>
        <sz val="12"/>
        <color indexed="8"/>
        <rFont val="Calibri"/>
        <family val="2"/>
      </rPr>
      <t>SAMN31811905</t>
    </r>
  </si>
  <si>
    <r>
      <rPr>
        <u/>
        <sz val="12"/>
        <color indexed="8"/>
        <rFont val="Calibri"/>
        <family val="2"/>
      </rPr>
      <t>SRR22396821</t>
    </r>
  </si>
  <si>
    <r>
      <rPr>
        <u/>
        <sz val="12"/>
        <color indexed="8"/>
        <rFont val="Calibri"/>
        <family val="2"/>
      </rPr>
      <t>OR482540</t>
    </r>
  </si>
  <si>
    <r>
      <rPr>
        <i/>
        <sz val="12"/>
        <color indexed="8"/>
        <rFont val="Calibri"/>
        <family val="2"/>
      </rPr>
      <t>Sebastes constellatus</t>
    </r>
  </si>
  <si>
    <r>
      <rPr>
        <sz val="12"/>
        <color indexed="8"/>
        <rFont val="Calibri"/>
        <family val="2"/>
      </rPr>
      <t>Starry Rockfish</t>
    </r>
  </si>
  <si>
    <t>UWBM:FISHES:113208</t>
  </si>
  <si>
    <r>
      <rPr>
        <u/>
        <sz val="12"/>
        <color indexed="8"/>
        <rFont val="Calibri"/>
        <family val="2"/>
      </rPr>
      <t>SAMN29555357</t>
    </r>
  </si>
  <si>
    <r>
      <rPr>
        <u/>
        <sz val="12"/>
        <color indexed="8"/>
        <rFont val="Calibri"/>
        <family val="2"/>
      </rPr>
      <t>SRR21843923</t>
    </r>
  </si>
  <si>
    <r>
      <rPr>
        <u/>
        <sz val="12"/>
        <color indexed="8"/>
        <rFont val="Calibri"/>
        <family val="2"/>
      </rPr>
      <t>OR482511</t>
    </r>
  </si>
  <si>
    <r>
      <rPr>
        <i/>
        <sz val="12"/>
        <color indexed="8"/>
        <rFont val="Calibri"/>
        <family val="2"/>
      </rPr>
      <t>Sebastes crameri</t>
    </r>
  </si>
  <si>
    <r>
      <rPr>
        <sz val="12"/>
        <color indexed="8"/>
        <rFont val="Calibri"/>
        <family val="2"/>
      </rPr>
      <t>Darkblotched Rockfish</t>
    </r>
  </si>
  <si>
    <t>UWBM:FISHES:114055</t>
  </si>
  <si>
    <r>
      <rPr>
        <u/>
        <sz val="12"/>
        <color indexed="8"/>
        <rFont val="Calibri"/>
        <family val="2"/>
      </rPr>
      <t>SAMN26198421</t>
    </r>
  </si>
  <si>
    <r>
      <rPr>
        <u/>
        <sz val="12"/>
        <color indexed="8"/>
        <rFont val="Calibri"/>
        <family val="2"/>
      </rPr>
      <t>SRR18254468</t>
    </r>
  </si>
  <si>
    <r>
      <rPr>
        <u/>
        <sz val="12"/>
        <color indexed="8"/>
        <rFont val="Calibri"/>
        <family val="2"/>
      </rPr>
      <t>OP035263</t>
    </r>
  </si>
  <si>
    <t>UWBM:FISHES:119999</t>
  </si>
  <si>
    <r>
      <rPr>
        <u/>
        <sz val="12"/>
        <color indexed="8"/>
        <rFont val="Calibri"/>
        <family val="2"/>
      </rPr>
      <t>SAMN29555380</t>
    </r>
  </si>
  <si>
    <r>
      <rPr>
        <u/>
        <sz val="12"/>
        <color indexed="8"/>
        <rFont val="Calibri"/>
        <family val="2"/>
      </rPr>
      <t>SRR21844235</t>
    </r>
  </si>
  <si>
    <r>
      <rPr>
        <u/>
        <sz val="12"/>
        <color indexed="8"/>
        <rFont val="Calibri"/>
        <family val="2"/>
      </rPr>
      <t>OR482532</t>
    </r>
  </si>
  <si>
    <r>
      <rPr>
        <i/>
        <sz val="12"/>
        <color indexed="8"/>
        <rFont val="Calibri"/>
        <family val="2"/>
      </rPr>
      <t>Sebastes dallii</t>
    </r>
  </si>
  <si>
    <r>
      <rPr>
        <sz val="12"/>
        <color indexed="8"/>
        <rFont val="Calibri"/>
        <family val="2"/>
      </rPr>
      <t>Calico Rockfish</t>
    </r>
  </si>
  <si>
    <t>UWBM:FISHES:114033</t>
  </si>
  <si>
    <r>
      <rPr>
        <u/>
        <sz val="12"/>
        <color indexed="8"/>
        <rFont val="Calibri"/>
        <family val="2"/>
      </rPr>
      <t>SAMN26198418</t>
    </r>
  </si>
  <si>
    <r>
      <rPr>
        <u/>
        <sz val="12"/>
        <color indexed="8"/>
        <rFont val="Calibri"/>
        <family val="2"/>
      </rPr>
      <t>SRR18254471</t>
    </r>
  </si>
  <si>
    <r>
      <rPr>
        <u/>
        <sz val="12"/>
        <color indexed="8"/>
        <rFont val="Calibri"/>
        <family val="2"/>
      </rPr>
      <t>OP035142</t>
    </r>
  </si>
  <si>
    <r>
      <rPr>
        <i/>
        <sz val="12"/>
        <color indexed="8"/>
        <rFont val="Calibri"/>
        <family val="2"/>
      </rPr>
      <t>Sebastes diploproa</t>
    </r>
  </si>
  <si>
    <r>
      <rPr>
        <sz val="12"/>
        <color indexed="8"/>
        <rFont val="Calibri"/>
        <family val="2"/>
      </rPr>
      <t>Splitnose Rockfish</t>
    </r>
  </si>
  <si>
    <t>UWBM:FISHES:49662</t>
  </si>
  <si>
    <r>
      <rPr>
        <u/>
        <sz val="12"/>
        <color indexed="8"/>
        <rFont val="Calibri"/>
        <family val="2"/>
      </rPr>
      <t>SAMN29555431</t>
    </r>
  </si>
  <si>
    <r>
      <rPr>
        <u/>
        <sz val="12"/>
        <color indexed="8"/>
        <rFont val="Calibri"/>
        <family val="2"/>
      </rPr>
      <t>SRR21843905</t>
    </r>
  </si>
  <si>
    <r>
      <rPr>
        <u/>
        <sz val="12"/>
        <color indexed="8"/>
        <rFont val="Calibri"/>
        <family val="2"/>
      </rPr>
      <t>OR482579</t>
    </r>
  </si>
  <si>
    <r>
      <rPr>
        <i/>
        <sz val="12"/>
        <color indexed="8"/>
        <rFont val="Calibri"/>
        <family val="2"/>
      </rPr>
      <t>Sebastes elongatus</t>
    </r>
  </si>
  <si>
    <r>
      <rPr>
        <sz val="12"/>
        <color indexed="8"/>
        <rFont val="Calibri"/>
        <family val="2"/>
      </rPr>
      <t>Greenstriped Rockfish</t>
    </r>
  </si>
  <si>
    <t>UWBM:FISHES:48830</t>
  </si>
  <si>
    <r>
      <rPr>
        <u/>
        <sz val="12"/>
        <color indexed="8"/>
        <rFont val="Calibri"/>
        <family val="2"/>
      </rPr>
      <t>SAMN29555428</t>
    </r>
  </si>
  <si>
    <r>
      <rPr>
        <u/>
        <sz val="12"/>
        <color indexed="8"/>
        <rFont val="Calibri"/>
        <family val="2"/>
      </rPr>
      <t>SRR21843908</t>
    </r>
  </si>
  <si>
    <r>
      <rPr>
        <u/>
        <sz val="12"/>
        <color indexed="8"/>
        <rFont val="Calibri"/>
        <family val="2"/>
      </rPr>
      <t>OR482576</t>
    </r>
  </si>
  <si>
    <r>
      <rPr>
        <i/>
        <sz val="12"/>
        <color indexed="8"/>
        <rFont val="Calibri"/>
        <family val="2"/>
      </rPr>
      <t>Sebastes emphaeus</t>
    </r>
  </si>
  <si>
    <r>
      <rPr>
        <sz val="12"/>
        <color indexed="8"/>
        <rFont val="Calibri"/>
        <family val="2"/>
      </rPr>
      <t>Puget Sound Rockfish</t>
    </r>
  </si>
  <si>
    <t>UWBM:FISHES:48817</t>
  </si>
  <si>
    <r>
      <rPr>
        <u/>
        <sz val="12"/>
        <color indexed="8"/>
        <rFont val="Calibri"/>
        <family val="2"/>
      </rPr>
      <t>SAMN29555425</t>
    </r>
  </si>
  <si>
    <r>
      <rPr>
        <u/>
        <sz val="12"/>
        <color indexed="8"/>
        <rFont val="Calibri"/>
        <family val="2"/>
      </rPr>
      <t>SRR21843911</t>
    </r>
  </si>
  <si>
    <r>
      <rPr>
        <u/>
        <sz val="12"/>
        <color indexed="8"/>
        <rFont val="Calibri"/>
        <family val="2"/>
      </rPr>
      <t>OR482574</t>
    </r>
  </si>
  <si>
    <r>
      <rPr>
        <i/>
        <sz val="12"/>
        <color indexed="8"/>
        <rFont val="Calibri"/>
        <family val="2"/>
      </rPr>
      <t>Sebastes entomelas</t>
    </r>
  </si>
  <si>
    <r>
      <rPr>
        <sz val="12"/>
        <color indexed="8"/>
        <rFont val="Calibri"/>
        <family val="2"/>
      </rPr>
      <t>Widow Rockfish</t>
    </r>
  </si>
  <si>
    <t>UWBM:FISHES:114039</t>
  </si>
  <si>
    <r>
      <rPr>
        <u/>
        <sz val="12"/>
        <color indexed="8"/>
        <rFont val="Calibri"/>
        <family val="2"/>
      </rPr>
      <t>SAMN29555362</t>
    </r>
  </si>
  <si>
    <r>
      <rPr>
        <u/>
        <sz val="12"/>
        <color indexed="8"/>
        <rFont val="Calibri"/>
        <family val="2"/>
      </rPr>
      <t>SRR21843918</t>
    </r>
  </si>
  <si>
    <r>
      <rPr>
        <u/>
        <sz val="12"/>
        <color indexed="8"/>
        <rFont val="Calibri"/>
        <family val="2"/>
      </rPr>
      <t>OR482515</t>
    </r>
  </si>
  <si>
    <r>
      <rPr>
        <i/>
        <sz val="12"/>
        <color indexed="8"/>
        <rFont val="Calibri"/>
        <family val="2"/>
      </rPr>
      <t>Sebastes eos</t>
    </r>
  </si>
  <si>
    <r>
      <rPr>
        <sz val="12"/>
        <color indexed="8"/>
        <rFont val="Calibri"/>
        <family val="2"/>
      </rPr>
      <t>Pink Rockfish</t>
    </r>
  </si>
  <si>
    <t>UWBM:FISHES:114068</t>
  </si>
  <si>
    <r>
      <rPr>
        <u/>
        <sz val="12"/>
        <color indexed="8"/>
        <rFont val="Calibri"/>
        <family val="2"/>
      </rPr>
      <t>SAMN26198426</t>
    </r>
  </si>
  <si>
    <r>
      <rPr>
        <u/>
        <sz val="12"/>
        <color indexed="8"/>
        <rFont val="Calibri"/>
        <family val="2"/>
      </rPr>
      <t>SRR18254462</t>
    </r>
  </si>
  <si>
    <r>
      <rPr>
        <u/>
        <sz val="12"/>
        <color indexed="8"/>
        <rFont val="Calibri"/>
        <family val="2"/>
      </rPr>
      <t>OP035269</t>
    </r>
  </si>
  <si>
    <r>
      <rPr>
        <i/>
        <sz val="12"/>
        <color indexed="8"/>
        <rFont val="Calibri"/>
        <family val="2"/>
      </rPr>
      <t>Sebastes flavidus</t>
    </r>
  </si>
  <si>
    <r>
      <rPr>
        <sz val="12"/>
        <color indexed="8"/>
        <rFont val="Calibri"/>
        <family val="2"/>
      </rPr>
      <t>Yellowtail Rockfish</t>
    </r>
  </si>
  <si>
    <t>UWBM:FISHES:114069</t>
  </si>
  <si>
    <r>
      <rPr>
        <u/>
        <sz val="12"/>
        <color indexed="8"/>
        <rFont val="Calibri"/>
        <family val="2"/>
      </rPr>
      <t>SAMN29555368</t>
    </r>
  </si>
  <si>
    <r>
      <rPr>
        <u/>
        <sz val="12"/>
        <color indexed="8"/>
        <rFont val="Calibri"/>
        <family val="2"/>
      </rPr>
      <t>SRR21844248</t>
    </r>
  </si>
  <si>
    <r>
      <rPr>
        <u/>
        <sz val="12"/>
        <color indexed="8"/>
        <rFont val="Calibri"/>
        <family val="2"/>
      </rPr>
      <t>OR482521</t>
    </r>
  </si>
  <si>
    <r>
      <rPr>
        <i/>
        <sz val="12"/>
        <color indexed="8"/>
        <rFont val="Calibri"/>
        <family val="2"/>
      </rPr>
      <t>Sebastes glaucus</t>
    </r>
  </si>
  <si>
    <r>
      <rPr>
        <sz val="12"/>
        <color indexed="8"/>
        <rFont val="Calibri"/>
        <family val="2"/>
      </rPr>
      <t>Gray Rockfish</t>
    </r>
  </si>
  <si>
    <t>UWBM:FISHES:118800</t>
  </si>
  <si>
    <r>
      <rPr>
        <u/>
        <sz val="12"/>
        <color indexed="8"/>
        <rFont val="Calibri"/>
        <family val="2"/>
      </rPr>
      <t>SAMN26198428</t>
    </r>
  </si>
  <si>
    <r>
      <rPr>
        <u/>
        <sz val="12"/>
        <color indexed="8"/>
        <rFont val="Calibri"/>
        <family val="2"/>
      </rPr>
      <t>SRR18254460</t>
    </r>
  </si>
  <si>
    <r>
      <rPr>
        <u/>
        <sz val="12"/>
        <color indexed="8"/>
        <rFont val="Calibri"/>
        <family val="2"/>
      </rPr>
      <t>OP035249</t>
    </r>
  </si>
  <si>
    <t>UWBM:FISHES:153869</t>
  </si>
  <si>
    <r>
      <rPr>
        <u/>
        <sz val="12"/>
        <color indexed="8"/>
        <rFont val="Calibri"/>
        <family val="2"/>
      </rPr>
      <t>SAMN31811925</t>
    </r>
  </si>
  <si>
    <r>
      <rPr>
        <u/>
        <sz val="12"/>
        <color indexed="8"/>
        <rFont val="Calibri"/>
        <family val="2"/>
      </rPr>
      <t>SRR22396799</t>
    </r>
  </si>
  <si>
    <r>
      <rPr>
        <u/>
        <sz val="12"/>
        <color indexed="8"/>
        <rFont val="Calibri"/>
        <family val="2"/>
      </rPr>
      <t>OR482552</t>
    </r>
  </si>
  <si>
    <r>
      <rPr>
        <i/>
        <sz val="12"/>
        <color indexed="8"/>
        <rFont val="Calibri"/>
        <family val="2"/>
      </rPr>
      <t>Sebastes goodei</t>
    </r>
  </si>
  <si>
    <r>
      <rPr>
        <sz val="12"/>
        <color indexed="8"/>
        <rFont val="Calibri"/>
        <family val="2"/>
      </rPr>
      <t>Chilipepper</t>
    </r>
  </si>
  <si>
    <t>UWBM:FISHES:114058</t>
  </si>
  <si>
    <r>
      <rPr>
        <u/>
        <sz val="12"/>
        <color indexed="8"/>
        <rFont val="Calibri"/>
        <family val="2"/>
      </rPr>
      <t>SAMN29555365</t>
    </r>
  </si>
  <si>
    <r>
      <rPr>
        <u/>
        <sz val="12"/>
        <color indexed="8"/>
        <rFont val="Calibri"/>
        <family val="2"/>
      </rPr>
      <t>SRR21843913</t>
    </r>
  </si>
  <si>
    <r>
      <rPr>
        <u/>
        <sz val="12"/>
        <color indexed="8"/>
        <rFont val="Calibri"/>
        <family val="2"/>
      </rPr>
      <t>OR482518</t>
    </r>
  </si>
  <si>
    <r>
      <rPr>
        <i/>
        <sz val="12"/>
        <color indexed="8"/>
        <rFont val="Calibri"/>
        <family val="2"/>
      </rPr>
      <t>Sebastes helvomaculatus</t>
    </r>
  </si>
  <si>
    <r>
      <rPr>
        <sz val="12"/>
        <color indexed="8"/>
        <rFont val="Calibri"/>
        <family val="2"/>
      </rPr>
      <t>Rosethorn Rockfish</t>
    </r>
  </si>
  <si>
    <t>UWBM:FISHES:119875</t>
  </si>
  <si>
    <r>
      <rPr>
        <u/>
        <sz val="12"/>
        <color indexed="8"/>
        <rFont val="Calibri"/>
        <family val="2"/>
      </rPr>
      <t>SAMN26198430</t>
    </r>
  </si>
  <si>
    <r>
      <rPr>
        <u/>
        <sz val="12"/>
        <color indexed="8"/>
        <rFont val="Calibri"/>
        <family val="2"/>
      </rPr>
      <t>SRR18254458</t>
    </r>
  </si>
  <si>
    <r>
      <rPr>
        <u/>
        <sz val="12"/>
        <color indexed="8"/>
        <rFont val="Calibri"/>
        <family val="2"/>
      </rPr>
      <t>OP035093</t>
    </r>
  </si>
  <si>
    <r>
      <rPr>
        <u/>
        <sz val="12"/>
        <color indexed="8"/>
        <rFont val="Calibri"/>
        <family val="2"/>
      </rPr>
      <t>SAMN29555375</t>
    </r>
  </si>
  <si>
    <r>
      <rPr>
        <u/>
        <sz val="12"/>
        <color indexed="8"/>
        <rFont val="Calibri"/>
        <family val="2"/>
      </rPr>
      <t>SRR21844240</t>
    </r>
  </si>
  <si>
    <r>
      <rPr>
        <u/>
        <sz val="12"/>
        <color indexed="8"/>
        <rFont val="Calibri"/>
        <family val="2"/>
      </rPr>
      <t>OR482529</t>
    </r>
  </si>
  <si>
    <r>
      <rPr>
        <i/>
        <sz val="12"/>
        <color indexed="8"/>
        <rFont val="Calibri"/>
        <family val="2"/>
      </rPr>
      <t>Sebastes macdonaldi</t>
    </r>
  </si>
  <si>
    <r>
      <rPr>
        <sz val="12"/>
        <color indexed="8"/>
        <rFont val="Calibri"/>
        <family val="2"/>
      </rPr>
      <t>Mexican Rockfish</t>
    </r>
  </si>
  <si>
    <t>UWBM:FISHES:114065</t>
  </si>
  <si>
    <r>
      <rPr>
        <u/>
        <sz val="12"/>
        <color indexed="8"/>
        <rFont val="Calibri"/>
        <family val="2"/>
      </rPr>
      <t>SAMN26198425</t>
    </r>
  </si>
  <si>
    <r>
      <rPr>
        <u/>
        <sz val="12"/>
        <color indexed="8"/>
        <rFont val="Calibri"/>
        <family val="2"/>
      </rPr>
      <t>SRR18254463</t>
    </r>
  </si>
  <si>
    <r>
      <rPr>
        <u/>
        <sz val="12"/>
        <color indexed="8"/>
        <rFont val="Calibri"/>
        <family val="2"/>
      </rPr>
      <t>OP035284</t>
    </r>
  </si>
  <si>
    <r>
      <rPr>
        <i/>
        <sz val="12"/>
        <color indexed="8"/>
        <rFont val="Calibri"/>
        <family val="2"/>
      </rPr>
      <t>Sebastes maliger</t>
    </r>
  </si>
  <si>
    <r>
      <rPr>
        <sz val="12"/>
        <color indexed="8"/>
        <rFont val="Calibri"/>
        <family val="2"/>
      </rPr>
      <t>Quillback Rockfish</t>
    </r>
  </si>
  <si>
    <t>UWBM:FISHES:114064</t>
  </si>
  <si>
    <r>
      <rPr>
        <u/>
        <sz val="12"/>
        <color indexed="8"/>
        <rFont val="Calibri"/>
        <family val="2"/>
      </rPr>
      <t>SAMN26198424</t>
    </r>
  </si>
  <si>
    <r>
      <rPr>
        <u/>
        <sz val="12"/>
        <color indexed="8"/>
        <rFont val="Calibri"/>
        <family val="2"/>
      </rPr>
      <t>SRR18254464</t>
    </r>
  </si>
  <si>
    <r>
      <rPr>
        <u/>
        <sz val="12"/>
        <color indexed="8"/>
        <rFont val="Calibri"/>
        <family val="2"/>
      </rPr>
      <t>OP035060</t>
    </r>
  </si>
  <si>
    <r>
      <rPr>
        <i/>
        <sz val="12"/>
        <color indexed="8"/>
        <rFont val="Calibri"/>
        <family val="2"/>
      </rPr>
      <t>Sebastes melanops</t>
    </r>
  </si>
  <si>
    <r>
      <rPr>
        <sz val="12"/>
        <color indexed="8"/>
        <rFont val="Calibri"/>
        <family val="2"/>
      </rPr>
      <t>Black Rockfish</t>
    </r>
  </si>
  <si>
    <t>UWBM:FISHES:150232</t>
  </si>
  <si>
    <r>
      <rPr>
        <u/>
        <sz val="12"/>
        <color indexed="8"/>
        <rFont val="Calibri"/>
        <family val="2"/>
      </rPr>
      <t>SAMN29555383</t>
    </r>
  </si>
  <si>
    <r>
      <rPr>
        <u/>
        <sz val="12"/>
        <color indexed="8"/>
        <rFont val="Calibri"/>
        <family val="2"/>
      </rPr>
      <t>SRR21844232</t>
    </r>
  </si>
  <si>
    <r>
      <rPr>
        <u/>
        <sz val="12"/>
        <color indexed="8"/>
        <rFont val="Calibri"/>
        <family val="2"/>
      </rPr>
      <t>OR482534</t>
    </r>
  </si>
  <si>
    <r>
      <rPr>
        <i/>
        <sz val="12"/>
        <color indexed="8"/>
        <rFont val="Calibri"/>
        <family val="2"/>
      </rPr>
      <t>Sebastes melanostomus</t>
    </r>
  </si>
  <si>
    <r>
      <rPr>
        <sz val="12"/>
        <color indexed="8"/>
        <rFont val="Calibri"/>
        <family val="2"/>
      </rPr>
      <t>Blackgill Rockfish</t>
    </r>
  </si>
  <si>
    <t>UWBM:FISHES:152183</t>
  </si>
  <si>
    <r>
      <rPr>
        <u/>
        <sz val="12"/>
        <color indexed="8"/>
        <rFont val="Calibri"/>
        <family val="2"/>
      </rPr>
      <t>SAMN29555391</t>
    </r>
  </si>
  <si>
    <r>
      <rPr>
        <u/>
        <sz val="12"/>
        <color indexed="8"/>
        <rFont val="Calibri"/>
        <family val="2"/>
      </rPr>
      <t>SRR21844223</t>
    </r>
  </si>
  <si>
    <r>
      <rPr>
        <u/>
        <sz val="12"/>
        <color indexed="8"/>
        <rFont val="Calibri"/>
        <family val="2"/>
      </rPr>
      <t>OR482546</t>
    </r>
  </si>
  <si>
    <r>
      <rPr>
        <i/>
        <sz val="12"/>
        <color indexed="8"/>
        <rFont val="Calibri"/>
        <family val="2"/>
      </rPr>
      <t>Sebastes miniatus</t>
    </r>
  </si>
  <si>
    <r>
      <rPr>
        <sz val="12"/>
        <color indexed="8"/>
        <rFont val="Calibri"/>
        <family val="2"/>
      </rPr>
      <t>Vermilion Rockfish</t>
    </r>
  </si>
  <si>
    <t>UWBM:FISHES:114060</t>
  </si>
  <si>
    <r>
      <rPr>
        <u/>
        <sz val="12"/>
        <color indexed="8"/>
        <rFont val="Calibri"/>
        <family val="2"/>
      </rPr>
      <t>SAMN29555366</t>
    </r>
  </si>
  <si>
    <r>
      <rPr>
        <u/>
        <sz val="12"/>
        <color indexed="8"/>
        <rFont val="Calibri"/>
        <family val="2"/>
      </rPr>
      <t>SRR21843912</t>
    </r>
  </si>
  <si>
    <r>
      <rPr>
        <u/>
        <sz val="12"/>
        <color indexed="8"/>
        <rFont val="Calibri"/>
        <family val="2"/>
      </rPr>
      <t>OR482519</t>
    </r>
  </si>
  <si>
    <r>
      <rPr>
        <i/>
        <sz val="12"/>
        <color indexed="8"/>
        <rFont val="Calibri"/>
        <family val="2"/>
      </rPr>
      <t>Sebastes mystinus</t>
    </r>
  </si>
  <si>
    <r>
      <rPr>
        <sz val="12"/>
        <color indexed="8"/>
        <rFont val="Calibri"/>
        <family val="2"/>
      </rPr>
      <t>Blue Rockfish</t>
    </r>
  </si>
  <si>
    <t>UWBM:FISHES:114028</t>
  </si>
  <si>
    <r>
      <rPr>
        <u/>
        <sz val="12"/>
        <color indexed="8"/>
        <rFont val="Calibri"/>
        <family val="2"/>
      </rPr>
      <t>SAMN29555361</t>
    </r>
  </si>
  <si>
    <r>
      <rPr>
        <u/>
        <sz val="12"/>
        <color indexed="8"/>
        <rFont val="Calibri"/>
        <family val="2"/>
      </rPr>
      <t>SRR21843919</t>
    </r>
  </si>
  <si>
    <r>
      <rPr>
        <u/>
        <sz val="12"/>
        <color indexed="8"/>
        <rFont val="Calibri"/>
        <family val="2"/>
      </rPr>
      <t>OR482514</t>
    </r>
  </si>
  <si>
    <r>
      <rPr>
        <i/>
        <sz val="12"/>
        <color indexed="8"/>
        <rFont val="Calibri"/>
        <family val="2"/>
      </rPr>
      <t>Sebastes nebulosus</t>
    </r>
  </si>
  <si>
    <r>
      <rPr>
        <sz val="12"/>
        <color indexed="8"/>
        <rFont val="Calibri"/>
        <family val="2"/>
      </rPr>
      <t>China Rockfish</t>
    </r>
  </si>
  <si>
    <t>UWBM:FISHES:112320</t>
  </si>
  <si>
    <r>
      <rPr>
        <u/>
        <sz val="12"/>
        <color indexed="8"/>
        <rFont val="Calibri"/>
        <family val="2"/>
      </rPr>
      <t>SAMN31811891</t>
    </r>
  </si>
  <si>
    <r>
      <rPr>
        <u/>
        <sz val="12"/>
        <color indexed="8"/>
        <rFont val="Calibri"/>
        <family val="2"/>
      </rPr>
      <t>SRR22396714</t>
    </r>
  </si>
  <si>
    <r>
      <rPr>
        <u/>
        <sz val="12"/>
        <color indexed="8"/>
        <rFont val="Calibri"/>
        <family val="2"/>
      </rPr>
      <t>OR482509</t>
    </r>
  </si>
  <si>
    <r>
      <rPr>
        <i/>
        <sz val="12"/>
        <color indexed="8"/>
        <rFont val="Calibri"/>
        <family val="2"/>
      </rPr>
      <t>Sebastes ovalis</t>
    </r>
  </si>
  <si>
    <r>
      <rPr>
        <sz val="12"/>
        <color indexed="8"/>
        <rFont val="Calibri"/>
        <family val="2"/>
      </rPr>
      <t>Speckled Rockfish</t>
    </r>
  </si>
  <si>
    <t>UWBM:FISHES:114056</t>
  </si>
  <si>
    <r>
      <rPr>
        <u/>
        <sz val="12"/>
        <color indexed="8"/>
        <rFont val="Calibri"/>
        <family val="2"/>
      </rPr>
      <t>SAMN26198422</t>
    </r>
  </si>
  <si>
    <r>
      <rPr>
        <u/>
        <sz val="12"/>
        <color indexed="8"/>
        <rFont val="Calibri"/>
        <family val="2"/>
      </rPr>
      <t>SRR18254467</t>
    </r>
  </si>
  <si>
    <r>
      <rPr>
        <u/>
        <sz val="12"/>
        <color indexed="8"/>
        <rFont val="Calibri"/>
        <family val="2"/>
      </rPr>
      <t>OP035099</t>
    </r>
  </si>
  <si>
    <r>
      <rPr>
        <i/>
        <sz val="12"/>
        <color indexed="8"/>
        <rFont val="Calibri"/>
        <family val="2"/>
      </rPr>
      <t>Sebastes paucispinis</t>
    </r>
  </si>
  <si>
    <r>
      <rPr>
        <sz val="12"/>
        <color indexed="8"/>
        <rFont val="Calibri"/>
        <family val="2"/>
      </rPr>
      <t>Bocaccio</t>
    </r>
  </si>
  <si>
    <t>UWBM:FISHES:150011</t>
  </si>
  <si>
    <r>
      <rPr>
        <u/>
        <sz val="12"/>
        <color indexed="8"/>
        <rFont val="Calibri"/>
        <family val="2"/>
      </rPr>
      <t>SAMN29555381</t>
    </r>
  </si>
  <si>
    <r>
      <rPr>
        <u/>
        <sz val="12"/>
        <color indexed="8"/>
        <rFont val="Calibri"/>
        <family val="2"/>
      </rPr>
      <t>SRR21844234</t>
    </r>
  </si>
  <si>
    <r>
      <rPr>
        <u/>
        <sz val="12"/>
        <color indexed="8"/>
        <rFont val="Calibri"/>
        <family val="2"/>
      </rPr>
      <t>OR482533</t>
    </r>
  </si>
  <si>
    <r>
      <rPr>
        <i/>
        <sz val="12"/>
        <color indexed="8"/>
        <rFont val="Calibri"/>
        <family val="2"/>
      </rPr>
      <t>Sebastes pinniger</t>
    </r>
  </si>
  <si>
    <r>
      <rPr>
        <sz val="12"/>
        <color indexed="8"/>
        <rFont val="Calibri"/>
        <family val="2"/>
      </rPr>
      <t>Canary Rockfish</t>
    </r>
  </si>
  <si>
    <t>UWBM:FISHES:114063</t>
  </si>
  <si>
    <r>
      <rPr>
        <u/>
        <sz val="12"/>
        <color indexed="8"/>
        <rFont val="Calibri"/>
        <family val="2"/>
      </rPr>
      <t>SAMN26198423</t>
    </r>
  </si>
  <si>
    <r>
      <rPr>
        <u/>
        <sz val="12"/>
        <color indexed="8"/>
        <rFont val="Calibri"/>
        <family val="2"/>
      </rPr>
      <t>SRR18254465</t>
    </r>
  </si>
  <si>
    <r>
      <rPr>
        <u/>
        <sz val="12"/>
        <color indexed="8"/>
        <rFont val="Calibri"/>
        <family val="2"/>
      </rPr>
      <t>OP035173</t>
    </r>
  </si>
  <si>
    <r>
      <rPr>
        <u/>
        <sz val="12"/>
        <color indexed="8"/>
        <rFont val="Calibri"/>
        <family val="2"/>
      </rPr>
      <t>SAMN29555367</t>
    </r>
  </si>
  <si>
    <r>
      <rPr>
        <u/>
        <sz val="12"/>
        <color indexed="8"/>
        <rFont val="Calibri"/>
        <family val="2"/>
      </rPr>
      <t>SRR21844249</t>
    </r>
  </si>
  <si>
    <r>
      <rPr>
        <u/>
        <sz val="12"/>
        <color indexed="8"/>
        <rFont val="Calibri"/>
        <family val="2"/>
      </rPr>
      <t>OR482520</t>
    </r>
  </si>
  <si>
    <r>
      <rPr>
        <i/>
        <sz val="12"/>
        <color indexed="8"/>
        <rFont val="Calibri"/>
        <family val="2"/>
      </rPr>
      <t>Sebastes polyspinis**</t>
    </r>
  </si>
  <si>
    <r>
      <rPr>
        <sz val="12"/>
        <color indexed="8"/>
        <rFont val="Calibri"/>
        <family val="2"/>
      </rPr>
      <t>Northern Rockfish</t>
    </r>
  </si>
  <si>
    <t>UWBM:FISHES:150635</t>
  </si>
  <si>
    <r>
      <rPr>
        <u/>
        <sz val="12"/>
        <color indexed="8"/>
        <rFont val="Calibri"/>
        <family val="2"/>
      </rPr>
      <t>SAMN31811897</t>
    </r>
  </si>
  <si>
    <r>
      <rPr>
        <u/>
        <sz val="12"/>
        <color indexed="8"/>
        <rFont val="Calibri"/>
        <family val="2"/>
      </rPr>
      <t>SRR22396707</t>
    </r>
  </si>
  <si>
    <r>
      <rPr>
        <u/>
        <sz val="12"/>
        <color indexed="8"/>
        <rFont val="Calibri"/>
        <family val="2"/>
      </rPr>
      <t>OR546208</t>
    </r>
  </si>
  <si>
    <r>
      <rPr>
        <i/>
        <sz val="12"/>
        <color indexed="8"/>
        <rFont val="Calibri"/>
        <family val="2"/>
      </rPr>
      <t>Sebastes proriger</t>
    </r>
  </si>
  <si>
    <r>
      <rPr>
        <sz val="12"/>
        <color indexed="8"/>
        <rFont val="Calibri"/>
        <family val="2"/>
      </rPr>
      <t>Redstripe Rockfish</t>
    </r>
  </si>
  <si>
    <t>UWBM:FISHES:118658</t>
  </si>
  <si>
    <r>
      <rPr>
        <u/>
        <sz val="12"/>
        <color indexed="8"/>
        <rFont val="Calibri"/>
        <family val="2"/>
      </rPr>
      <t>SAMN29555373</t>
    </r>
  </si>
  <si>
    <r>
      <rPr>
        <u/>
        <sz val="12"/>
        <color indexed="8"/>
        <rFont val="Calibri"/>
        <family val="2"/>
      </rPr>
      <t>SRR21844243</t>
    </r>
  </si>
  <si>
    <r>
      <rPr>
        <u/>
        <sz val="12"/>
        <color indexed="8"/>
        <rFont val="Calibri"/>
        <family val="2"/>
      </rPr>
      <t>OR482525</t>
    </r>
  </si>
  <si>
    <r>
      <rPr>
        <i/>
        <sz val="12"/>
        <color indexed="8"/>
        <rFont val="Calibri"/>
        <family val="2"/>
      </rPr>
      <t>Sebastes reedi</t>
    </r>
  </si>
  <si>
    <r>
      <rPr>
        <sz val="12"/>
        <color indexed="8"/>
        <rFont val="Calibri"/>
        <family val="2"/>
      </rPr>
      <t>Yellowmouth Rockfish</t>
    </r>
  </si>
  <si>
    <t>UWBM:FISHES:158280</t>
  </si>
  <si>
    <r>
      <rPr>
        <u/>
        <sz val="12"/>
        <color indexed="8"/>
        <rFont val="Calibri"/>
        <family val="2"/>
      </rPr>
      <t>SAMN31811931</t>
    </r>
  </si>
  <si>
    <r>
      <rPr>
        <u/>
        <sz val="12"/>
        <color indexed="8"/>
        <rFont val="Calibri"/>
        <family val="2"/>
      </rPr>
      <t>SRR22396623</t>
    </r>
  </si>
  <si>
    <r>
      <rPr>
        <u/>
        <sz val="12"/>
        <color indexed="8"/>
        <rFont val="Calibri"/>
        <family val="2"/>
      </rPr>
      <t>OR482558</t>
    </r>
  </si>
  <si>
    <r>
      <rPr>
        <i/>
        <sz val="12"/>
        <color indexed="8"/>
        <rFont val="Calibri"/>
        <family val="2"/>
      </rPr>
      <t>Sebastes rosaceus</t>
    </r>
  </si>
  <si>
    <r>
      <rPr>
        <sz val="12"/>
        <color indexed="8"/>
        <rFont val="Calibri"/>
        <family val="2"/>
      </rPr>
      <t>Rosy Rockfish</t>
    </r>
  </si>
  <si>
    <t>UWBM:FISHES:152331</t>
  </si>
  <si>
    <r>
      <rPr>
        <u/>
        <sz val="12"/>
        <color indexed="8"/>
        <rFont val="Calibri"/>
        <family val="2"/>
      </rPr>
      <t>SAMN29555392</t>
    </r>
  </si>
  <si>
    <r>
      <rPr>
        <u/>
        <sz val="12"/>
        <color indexed="8"/>
        <rFont val="Calibri"/>
        <family val="2"/>
      </rPr>
      <t>SRR21844222</t>
    </r>
  </si>
  <si>
    <r>
      <rPr>
        <u/>
        <sz val="12"/>
        <color indexed="8"/>
        <rFont val="Calibri"/>
        <family val="2"/>
      </rPr>
      <t>OR482547</t>
    </r>
  </si>
  <si>
    <r>
      <rPr>
        <i/>
        <sz val="12"/>
        <color indexed="8"/>
        <rFont val="Calibri"/>
        <family val="2"/>
      </rPr>
      <t>Sebastes rosenblatti</t>
    </r>
  </si>
  <si>
    <r>
      <rPr>
        <sz val="12"/>
        <color indexed="8"/>
        <rFont val="Calibri"/>
        <family val="2"/>
      </rPr>
      <t>Greenblotched Rockfish</t>
    </r>
  </si>
  <si>
    <t>UWBM:FISHES:152332</t>
  </si>
  <si>
    <r>
      <rPr>
        <u/>
        <sz val="12"/>
        <color indexed="8"/>
        <rFont val="Calibri"/>
        <family val="2"/>
      </rPr>
      <t>SAMN29555393</t>
    </r>
  </si>
  <si>
    <r>
      <rPr>
        <u/>
        <sz val="12"/>
        <color indexed="8"/>
        <rFont val="Calibri"/>
        <family val="2"/>
      </rPr>
      <t>SRR21844221</t>
    </r>
  </si>
  <si>
    <r>
      <rPr>
        <u/>
        <sz val="12"/>
        <color indexed="8"/>
        <rFont val="Calibri"/>
        <family val="2"/>
      </rPr>
      <t>OR482548</t>
    </r>
  </si>
  <si>
    <r>
      <rPr>
        <i/>
        <sz val="12"/>
        <color indexed="8"/>
        <rFont val="Calibri"/>
        <family val="2"/>
      </rPr>
      <t>Sebastes saxicola</t>
    </r>
  </si>
  <si>
    <r>
      <rPr>
        <sz val="12"/>
        <color indexed="8"/>
        <rFont val="Calibri"/>
        <family val="2"/>
      </rPr>
      <t>Stripetail Rockfish</t>
    </r>
  </si>
  <si>
    <t>UWBM:FISHES:114024</t>
  </si>
  <si>
    <r>
      <rPr>
        <u/>
        <sz val="12"/>
        <color indexed="8"/>
        <rFont val="Calibri"/>
        <family val="2"/>
      </rPr>
      <t>SAMN29555360</t>
    </r>
  </si>
  <si>
    <r>
      <rPr>
        <u/>
        <sz val="12"/>
        <color indexed="8"/>
        <rFont val="Calibri"/>
        <family val="2"/>
      </rPr>
      <t>SRR21843920</t>
    </r>
  </si>
  <si>
    <r>
      <rPr>
        <u/>
        <sz val="12"/>
        <color indexed="8"/>
        <rFont val="Calibri"/>
        <family val="2"/>
      </rPr>
      <t>OR482513</t>
    </r>
  </si>
  <si>
    <r>
      <rPr>
        <i/>
        <sz val="12"/>
        <color indexed="8"/>
        <rFont val="Calibri"/>
        <family val="2"/>
      </rPr>
      <t>Sebastes simulator</t>
    </r>
  </si>
  <si>
    <r>
      <rPr>
        <sz val="12"/>
        <color indexed="8"/>
        <rFont val="Calibri"/>
        <family val="2"/>
      </rPr>
      <t>Pinkrose Rockfish</t>
    </r>
  </si>
  <si>
    <t>UWBM:FISHES:114049</t>
  </si>
  <si>
    <r>
      <rPr>
        <u/>
        <sz val="12"/>
        <color indexed="8"/>
        <rFont val="Calibri"/>
        <family val="2"/>
      </rPr>
      <t>SAMN26198419</t>
    </r>
  </si>
  <si>
    <r>
      <rPr>
        <u/>
        <sz val="12"/>
        <color indexed="8"/>
        <rFont val="Calibri"/>
        <family val="2"/>
      </rPr>
      <t>SRR18254470</t>
    </r>
  </si>
  <si>
    <r>
      <rPr>
        <u/>
        <sz val="12"/>
        <color indexed="8"/>
        <rFont val="Calibri"/>
        <family val="2"/>
      </rPr>
      <t>OP035238</t>
    </r>
  </si>
  <si>
    <r>
      <rPr>
        <i/>
        <sz val="12"/>
        <color indexed="8"/>
        <rFont val="Calibri"/>
        <family val="2"/>
      </rPr>
      <t>Sebastes variabilis</t>
    </r>
  </si>
  <si>
    <r>
      <rPr>
        <sz val="12"/>
        <color indexed="8"/>
        <rFont val="Calibri"/>
        <family val="2"/>
      </rPr>
      <t>Light Dusky Rockfish</t>
    </r>
  </si>
  <si>
    <t>UWBM:FISHES:157688</t>
  </si>
  <si>
    <r>
      <rPr>
        <u/>
        <sz val="12"/>
        <color indexed="8"/>
        <rFont val="Calibri"/>
        <family val="2"/>
      </rPr>
      <t>SAMN31811930</t>
    </r>
  </si>
  <si>
    <r>
      <rPr>
        <u/>
        <sz val="12"/>
        <color indexed="8"/>
        <rFont val="Calibri"/>
        <family val="2"/>
      </rPr>
      <t>SRR22396624</t>
    </r>
  </si>
  <si>
    <r>
      <rPr>
        <u/>
        <sz val="12"/>
        <color indexed="8"/>
        <rFont val="Calibri"/>
        <family val="2"/>
      </rPr>
      <t>OR499734</t>
    </r>
  </si>
  <si>
    <r>
      <rPr>
        <i/>
        <sz val="12"/>
        <color indexed="8"/>
        <rFont val="Calibri"/>
        <family val="2"/>
      </rPr>
      <t>Sebastes variegatus</t>
    </r>
  </si>
  <si>
    <r>
      <rPr>
        <sz val="12"/>
        <color indexed="8"/>
        <rFont val="Calibri"/>
        <family val="2"/>
      </rPr>
      <t>Harlequin Rockfish</t>
    </r>
  </si>
  <si>
    <t>UWBM:FISHES:151401</t>
  </si>
  <si>
    <r>
      <rPr>
        <u/>
        <sz val="12"/>
        <color indexed="8"/>
        <rFont val="Calibri"/>
        <family val="2"/>
      </rPr>
      <t>SAMN31811915</t>
    </r>
  </si>
  <si>
    <r>
      <rPr>
        <u/>
        <sz val="12"/>
        <color indexed="8"/>
        <rFont val="Calibri"/>
        <family val="2"/>
      </rPr>
      <t>SRR22396810</t>
    </r>
  </si>
  <si>
    <r>
      <rPr>
        <u/>
        <sz val="12"/>
        <color indexed="8"/>
        <rFont val="Calibri"/>
        <family val="2"/>
      </rPr>
      <t>OR482544</t>
    </r>
  </si>
  <si>
    <r>
      <rPr>
        <i/>
        <sz val="12"/>
        <color indexed="8"/>
        <rFont val="Calibri"/>
        <family val="2"/>
      </rPr>
      <t>Sebastes wilsoni</t>
    </r>
  </si>
  <si>
    <r>
      <rPr>
        <sz val="12"/>
        <color indexed="8"/>
        <rFont val="Calibri"/>
        <family val="2"/>
      </rPr>
      <t>Pygmy Rockfish</t>
    </r>
  </si>
  <si>
    <t>UWBM:FISHES:114041</t>
  </si>
  <si>
    <r>
      <rPr>
        <u/>
        <sz val="12"/>
        <color indexed="8"/>
        <rFont val="Calibri"/>
        <family val="2"/>
      </rPr>
      <t>SAMN29555363</t>
    </r>
  </si>
  <si>
    <r>
      <rPr>
        <u/>
        <sz val="12"/>
        <color indexed="8"/>
        <rFont val="Calibri"/>
        <family val="2"/>
      </rPr>
      <t>SRR21843917</t>
    </r>
  </si>
  <si>
    <r>
      <rPr>
        <u/>
        <sz val="12"/>
        <color indexed="8"/>
        <rFont val="Calibri"/>
        <family val="2"/>
      </rPr>
      <t>OR482516</t>
    </r>
  </si>
  <si>
    <r>
      <rPr>
        <i/>
        <sz val="12"/>
        <color indexed="8"/>
        <rFont val="Calibri"/>
        <family val="2"/>
      </rPr>
      <t>Sebastes zacentrus</t>
    </r>
  </si>
  <si>
    <r>
      <rPr>
        <sz val="12"/>
        <color indexed="8"/>
        <rFont val="Calibri"/>
        <family val="2"/>
      </rPr>
      <t>Sharpchin Rockfish</t>
    </r>
  </si>
  <si>
    <t>UWBM:FISHES:114054</t>
  </si>
  <si>
    <r>
      <rPr>
        <u/>
        <sz val="12"/>
        <color indexed="8"/>
        <rFont val="Calibri"/>
        <family val="2"/>
      </rPr>
      <t>SAMN29555364</t>
    </r>
  </si>
  <si>
    <r>
      <rPr>
        <u/>
        <sz val="12"/>
        <color indexed="8"/>
        <rFont val="Calibri"/>
        <family val="2"/>
      </rPr>
      <t>SRR21843914</t>
    </r>
  </si>
  <si>
    <r>
      <rPr>
        <u/>
        <sz val="12"/>
        <color indexed="8"/>
        <rFont val="Calibri"/>
        <family val="2"/>
      </rPr>
      <t>OR482517</t>
    </r>
  </si>
  <si>
    <r>
      <rPr>
        <i/>
        <sz val="12"/>
        <color indexed="8"/>
        <rFont val="Calibri"/>
        <family val="2"/>
      </rPr>
      <t>Sebastolobus alascanus</t>
    </r>
  </si>
  <si>
    <r>
      <rPr>
        <sz val="12"/>
        <color indexed="8"/>
        <rFont val="Calibri"/>
        <family val="2"/>
      </rPr>
      <t>Shortspine Thornyhead</t>
    </r>
  </si>
  <si>
    <t>UWBM:FISHES:49115</t>
  </si>
  <si>
    <r>
      <rPr>
        <u/>
        <sz val="12"/>
        <color indexed="8"/>
        <rFont val="Calibri"/>
        <family val="2"/>
      </rPr>
      <t>SAMN29555430</t>
    </r>
  </si>
  <si>
    <r>
      <rPr>
        <u/>
        <sz val="12"/>
        <color indexed="8"/>
        <rFont val="Calibri"/>
        <family val="2"/>
      </rPr>
      <t>SRR21843906</t>
    </r>
  </si>
  <si>
    <r>
      <rPr>
        <u/>
        <sz val="12"/>
        <color indexed="8"/>
        <rFont val="Calibri"/>
        <family val="2"/>
      </rPr>
      <t>OR482578</t>
    </r>
  </si>
  <si>
    <r>
      <rPr>
        <i/>
        <sz val="12"/>
        <color indexed="8"/>
        <rFont val="Calibri"/>
        <family val="2"/>
      </rPr>
      <t>Sebastolobus macrochir</t>
    </r>
  </si>
  <si>
    <r>
      <rPr>
        <sz val="12"/>
        <color indexed="8"/>
        <rFont val="Calibri"/>
        <family val="2"/>
      </rPr>
      <t>Broadfin Thornyhead</t>
    </r>
  </si>
  <si>
    <t>UWBM:FISHES:150626</t>
  </si>
  <si>
    <r>
      <rPr>
        <u/>
        <sz val="12"/>
        <color indexed="8"/>
        <rFont val="Calibri"/>
        <family val="2"/>
      </rPr>
      <t>SAMN31811896</t>
    </r>
  </si>
  <si>
    <r>
      <rPr>
        <u/>
        <sz val="12"/>
        <color indexed="8"/>
        <rFont val="Calibri"/>
        <family val="2"/>
      </rPr>
      <t>SRR22396708</t>
    </r>
  </si>
  <si>
    <r>
      <rPr>
        <u/>
        <sz val="12"/>
        <color indexed="8"/>
        <rFont val="Calibri"/>
        <family val="2"/>
      </rPr>
      <t>OR482536</t>
    </r>
  </si>
  <si>
    <r>
      <rPr>
        <i/>
        <sz val="12"/>
        <color indexed="8"/>
        <rFont val="Calibri"/>
        <family val="2"/>
      </rPr>
      <t>Bullisichthys caribbaeus*</t>
    </r>
  </si>
  <si>
    <t>USNM:FISH:442891</t>
  </si>
  <si>
    <r>
      <rPr>
        <u/>
        <sz val="12"/>
        <color indexed="8"/>
        <rFont val="Calibri"/>
        <family val="2"/>
      </rPr>
      <t>https://n2t.net/ark:/65665/38c1d9001-1fdb-4263-ae42-99b2f5335720</t>
    </r>
  </si>
  <si>
    <t>USNM:Biorepository:AE9XN15</t>
  </si>
  <si>
    <r>
      <rPr>
        <u/>
        <sz val="12"/>
        <color indexed="8"/>
        <rFont val="Calibri"/>
        <family val="2"/>
      </rPr>
      <t>https://n2t.net/ark:/65665/37eee42f6-30d4-4280-926b-b21cc2774eb1</t>
    </r>
  </si>
  <si>
    <t>USNM:Biorepository:AJ9VJ86</t>
  </si>
  <si>
    <r>
      <rPr>
        <u/>
        <sz val="12"/>
        <color indexed="8"/>
        <rFont val="Calibri"/>
        <family val="2"/>
      </rPr>
      <t>https://n2t.net/ark:/65665/30b32a7a0-68fa-41e9-9257-23c6cb1b0e76</t>
    </r>
  </si>
  <si>
    <r>
      <rPr>
        <u/>
        <sz val="12"/>
        <color indexed="8"/>
        <rFont val="Calibri"/>
        <family val="2"/>
      </rPr>
      <t>SAMN36762150</t>
    </r>
  </si>
  <si>
    <r>
      <rPr>
        <u/>
        <sz val="12"/>
        <color indexed="8"/>
        <rFont val="Calibri"/>
        <family val="2"/>
      </rPr>
      <t>SRR25465169</t>
    </r>
  </si>
  <si>
    <r>
      <rPr>
        <u/>
        <sz val="12"/>
        <color indexed="8"/>
        <rFont val="Calibri"/>
        <family val="2"/>
      </rPr>
      <t>PV434816</t>
    </r>
  </si>
  <si>
    <r>
      <rPr>
        <i/>
        <sz val="12"/>
        <color indexed="8"/>
        <rFont val="Calibri"/>
        <family val="2"/>
      </rPr>
      <t>Centropristis fuscula</t>
    </r>
  </si>
  <si>
    <t>USNM:FISH:407616</t>
  </si>
  <si>
    <r>
      <rPr>
        <u/>
        <sz val="12"/>
        <color indexed="8"/>
        <rFont val="Calibri"/>
        <family val="2"/>
      </rPr>
      <t>https://n2t.net/ark:/65665/358f753d5-dd3e-4372-9ca1-735de60222cd</t>
    </r>
  </si>
  <si>
    <t>USNM:Biorepository:AH2UC45</t>
  </si>
  <si>
    <r>
      <rPr>
        <u/>
        <sz val="12"/>
        <color indexed="8"/>
        <rFont val="Calibri"/>
        <family val="2"/>
      </rPr>
      <t>https://n2t.net/ark:/65665/3aa9d8fec-d631-4492-b1f4-3e92674156d7</t>
    </r>
  </si>
  <si>
    <r>
      <rPr>
        <u/>
        <sz val="12"/>
        <color indexed="8"/>
        <rFont val="Calibri"/>
        <family val="2"/>
      </rPr>
      <t>SAMN36762141</t>
    </r>
  </si>
  <si>
    <r>
      <rPr>
        <u/>
        <sz val="12"/>
        <color indexed="8"/>
        <rFont val="Calibri"/>
        <family val="2"/>
      </rPr>
      <t>SRR25465179</t>
    </r>
  </si>
  <si>
    <r>
      <rPr>
        <u/>
        <sz val="12"/>
        <color indexed="8"/>
        <rFont val="Calibri"/>
        <family val="2"/>
      </rPr>
      <t>PV423373</t>
    </r>
  </si>
  <si>
    <r>
      <rPr>
        <i/>
        <sz val="12"/>
        <color indexed="8"/>
        <rFont val="Calibri"/>
        <family val="2"/>
      </rPr>
      <t>Centropristis striata</t>
    </r>
  </si>
  <si>
    <t>USNM:FISH:466095</t>
  </si>
  <si>
    <r>
      <rPr>
        <u/>
        <sz val="12"/>
        <color indexed="8"/>
        <rFont val="Calibri"/>
        <family val="2"/>
      </rPr>
      <t>https://n2t.net/ark:/65665/3089eca01-363c-49af-9fd4-ee21ae1652ef</t>
    </r>
  </si>
  <si>
    <t>USNM:Biorepository:AF0YN24</t>
  </si>
  <si>
    <r>
      <rPr>
        <u/>
        <sz val="12"/>
        <color indexed="8"/>
        <rFont val="Calibri"/>
        <family val="2"/>
      </rPr>
      <t>https://n2t.net/ark:/65665/31d88f789-be18-4347-9663-f7ccd6f8aadf</t>
    </r>
  </si>
  <si>
    <r>
      <rPr>
        <u/>
        <sz val="12"/>
        <color indexed="8"/>
        <rFont val="Calibri"/>
        <family val="2"/>
      </rPr>
      <t>SAMN36762074</t>
    </r>
  </si>
  <si>
    <r>
      <rPr>
        <u/>
        <sz val="12"/>
        <color indexed="8"/>
        <rFont val="Calibri"/>
        <family val="2"/>
      </rPr>
      <t>SRR25465031</t>
    </r>
  </si>
  <si>
    <r>
      <rPr>
        <u/>
        <sz val="12"/>
        <color indexed="8"/>
        <rFont val="Calibri"/>
        <family val="2"/>
      </rPr>
      <t>PV370329</t>
    </r>
  </si>
  <si>
    <t>USNM:FISH:416643</t>
  </si>
  <si>
    <r>
      <rPr>
        <u/>
        <sz val="12"/>
        <color indexed="8"/>
        <rFont val="Calibri"/>
        <family val="2"/>
      </rPr>
      <t>https://n2t.net/ark:/65665/3870861ba-0b5a-4bc8-848f-0b85bb732163</t>
    </r>
  </si>
  <si>
    <t>USNM:Biorepository:AC2WQ33</t>
  </si>
  <si>
    <r>
      <rPr>
        <u/>
        <sz val="12"/>
        <color indexed="8"/>
        <rFont val="Calibri"/>
        <family val="2"/>
      </rPr>
      <t>https://n2t.net/ark:/65665/389101e90-43b1-4a04-a5f5-afd17b62cd88</t>
    </r>
  </si>
  <si>
    <t>USNM:Biorepository:AC4YK23</t>
  </si>
  <si>
    <r>
      <rPr>
        <u/>
        <sz val="12"/>
        <color indexed="8"/>
        <rFont val="Calibri"/>
        <family val="2"/>
      </rPr>
      <t>https://n2t.net/ark:/65665/38d3f301c-9693-4b98-ad37-69a1927f0fe8</t>
    </r>
  </si>
  <si>
    <r>
      <rPr>
        <u/>
        <sz val="12"/>
        <color indexed="8"/>
        <rFont val="Calibri"/>
        <family val="2"/>
      </rPr>
      <t>SAMN29555177</t>
    </r>
  </si>
  <si>
    <r>
      <rPr>
        <u/>
        <sz val="12"/>
        <color indexed="8"/>
        <rFont val="Calibri"/>
        <family val="2"/>
      </rPr>
      <t>SRR21844171</t>
    </r>
  </si>
  <si>
    <r>
      <rPr>
        <u/>
        <sz val="12"/>
        <color indexed="8"/>
        <rFont val="Calibri"/>
        <family val="2"/>
      </rPr>
      <t>OR546218</t>
    </r>
  </si>
  <si>
    <r>
      <rPr>
        <i/>
        <sz val="12"/>
        <color indexed="8"/>
        <rFont val="Calibri"/>
        <family val="2"/>
      </rPr>
      <t>Diplectrum formosum</t>
    </r>
  </si>
  <si>
    <t>USNM:FISH:466058</t>
  </si>
  <si>
    <r>
      <rPr>
        <u/>
        <sz val="12"/>
        <color indexed="8"/>
        <rFont val="Calibri"/>
        <family val="2"/>
      </rPr>
      <t>https://n2t.net/ark:/65665/35abf9925-1d59-417c-adc4-c5126323ffb2</t>
    </r>
  </si>
  <si>
    <t>USNM:Biorepository:AO9TV23</t>
  </si>
  <si>
    <r>
      <rPr>
        <u/>
        <sz val="12"/>
        <color indexed="8"/>
        <rFont val="Calibri"/>
        <family val="2"/>
      </rPr>
      <t>https://n2t.net/ark:/65665/3a0b98080-77ab-4edc-b7ff-cc35eb7a6668</t>
    </r>
  </si>
  <si>
    <t>USNM:Biorepository:AQ8MB02</t>
  </si>
  <si>
    <r>
      <rPr>
        <u/>
        <sz val="12"/>
        <color indexed="8"/>
        <rFont val="Calibri"/>
        <family val="2"/>
      </rPr>
      <t>https://n2t.net/ark:/65665/356ff1f84-5bb0-4a4d-95cd-865a43b29cea</t>
    </r>
  </si>
  <si>
    <r>
      <rPr>
        <u/>
        <sz val="12"/>
        <color indexed="8"/>
        <rFont val="Calibri"/>
        <family val="2"/>
      </rPr>
      <t>SAMN36762216</t>
    </r>
  </si>
  <si>
    <r>
      <rPr>
        <u/>
        <sz val="12"/>
        <color indexed="8"/>
        <rFont val="Calibri"/>
        <family val="2"/>
      </rPr>
      <t>SRR25465385</t>
    </r>
  </si>
  <si>
    <r>
      <rPr>
        <u/>
        <sz val="12"/>
        <color indexed="8"/>
        <rFont val="Calibri"/>
        <family val="2"/>
      </rPr>
      <t>PV423379</t>
    </r>
  </si>
  <si>
    <r>
      <rPr>
        <i/>
        <sz val="12"/>
        <color indexed="8"/>
        <rFont val="Calibri"/>
        <family val="2"/>
      </rPr>
      <t>Hypoplectrus floridae</t>
    </r>
  </si>
  <si>
    <t>USNM:FISH:446573</t>
  </si>
  <si>
    <r>
      <rPr>
        <u/>
        <sz val="12"/>
        <color indexed="8"/>
        <rFont val="Calibri"/>
        <family val="2"/>
      </rPr>
      <t>https://n2t.net/ark:/65665/3c7a751a9-2368-41bd-8b24-0030f404c5c9</t>
    </r>
  </si>
  <si>
    <t>USNM:Biorepository:AH0SD12</t>
  </si>
  <si>
    <r>
      <rPr>
        <u/>
        <sz val="12"/>
        <color indexed="8"/>
        <rFont val="Calibri"/>
        <family val="2"/>
      </rPr>
      <t>https://n2t.net/ark:/65665/338684084-623b-48c6-b080-7e5042efee92</t>
    </r>
  </si>
  <si>
    <t>USNM:Biorepository:AQ8ML36</t>
  </si>
  <si>
    <r>
      <rPr>
        <u/>
        <sz val="12"/>
        <color indexed="8"/>
        <rFont val="Calibri"/>
        <family val="2"/>
      </rPr>
      <t>https://n2t.net/ark:/65665/3d1a86c7e-17e2-4739-b478-73f96d06b1e2</t>
    </r>
  </si>
  <si>
    <r>
      <rPr>
        <u/>
        <sz val="12"/>
        <color indexed="8"/>
        <rFont val="Calibri"/>
        <family val="2"/>
      </rPr>
      <t>SAMN31811751</t>
    </r>
  </si>
  <si>
    <r>
      <rPr>
        <u/>
        <sz val="12"/>
        <color indexed="8"/>
        <rFont val="Calibri"/>
        <family val="2"/>
      </rPr>
      <t>SRR22396960</t>
    </r>
  </si>
  <si>
    <r>
      <rPr>
        <u/>
        <sz val="12"/>
        <color indexed="8"/>
        <rFont val="Calibri"/>
        <family val="2"/>
      </rPr>
      <t>OR546241</t>
    </r>
  </si>
  <si>
    <r>
      <rPr>
        <i/>
        <sz val="12"/>
        <color indexed="8"/>
        <rFont val="Calibri"/>
        <family val="2"/>
      </rPr>
      <t>Hypoplectrus nigricans</t>
    </r>
  </si>
  <si>
    <t>USNM:FISH:420300</t>
  </si>
  <si>
    <r>
      <rPr>
        <u/>
        <sz val="12"/>
        <color indexed="8"/>
        <rFont val="Calibri"/>
        <family val="2"/>
      </rPr>
      <t>https://n2t.net/ark:/65665/382dab4d6-683d-4c78-bf45-81cd3a291b33</t>
    </r>
  </si>
  <si>
    <t>USNM:Biorepository:AG8QS87</t>
  </si>
  <si>
    <r>
      <rPr>
        <u/>
        <sz val="12"/>
        <color indexed="8"/>
        <rFont val="Calibri"/>
        <family val="2"/>
      </rPr>
      <t>https://n2t.net/ark:/65665/3382de06a-b58d-4143-a805-818fb10615a3</t>
    </r>
  </si>
  <si>
    <t>USNM:Biorepository:AC4YN52</t>
  </si>
  <si>
    <r>
      <rPr>
        <u/>
        <sz val="12"/>
        <color indexed="8"/>
        <rFont val="Calibri"/>
        <family val="2"/>
      </rPr>
      <t>https://n2t.net/ark:/65665/394cf2d1a-185c-40bf-b34d-2dea60af372d</t>
    </r>
  </si>
  <si>
    <r>
      <rPr>
        <u/>
        <sz val="12"/>
        <color indexed="8"/>
        <rFont val="Calibri"/>
        <family val="2"/>
      </rPr>
      <t>SAMN29555208</t>
    </r>
  </si>
  <si>
    <r>
      <rPr>
        <u/>
        <sz val="12"/>
        <color indexed="8"/>
        <rFont val="Calibri"/>
        <family val="2"/>
      </rPr>
      <t>SRR21844041</t>
    </r>
  </si>
  <si>
    <r>
      <rPr>
        <u/>
        <sz val="12"/>
        <color indexed="8"/>
        <rFont val="Calibri"/>
        <family val="2"/>
      </rPr>
      <t>OP056850</t>
    </r>
  </si>
  <si>
    <r>
      <rPr>
        <i/>
        <sz val="12"/>
        <color indexed="8"/>
        <rFont val="Calibri"/>
        <family val="2"/>
      </rPr>
      <t>Hypoplectrus puella</t>
    </r>
  </si>
  <si>
    <t>USNM:FISH:446555</t>
  </si>
  <si>
    <r>
      <rPr>
        <u/>
        <sz val="12"/>
        <color indexed="8"/>
        <rFont val="Calibri"/>
        <family val="2"/>
      </rPr>
      <t>https://n2t.net/ark:/65665/3dadf6ca7-f79f-4dbe-9fff-905626517dc8</t>
    </r>
  </si>
  <si>
    <t>USNM:Biorepository:AH0SC94</t>
  </si>
  <si>
    <r>
      <rPr>
        <u/>
        <sz val="12"/>
        <color indexed="8"/>
        <rFont val="Calibri"/>
        <family val="2"/>
      </rPr>
      <t>https://n2t.net/ark:/65665/3fa4c7b32-e17c-4d95-adca-ef6edae04386</t>
    </r>
  </si>
  <si>
    <t>USNM:Biorepository:AQ8ML35</t>
  </si>
  <si>
    <r>
      <rPr>
        <u/>
        <sz val="12"/>
        <color indexed="8"/>
        <rFont val="Calibri"/>
        <family val="2"/>
      </rPr>
      <t>https://n2t.net/ark:/65665/340c7510c-9c36-4243-a510-4ce062a9b5c7</t>
    </r>
  </si>
  <si>
    <r>
      <rPr>
        <u/>
        <sz val="12"/>
        <color indexed="8"/>
        <rFont val="Calibri"/>
        <family val="2"/>
      </rPr>
      <t>SAMN31811750</t>
    </r>
  </si>
  <si>
    <r>
      <rPr>
        <u/>
        <sz val="12"/>
        <color indexed="8"/>
        <rFont val="Calibri"/>
        <family val="2"/>
      </rPr>
      <t>SRR22396961</t>
    </r>
  </si>
  <si>
    <r>
      <rPr>
        <u/>
        <sz val="12"/>
        <color indexed="8"/>
        <rFont val="Calibri"/>
        <family val="2"/>
      </rPr>
      <t>OR546240</t>
    </r>
  </si>
  <si>
    <r>
      <rPr>
        <i/>
        <sz val="12"/>
        <color indexed="8"/>
        <rFont val="Calibri"/>
        <family val="2"/>
      </rPr>
      <t>Hypoplectrus unicolor</t>
    </r>
  </si>
  <si>
    <t>USNM:FISH:416316</t>
  </si>
  <si>
    <r>
      <rPr>
        <u/>
        <sz val="12"/>
        <color indexed="8"/>
        <rFont val="Calibri"/>
        <family val="2"/>
      </rPr>
      <t>https://n2t.net/ark:/65665/305b9b09d-7646-4d31-b60a-2bd3b02f4540</t>
    </r>
  </si>
  <si>
    <t>USNM:Biorepository:AC4YZ76</t>
  </si>
  <si>
    <r>
      <rPr>
        <u/>
        <sz val="12"/>
        <color indexed="8"/>
        <rFont val="Calibri"/>
        <family val="2"/>
      </rPr>
      <t>https://n2t.net/ark:/65665/3852c4214-9b83-418e-9b06-1efeeb90b0f4</t>
    </r>
  </si>
  <si>
    <t>USNM:Biorepository:AC4YI49</t>
  </si>
  <si>
    <r>
      <rPr>
        <u/>
        <sz val="12"/>
        <color indexed="8"/>
        <rFont val="Calibri"/>
        <family val="2"/>
      </rPr>
      <t>https://n2t.net/ark:/65665/396890689-5175-42b9-bc7b-5550a5c8536d</t>
    </r>
  </si>
  <si>
    <r>
      <rPr>
        <u/>
        <sz val="12"/>
        <color indexed="8"/>
        <rFont val="Calibri"/>
        <family val="2"/>
      </rPr>
      <t>SAMN31811722</t>
    </r>
  </si>
  <si>
    <r>
      <rPr>
        <u/>
        <sz val="12"/>
        <color indexed="8"/>
        <rFont val="Calibri"/>
        <family val="2"/>
      </rPr>
      <t>SRR22396666</t>
    </r>
  </si>
  <si>
    <r>
      <rPr>
        <u/>
        <sz val="12"/>
        <color indexed="8"/>
        <rFont val="Calibri"/>
        <family val="2"/>
      </rPr>
      <t>OR546239</t>
    </r>
  </si>
  <si>
    <r>
      <rPr>
        <i/>
        <sz val="12"/>
        <color indexed="8"/>
        <rFont val="Calibri"/>
        <family val="2"/>
      </rPr>
      <t>Schultzea beta</t>
    </r>
  </si>
  <si>
    <t>USNM:FISH:406027</t>
  </si>
  <si>
    <r>
      <rPr>
        <u/>
        <sz val="12"/>
        <color indexed="8"/>
        <rFont val="Calibri"/>
        <family val="2"/>
      </rPr>
      <t>https://n2t.net/ark:/65665/3fddbdd30-cd53-45d5-9f39-351b122721e2</t>
    </r>
  </si>
  <si>
    <t>USNM:Biorepository:AL7NL17</t>
  </si>
  <si>
    <r>
      <rPr>
        <u/>
        <sz val="12"/>
        <color indexed="8"/>
        <rFont val="Calibri"/>
        <family val="2"/>
      </rPr>
      <t>https://n2t.net/ark:/65665/32bd31873-dae9-4bad-8751-7bef842110c8</t>
    </r>
  </si>
  <si>
    <t>USNM:Biorepository:AL7NG47</t>
  </si>
  <si>
    <r>
      <rPr>
        <u/>
        <sz val="12"/>
        <color indexed="8"/>
        <rFont val="Calibri"/>
        <family val="2"/>
      </rPr>
      <t>https://n2t.net/ark:/65665/36d89085b-423c-4fcf-a241-0907635a5be2</t>
    </r>
  </si>
  <si>
    <r>
      <rPr>
        <u/>
        <sz val="12"/>
        <color indexed="8"/>
        <rFont val="Calibri"/>
        <family val="2"/>
      </rPr>
      <t>SAMN29555247</t>
    </r>
  </si>
  <si>
    <r>
      <rPr>
        <u/>
        <sz val="12"/>
        <color indexed="8"/>
        <rFont val="Calibri"/>
        <family val="2"/>
      </rPr>
      <t>SRR21844158</t>
    </r>
  </si>
  <si>
    <r>
      <rPr>
        <u/>
        <sz val="12"/>
        <color indexed="8"/>
        <rFont val="Calibri"/>
        <family val="2"/>
      </rPr>
      <t>OP056902</t>
    </r>
  </si>
  <si>
    <r>
      <rPr>
        <i/>
        <sz val="12"/>
        <color indexed="8"/>
        <rFont val="Calibri"/>
        <family val="2"/>
      </rPr>
      <t>Serranus annularis</t>
    </r>
  </si>
  <si>
    <t>USNM:FISH:438796</t>
  </si>
  <si>
    <r>
      <rPr>
        <u/>
        <sz val="12"/>
        <color indexed="8"/>
        <rFont val="Calibri"/>
        <family val="2"/>
      </rPr>
      <t>https://n2t.net/ark:/65665/329247610-4f5c-46ea-9b48-9a58a7e70b24</t>
    </r>
  </si>
  <si>
    <t>USNM:Biorepository:AL8OQ92</t>
  </si>
  <si>
    <r>
      <rPr>
        <u/>
        <sz val="12"/>
        <color indexed="8"/>
        <rFont val="Calibri"/>
        <family val="2"/>
      </rPr>
      <t>https://n2t.net/ark:/65665/360864410-8390-4c41-8508-0031eea03902</t>
    </r>
  </si>
  <si>
    <r>
      <rPr>
        <u/>
        <sz val="12"/>
        <color indexed="8"/>
        <rFont val="Calibri"/>
        <family val="2"/>
      </rPr>
      <t>SAMN29555290</t>
    </r>
  </si>
  <si>
    <r>
      <rPr>
        <u/>
        <sz val="12"/>
        <color indexed="8"/>
        <rFont val="Calibri"/>
        <family val="2"/>
      </rPr>
      <t>SRR21844013</t>
    </r>
  </si>
  <si>
    <r>
      <rPr>
        <u/>
        <sz val="12"/>
        <color indexed="8"/>
        <rFont val="Calibri"/>
        <family val="2"/>
      </rPr>
      <t>OR582705</t>
    </r>
  </si>
  <si>
    <r>
      <rPr>
        <i/>
        <sz val="12"/>
        <color indexed="8"/>
        <rFont val="Calibri"/>
        <family val="2"/>
      </rPr>
      <t>Serranus atrobranchus</t>
    </r>
  </si>
  <si>
    <t>USNM:FISH:433295</t>
  </si>
  <si>
    <r>
      <rPr>
        <u/>
        <sz val="12"/>
        <color indexed="8"/>
        <rFont val="Calibri"/>
        <family val="2"/>
      </rPr>
      <t>https://n2t.net/ark:/65665/36fc5ed28-09e7-4740-8ccc-21de7ff470a7</t>
    </r>
  </si>
  <si>
    <t>USNM:Biorepository:AB4OR74</t>
  </si>
  <si>
    <r>
      <rPr>
        <u/>
        <sz val="12"/>
        <color indexed="8"/>
        <rFont val="Calibri"/>
        <family val="2"/>
      </rPr>
      <t>https://n2t.net/ark:/65665/31a3788e6-a57c-4812-aae5-adc87f486fa3</t>
    </r>
  </si>
  <si>
    <t>USNM:Biorepository:AM2SM00</t>
  </si>
  <si>
    <r>
      <rPr>
        <u/>
        <sz val="12"/>
        <color indexed="8"/>
        <rFont val="Calibri"/>
        <family val="2"/>
      </rPr>
      <t>https://n2t.net/ark:/65665/331b9089c-177c-4171-be30-3c087f75674d</t>
    </r>
  </si>
  <si>
    <r>
      <rPr>
        <u/>
        <sz val="12"/>
        <color indexed="8"/>
        <rFont val="Calibri"/>
        <family val="2"/>
      </rPr>
      <t>SAMN29555319</t>
    </r>
  </si>
  <si>
    <r>
      <rPr>
        <u/>
        <sz val="12"/>
        <color indexed="8"/>
        <rFont val="Calibri"/>
        <family val="2"/>
      </rPr>
      <t>SRR21844111</t>
    </r>
  </si>
  <si>
    <r>
      <rPr>
        <u/>
        <sz val="12"/>
        <color indexed="8"/>
        <rFont val="Calibri"/>
        <family val="2"/>
      </rPr>
      <t>OP056921</t>
    </r>
  </si>
  <si>
    <r>
      <rPr>
        <i/>
        <sz val="12"/>
        <color indexed="8"/>
        <rFont val="Calibri"/>
        <family val="2"/>
      </rPr>
      <t>Serranus baldwini</t>
    </r>
  </si>
  <si>
    <t>USNM:FISH:413463</t>
  </si>
  <si>
    <r>
      <rPr>
        <u/>
        <sz val="12"/>
        <color indexed="8"/>
        <rFont val="Calibri"/>
        <family val="2"/>
      </rPr>
      <t>https://n2t.net/ark:/65665/36c80fd5d-27cd-4ab2-8ed2-7a278462a92e</t>
    </r>
  </si>
  <si>
    <t>USNM:Biorepository:AC2WK00</t>
  </si>
  <si>
    <r>
      <rPr>
        <u/>
        <sz val="12"/>
        <color indexed="8"/>
        <rFont val="Calibri"/>
        <family val="2"/>
      </rPr>
      <t>https://n2t.net/ark:/65665/3739277d8-de33-44a1-841f-24e1c1d51f4b</t>
    </r>
  </si>
  <si>
    <t>USNM:Biorepository:AC3XW14</t>
  </si>
  <si>
    <r>
      <rPr>
        <u/>
        <sz val="12"/>
        <color indexed="8"/>
        <rFont val="Calibri"/>
        <family val="2"/>
      </rPr>
      <t>https://n2t.net/ark:/65665/3f226fd51-727f-4756-a4bd-7b871df409c7</t>
    </r>
  </si>
  <si>
    <r>
      <rPr>
        <u/>
        <sz val="12"/>
        <color indexed="8"/>
        <rFont val="Calibri"/>
        <family val="2"/>
      </rPr>
      <t>SAMN29555100</t>
    </r>
  </si>
  <si>
    <r>
      <rPr>
        <u/>
        <sz val="12"/>
        <color indexed="8"/>
        <rFont val="Calibri"/>
        <family val="2"/>
      </rPr>
      <t>SRR21844257</t>
    </r>
  </si>
  <si>
    <r>
      <rPr>
        <u/>
        <sz val="12"/>
        <color indexed="8"/>
        <rFont val="Calibri"/>
        <family val="2"/>
      </rPr>
      <t>OP056859</t>
    </r>
  </si>
  <si>
    <r>
      <rPr>
        <i/>
        <sz val="12"/>
        <color indexed="8"/>
        <rFont val="Calibri"/>
        <family val="2"/>
      </rPr>
      <t>Serranus notospilus</t>
    </r>
  </si>
  <si>
    <t>USNM:FISH:414984</t>
  </si>
  <si>
    <r>
      <rPr>
        <u/>
        <sz val="12"/>
        <color indexed="8"/>
        <rFont val="Calibri"/>
        <family val="2"/>
      </rPr>
      <t>https://n2t.net/ark:/65665/3b4dedb78-b8cb-45d1-b2bd-8b6197a47430</t>
    </r>
  </si>
  <si>
    <t>USNM:Biorepository:AL8OG02</t>
  </si>
  <si>
    <r>
      <rPr>
        <u/>
        <sz val="12"/>
        <color indexed="8"/>
        <rFont val="Calibri"/>
        <family val="2"/>
      </rPr>
      <t>https://n2t.net/ark:/65665/35dd59121-97e1-4f8c-965c-2ca729d5208d</t>
    </r>
  </si>
  <si>
    <t>USNM:Biorepository:AL8OJ02</t>
  </si>
  <si>
    <r>
      <rPr>
        <u/>
        <sz val="12"/>
        <color indexed="8"/>
        <rFont val="Calibri"/>
        <family val="2"/>
      </rPr>
      <t>https://n2t.net/ark:/65665/312bd2bef-b360-4b27-8a03-a5f2477df28b</t>
    </r>
  </si>
  <si>
    <r>
      <rPr>
        <u/>
        <sz val="12"/>
        <color indexed="8"/>
        <rFont val="Calibri"/>
        <family val="2"/>
      </rPr>
      <t>SAMN29555266</t>
    </r>
  </si>
  <si>
    <r>
      <rPr>
        <u/>
        <sz val="12"/>
        <color indexed="8"/>
        <rFont val="Calibri"/>
        <family val="2"/>
      </rPr>
      <t>SRR21844136</t>
    </r>
  </si>
  <si>
    <r>
      <rPr>
        <u/>
        <sz val="12"/>
        <color indexed="8"/>
        <rFont val="Calibri"/>
        <family val="2"/>
      </rPr>
      <t>OR546214</t>
    </r>
  </si>
  <si>
    <r>
      <rPr>
        <i/>
        <sz val="12"/>
        <color indexed="8"/>
        <rFont val="Calibri"/>
        <family val="2"/>
      </rPr>
      <t>Serranus tortugarum</t>
    </r>
  </si>
  <si>
    <t>USNM:FISH:416308</t>
  </si>
  <si>
    <r>
      <rPr>
        <u/>
        <sz val="12"/>
        <color indexed="8"/>
        <rFont val="Calibri"/>
        <family val="2"/>
      </rPr>
      <t>https://n2t.net/ark:/65665/3a451d769-2045-46af-b559-ef7357e7fee0</t>
    </r>
  </si>
  <si>
    <t>USNM:Biorepository:AC4YZ66</t>
  </si>
  <si>
    <r>
      <rPr>
        <u/>
        <sz val="12"/>
        <color indexed="8"/>
        <rFont val="Calibri"/>
        <family val="2"/>
      </rPr>
      <t>https://n2t.net/ark:/65665/3729a3cf9-c322-48a4-bcb8-2ca690e1cca4</t>
    </r>
  </si>
  <si>
    <t>USNM:Biorepository:AC4YI43</t>
  </si>
  <si>
    <r>
      <rPr>
        <u/>
        <sz val="12"/>
        <color indexed="8"/>
        <rFont val="Calibri"/>
        <family val="2"/>
      </rPr>
      <t>https://n2t.net/ark:/65665/3109b3257-5a65-46bc-885d-3e179c220a72</t>
    </r>
  </si>
  <si>
    <r>
      <rPr>
        <u/>
        <sz val="12"/>
        <color indexed="8"/>
        <rFont val="Calibri"/>
        <family val="2"/>
      </rPr>
      <t>SAMN29555155</t>
    </r>
  </si>
  <si>
    <r>
      <rPr>
        <u/>
        <sz val="12"/>
        <color indexed="8"/>
        <rFont val="Calibri"/>
        <family val="2"/>
      </rPr>
      <t>SRR21844195</t>
    </r>
  </si>
  <si>
    <r>
      <rPr>
        <u/>
        <sz val="12"/>
        <color indexed="8"/>
        <rFont val="Calibri"/>
        <family val="2"/>
      </rPr>
      <t>OP056930</t>
    </r>
  </si>
  <si>
    <r>
      <rPr>
        <i/>
        <sz val="12"/>
        <color indexed="8"/>
        <rFont val="Calibri"/>
        <family val="2"/>
      </rPr>
      <t>Serrivomer sector</t>
    </r>
  </si>
  <si>
    <r>
      <rPr>
        <sz val="12"/>
        <color indexed="8"/>
        <rFont val="Calibri"/>
        <family val="2"/>
      </rPr>
      <t>Pacific Sawpalate</t>
    </r>
  </si>
  <si>
    <t>SIO:5ea0f0ab-0ebc-436c-9ba0-d9e1b79dc5a2</t>
  </si>
  <si>
    <r>
      <rPr>
        <u/>
        <sz val="12"/>
        <color indexed="8"/>
        <rFont val="Calibri"/>
        <family val="2"/>
      </rPr>
      <t>SAMN31811598</t>
    </r>
  </si>
  <si>
    <r>
      <rPr>
        <u/>
        <sz val="12"/>
        <color indexed="8"/>
        <rFont val="Calibri"/>
        <family val="2"/>
      </rPr>
      <t>SRR22396609</t>
    </r>
  </si>
  <si>
    <r>
      <rPr>
        <u/>
        <sz val="12"/>
        <color indexed="8"/>
        <rFont val="Calibri"/>
        <family val="2"/>
      </rPr>
      <t>OR482581</t>
    </r>
  </si>
  <si>
    <r>
      <rPr>
        <i/>
        <sz val="12"/>
        <color indexed="8"/>
        <rFont val="Calibri"/>
        <family val="2"/>
      </rPr>
      <t>Centroscymnus owstonii</t>
    </r>
  </si>
  <si>
    <t>USNM:FISH:407644</t>
  </si>
  <si>
    <r>
      <rPr>
        <u/>
        <sz val="12"/>
        <color indexed="8"/>
        <rFont val="Calibri"/>
        <family val="2"/>
      </rPr>
      <t>https://n2t.net/ark:/65665/30f090cc4-3bb0-4bbd-ba6c-8d600f82e2cb</t>
    </r>
  </si>
  <si>
    <t>USNM:Biorepository:AH2UC72</t>
  </si>
  <si>
    <r>
      <rPr>
        <u/>
        <sz val="12"/>
        <color indexed="8"/>
        <rFont val="Calibri"/>
        <family val="2"/>
      </rPr>
      <t>https://n2t.net/ark:/65665/34f77d5fa-d8d4-4660-a9bf-fad1d5d1f469</t>
    </r>
  </si>
  <si>
    <r>
      <rPr>
        <u/>
        <sz val="12"/>
        <color indexed="8"/>
        <rFont val="Calibri"/>
        <family val="2"/>
      </rPr>
      <t>SAMN36762143</t>
    </r>
  </si>
  <si>
    <r>
      <rPr>
        <u/>
        <sz val="12"/>
        <color indexed="8"/>
        <rFont val="Calibri"/>
        <family val="2"/>
      </rPr>
      <t>SRR25465177</t>
    </r>
  </si>
  <si>
    <r>
      <rPr>
        <u/>
        <sz val="12"/>
        <color indexed="8"/>
        <rFont val="Calibri"/>
        <family val="2"/>
      </rPr>
      <t>PV423375</t>
    </r>
  </si>
  <si>
    <r>
      <rPr>
        <i/>
        <sz val="12"/>
        <color indexed="8"/>
        <rFont val="Calibri"/>
        <family val="2"/>
      </rPr>
      <t>Zameus squamulosus</t>
    </r>
  </si>
  <si>
    <t>USNM:FISH:400734</t>
  </si>
  <si>
    <r>
      <rPr>
        <u/>
        <sz val="12"/>
        <color indexed="8"/>
        <rFont val="Calibri"/>
        <family val="2"/>
      </rPr>
      <t>https://n2t.net/ark:/65665/3747f0283-ceac-469f-b2a6-aa4036d6dc16</t>
    </r>
  </si>
  <si>
    <t>USNM:Biorepository:AA0AH67</t>
  </si>
  <si>
    <r>
      <rPr>
        <u/>
        <sz val="12"/>
        <color indexed="8"/>
        <rFont val="Calibri"/>
        <family val="2"/>
      </rPr>
      <t>https://n2t.net/ark:/65665/3b2cdd88f-fabd-4d53-b826-dab41cb0c766</t>
    </r>
  </si>
  <si>
    <t>USNM:Biorepository:AH1TX86</t>
  </si>
  <si>
    <r>
      <rPr>
        <u/>
        <sz val="12"/>
        <color indexed="8"/>
        <rFont val="Calibri"/>
        <family val="2"/>
      </rPr>
      <t>https://n2t.net/ark:/65665/31b950a22-24a7-499a-8eeb-0c4eb7a3a363</t>
    </r>
  </si>
  <si>
    <r>
      <rPr>
        <u/>
        <sz val="12"/>
        <color indexed="8"/>
        <rFont val="Calibri"/>
        <family val="2"/>
      </rPr>
      <t>SAMN26198238</t>
    </r>
  </si>
  <si>
    <r>
      <rPr>
        <u/>
        <sz val="12"/>
        <color indexed="8"/>
        <rFont val="Calibri"/>
        <family val="2"/>
      </rPr>
      <t>SRR18254511</t>
    </r>
  </si>
  <si>
    <r>
      <rPr>
        <u/>
        <sz val="12"/>
        <color indexed="8"/>
        <rFont val="Calibri"/>
        <family val="2"/>
      </rPr>
      <t>OP035292</t>
    </r>
  </si>
  <si>
    <r>
      <rPr>
        <i/>
        <sz val="12"/>
        <color indexed="8"/>
        <rFont val="Calibri"/>
        <family val="2"/>
      </rPr>
      <t>Archosargus rhomboidalis</t>
    </r>
  </si>
  <si>
    <t>USNM:FISH:416676</t>
  </si>
  <si>
    <r>
      <rPr>
        <u/>
        <sz val="12"/>
        <color indexed="8"/>
        <rFont val="Calibri"/>
        <family val="2"/>
      </rPr>
      <t>https://n2t.net/ark:/65665/320c767f5-a4ea-44dc-9d66-bd472f209212</t>
    </r>
  </si>
  <si>
    <t>USNM:Biorepository:AC2WP23</t>
  </si>
  <si>
    <r>
      <rPr>
        <u/>
        <sz val="12"/>
        <color indexed="8"/>
        <rFont val="Calibri"/>
        <family val="2"/>
      </rPr>
      <t>https://n2t.net/ark:/65665/342cd4c6f-ab69-427d-8c27-da5ff59a76b9</t>
    </r>
  </si>
  <si>
    <t>USNM:Biorepository:AC4YK27</t>
  </si>
  <si>
    <r>
      <rPr>
        <u/>
        <sz val="12"/>
        <color indexed="8"/>
        <rFont val="Calibri"/>
        <family val="2"/>
      </rPr>
      <t>https://n2t.net/ark:/65665/315aff499-5426-4235-9aeb-b8964787123a</t>
    </r>
  </si>
  <si>
    <r>
      <rPr>
        <u/>
        <sz val="12"/>
        <color indexed="8"/>
        <rFont val="Calibri"/>
        <family val="2"/>
      </rPr>
      <t>SAMN26198086</t>
    </r>
  </si>
  <si>
    <r>
      <rPr>
        <u/>
        <sz val="12"/>
        <color indexed="8"/>
        <rFont val="Calibri"/>
        <family val="2"/>
      </rPr>
      <t>SRR18254454</t>
    </r>
  </si>
  <si>
    <r>
      <rPr>
        <u/>
        <sz val="12"/>
        <color indexed="8"/>
        <rFont val="Calibri"/>
        <family val="2"/>
      </rPr>
      <t>OP035230</t>
    </r>
  </si>
  <si>
    <r>
      <rPr>
        <i/>
        <sz val="12"/>
        <color indexed="8"/>
        <rFont val="Calibri"/>
        <family val="2"/>
      </rPr>
      <t>Calamus calamus</t>
    </r>
  </si>
  <si>
    <t>USNM:FISH:404444</t>
  </si>
  <si>
    <r>
      <rPr>
        <u/>
        <sz val="12"/>
        <color indexed="8"/>
        <rFont val="Calibri"/>
        <family val="2"/>
      </rPr>
      <t>https://n2t.net/ark:/65665/3642b6e60-7ed2-4bb9-8095-75d875d142a3</t>
    </r>
  </si>
  <si>
    <t>USNM:Biorepository:AG8QS41</t>
  </si>
  <si>
    <r>
      <rPr>
        <u/>
        <sz val="12"/>
        <color indexed="8"/>
        <rFont val="Calibri"/>
        <family val="2"/>
      </rPr>
      <t>https://n2t.net/ark:/65665/34636b4dc-1d7c-4547-914e-00ce73a2b820</t>
    </r>
  </si>
  <si>
    <t>USNM:Biorepository:AC3XT15</t>
  </si>
  <si>
    <r>
      <rPr>
        <u/>
        <sz val="12"/>
        <color indexed="8"/>
        <rFont val="Calibri"/>
        <family val="2"/>
      </rPr>
      <t>https://n2t.net/ark:/65665/30dc8d7c9-bdab-48e2-8268-8dbf5866b40d</t>
    </r>
  </si>
  <si>
    <r>
      <rPr>
        <u/>
        <sz val="12"/>
        <color indexed="8"/>
        <rFont val="Calibri"/>
        <family val="2"/>
      </rPr>
      <t>SAMN29555087</t>
    </r>
  </si>
  <si>
    <r>
      <rPr>
        <u/>
        <sz val="12"/>
        <color indexed="8"/>
        <rFont val="Calibri"/>
        <family val="2"/>
      </rPr>
      <t>SRR21843902</t>
    </r>
  </si>
  <si>
    <r>
      <rPr>
        <u/>
        <sz val="12"/>
        <color indexed="8"/>
        <rFont val="Calibri"/>
        <family val="2"/>
      </rPr>
      <t>OP056932</t>
    </r>
  </si>
  <si>
    <r>
      <rPr>
        <i/>
        <sz val="12"/>
        <color indexed="8"/>
        <rFont val="Calibri"/>
        <family val="2"/>
      </rPr>
      <t>Calamus penna</t>
    </r>
  </si>
  <si>
    <t>USNM:FISH:413361</t>
  </si>
  <si>
    <r>
      <rPr>
        <u/>
        <sz val="12"/>
        <color indexed="8"/>
        <rFont val="Calibri"/>
        <family val="2"/>
      </rPr>
      <t>https://n2t.net/ark:/65665/31729384a-b514-491b-9c60-53e19157813e</t>
    </r>
  </si>
  <si>
    <t>USNM:Biorepository:AC2WV26</t>
  </si>
  <si>
    <r>
      <rPr>
        <u/>
        <sz val="12"/>
        <color indexed="8"/>
        <rFont val="Calibri"/>
        <family val="2"/>
      </rPr>
      <t>https://n2t.net/ark:/65665/3c7417c41-7555-45b0-bb01-9f4cc999a130</t>
    </r>
  </si>
  <si>
    <t>USNM:Biorepository:AC3XV31</t>
  </si>
  <si>
    <r>
      <rPr>
        <u/>
        <sz val="12"/>
        <color indexed="8"/>
        <rFont val="Calibri"/>
        <family val="2"/>
      </rPr>
      <t>https://n2t.net/ark:/65665/3ec730333-17e0-474c-820b-fb0341ff74e8</t>
    </r>
  </si>
  <si>
    <r>
      <rPr>
        <u/>
        <sz val="12"/>
        <color indexed="8"/>
        <rFont val="Calibri"/>
        <family val="2"/>
      </rPr>
      <t>SAMN31811714</t>
    </r>
  </si>
  <si>
    <r>
      <rPr>
        <u/>
        <sz val="12"/>
        <color indexed="8"/>
        <rFont val="Calibri"/>
        <family val="2"/>
      </rPr>
      <t>SRR22396675</t>
    </r>
  </si>
  <si>
    <r>
      <rPr>
        <u/>
        <sz val="12"/>
        <color indexed="8"/>
        <rFont val="Calibri"/>
        <family val="2"/>
      </rPr>
      <t>OR546139</t>
    </r>
  </si>
  <si>
    <r>
      <rPr>
        <i/>
        <sz val="12"/>
        <color indexed="8"/>
        <rFont val="Calibri"/>
        <family val="2"/>
      </rPr>
      <t>Diplodus holbrookii</t>
    </r>
  </si>
  <si>
    <t>USNM:FISH:447373</t>
  </si>
  <si>
    <r>
      <rPr>
        <u/>
        <sz val="12"/>
        <color indexed="8"/>
        <rFont val="Calibri"/>
        <family val="2"/>
      </rPr>
      <t>https://n2t.net/ark:/65665/320ae239d-cae9-4c06-8daf-0d6c877c7660</t>
    </r>
  </si>
  <si>
    <t>USNM:Biorepository:AP1VF77</t>
  </si>
  <si>
    <r>
      <rPr>
        <u/>
        <sz val="12"/>
        <color indexed="8"/>
        <rFont val="Calibri"/>
        <family val="2"/>
      </rPr>
      <t>https://n2t.net/ark:/65665/33af29b9c-d6a6-453b-b3e7-08535842694d</t>
    </r>
  </si>
  <si>
    <t>USNM:Biorepository:AO6QI17</t>
  </si>
  <si>
    <r>
      <rPr>
        <u/>
        <sz val="12"/>
        <color indexed="8"/>
        <rFont val="Calibri"/>
        <family val="2"/>
      </rPr>
      <t>https://n2t.net/ark:/65665/31fc84296-b31c-4256-ac73-c97177ac6b95</t>
    </r>
  </si>
  <si>
    <r>
      <rPr>
        <u/>
        <sz val="12"/>
        <color indexed="8"/>
        <rFont val="Calibri"/>
        <family val="2"/>
      </rPr>
      <t>SAMN29555350</t>
    </r>
  </si>
  <si>
    <r>
      <rPr>
        <u/>
        <sz val="12"/>
        <color indexed="8"/>
        <rFont val="Calibri"/>
        <family val="2"/>
      </rPr>
      <t>SRR21843931</t>
    </r>
  </si>
  <si>
    <r>
      <rPr>
        <u/>
        <sz val="12"/>
        <color indexed="8"/>
        <rFont val="Calibri"/>
        <family val="2"/>
      </rPr>
      <t>OP056887</t>
    </r>
  </si>
  <si>
    <t>USNM:FISH:416496</t>
  </si>
  <si>
    <r>
      <rPr>
        <u/>
        <sz val="12"/>
        <color indexed="8"/>
        <rFont val="Calibri"/>
        <family val="2"/>
      </rPr>
      <t>https://n2t.net/ark:/65665/39c2654cc-a98f-4907-9f8f-921b163917e9</t>
    </r>
  </si>
  <si>
    <t>USNM:Biorepository:AC2WR86</t>
  </si>
  <si>
    <r>
      <rPr>
        <u/>
        <sz val="12"/>
        <color indexed="8"/>
        <rFont val="Calibri"/>
        <family val="2"/>
      </rPr>
      <t>https://n2t.net/ark:/65665/37b33a23e-d82f-44cd-9992-9b7dbccec479</t>
    </r>
  </si>
  <si>
    <t>USNM:Biorepository:AC4YJ35</t>
  </si>
  <si>
    <r>
      <rPr>
        <u/>
        <sz val="12"/>
        <color indexed="8"/>
        <rFont val="Calibri"/>
        <family val="2"/>
      </rPr>
      <t>https://n2t.net/ark:/65665/3f13d382a-7157-4dda-bd5a-40f595711931</t>
    </r>
  </si>
  <si>
    <r>
      <rPr>
        <u/>
        <sz val="12"/>
        <color indexed="8"/>
        <rFont val="Calibri"/>
        <family val="2"/>
      </rPr>
      <t>SAMN31811711</t>
    </r>
  </si>
  <si>
    <r>
      <rPr>
        <u/>
        <sz val="12"/>
        <color indexed="8"/>
        <rFont val="Calibri"/>
        <family val="2"/>
      </rPr>
      <t>SRR22396679</t>
    </r>
  </si>
  <si>
    <r>
      <rPr>
        <u/>
        <sz val="12"/>
        <color indexed="8"/>
        <rFont val="Calibri"/>
        <family val="2"/>
      </rPr>
      <t>OR546138</t>
    </r>
  </si>
  <si>
    <r>
      <rPr>
        <i/>
        <sz val="12"/>
        <color indexed="8"/>
        <rFont val="Calibri"/>
        <family val="2"/>
      </rPr>
      <t>Lagodon rhomboides</t>
    </r>
  </si>
  <si>
    <t>USNM:FISH:415598</t>
  </si>
  <si>
    <r>
      <rPr>
        <u/>
        <sz val="12"/>
        <color indexed="8"/>
        <rFont val="Calibri"/>
        <family val="2"/>
      </rPr>
      <t>https://n2t.net/ark:/65665/3c70c436c-0fb4-4632-af97-3df9460465aa</t>
    </r>
  </si>
  <si>
    <t>USNM:Biorepository:AC2WP40</t>
  </si>
  <si>
    <r>
      <rPr>
        <u/>
        <sz val="12"/>
        <color indexed="8"/>
        <rFont val="Calibri"/>
        <family val="2"/>
      </rPr>
      <t>https://n2t.net/ark:/65665/36f5c548a-05d2-460f-b246-0c3b61200825</t>
    </r>
  </si>
  <si>
    <t>USNM:Biorepository:AC4YF37</t>
  </si>
  <si>
    <r>
      <rPr>
        <u/>
        <sz val="12"/>
        <color indexed="8"/>
        <rFont val="Calibri"/>
        <family val="2"/>
      </rPr>
      <t>https://n2t.net/ark:/65665/336207ba1-f4dc-4363-aa7e-9fd2c5ff2c37</t>
    </r>
  </si>
  <si>
    <r>
      <rPr>
        <u/>
        <sz val="12"/>
        <color indexed="8"/>
        <rFont val="Calibri"/>
        <family val="2"/>
      </rPr>
      <t>SAMN29555137</t>
    </r>
  </si>
  <si>
    <r>
      <rPr>
        <u/>
        <sz val="12"/>
        <color indexed="8"/>
        <rFont val="Calibri"/>
        <family val="2"/>
      </rPr>
      <t>SRR21844217</t>
    </r>
  </si>
  <si>
    <r>
      <rPr>
        <u/>
        <sz val="12"/>
        <color indexed="8"/>
        <rFont val="Calibri"/>
        <family val="2"/>
      </rPr>
      <t>OP057024</t>
    </r>
  </si>
  <si>
    <r>
      <rPr>
        <i/>
        <sz val="12"/>
        <color indexed="8"/>
        <rFont val="Calibri"/>
        <family val="2"/>
      </rPr>
      <t>Stenotomus chrysops</t>
    </r>
  </si>
  <si>
    <t>USNM:FISH:454770</t>
  </si>
  <si>
    <r>
      <rPr>
        <u/>
        <sz val="12"/>
        <color indexed="8"/>
        <rFont val="Calibri"/>
        <family val="2"/>
      </rPr>
      <t>https://n2t.net/ark:/65665/3be06e61e-c3c4-43de-9af2-ffa280deca1d</t>
    </r>
  </si>
  <si>
    <t>USNM:Biorepository:AO9TU06</t>
  </si>
  <si>
    <r>
      <rPr>
        <u/>
        <sz val="12"/>
        <color indexed="8"/>
        <rFont val="Calibri"/>
        <family val="2"/>
      </rPr>
      <t>https://n2t.net/ark:/65665/331a7c20c-1c00-4347-8ad8-bb7c24a93b3d</t>
    </r>
  </si>
  <si>
    <t>USNM:Biorepository:AQ8ML98</t>
  </si>
  <si>
    <r>
      <rPr>
        <u/>
        <sz val="12"/>
        <color indexed="8"/>
        <rFont val="Calibri"/>
        <family val="2"/>
      </rPr>
      <t>https://n2t.net/ark:/65665/374805228-de45-4d36-ac9e-afabe3bf1c8f</t>
    </r>
  </si>
  <si>
    <r>
      <rPr>
        <u/>
        <sz val="12"/>
        <color indexed="8"/>
        <rFont val="Calibri"/>
        <family val="2"/>
      </rPr>
      <t>SAMN31811857</t>
    </r>
  </si>
  <si>
    <r>
      <rPr>
        <u/>
        <sz val="12"/>
        <color indexed="8"/>
        <rFont val="Calibri"/>
        <family val="2"/>
      </rPr>
      <t>SRR22396934</t>
    </r>
  </si>
  <si>
    <r>
      <rPr>
        <u/>
        <sz val="12"/>
        <color indexed="8"/>
        <rFont val="Calibri"/>
        <family val="2"/>
      </rPr>
      <t>OR582685</t>
    </r>
  </si>
  <si>
    <r>
      <rPr>
        <i/>
        <sz val="12"/>
        <color indexed="8"/>
        <rFont val="Calibri"/>
        <family val="2"/>
      </rPr>
      <t>Sphyraena borealis</t>
    </r>
  </si>
  <si>
    <t>USNM:FISH:454752</t>
  </si>
  <si>
    <r>
      <rPr>
        <u/>
        <sz val="12"/>
        <color indexed="8"/>
        <rFont val="Calibri"/>
        <family val="2"/>
      </rPr>
      <t>https://n2t.net/ark:/65665/309b5180b-e22a-4f0e-bf21-cf0c0745f758</t>
    </r>
  </si>
  <si>
    <t>USNM:Biorepository:AO9TT88</t>
  </si>
  <si>
    <r>
      <rPr>
        <u/>
        <sz val="12"/>
        <color indexed="8"/>
        <rFont val="Calibri"/>
        <family val="2"/>
      </rPr>
      <t>https://n2t.net/ark:/65665/3a2223b25-2044-4711-bd80-f0102c2cf9c6</t>
    </r>
  </si>
  <si>
    <t>USNM:Biorepository:AQ8ML81</t>
  </si>
  <si>
    <r>
      <rPr>
        <u/>
        <sz val="12"/>
        <color indexed="8"/>
        <rFont val="Calibri"/>
        <family val="2"/>
      </rPr>
      <t>https://n2t.net/ark:/65665/3f1da04ab-c55f-46c2-b4f8-cb950be8ac3a</t>
    </r>
  </si>
  <si>
    <r>
      <rPr>
        <u/>
        <sz val="12"/>
        <color indexed="8"/>
        <rFont val="Calibri"/>
        <family val="2"/>
      </rPr>
      <t>SAMN31811840</t>
    </r>
  </si>
  <si>
    <r>
      <rPr>
        <u/>
        <sz val="12"/>
        <color indexed="8"/>
        <rFont val="Calibri"/>
        <family val="2"/>
      </rPr>
      <t>SRR22396629</t>
    </r>
  </si>
  <si>
    <r>
      <rPr>
        <u/>
        <sz val="12"/>
        <color indexed="8"/>
        <rFont val="Calibri"/>
        <family val="2"/>
      </rPr>
      <t>OR581010</t>
    </r>
  </si>
  <si>
    <r>
      <rPr>
        <i/>
        <sz val="12"/>
        <color indexed="8"/>
        <rFont val="Calibri"/>
        <family val="2"/>
      </rPr>
      <t>Sphyrna lewini</t>
    </r>
  </si>
  <si>
    <t>USNM:FISH:477551</t>
  </si>
  <si>
    <t>USNM:Biorepository:AP9DX37</t>
  </si>
  <si>
    <r>
      <rPr>
        <i/>
        <sz val="12"/>
        <color indexed="8"/>
        <rFont val="Calibri"/>
        <family val="2"/>
      </rPr>
      <t>Sphyrna zygaena</t>
    </r>
  </si>
  <si>
    <t>SIO:FISHES:09-293</t>
  </si>
  <si>
    <t>SIO:64294305-bb1a-4f4a-ae27-f052bf2eeff8</t>
  </si>
  <si>
    <r>
      <rPr>
        <u/>
        <sz val="12"/>
        <color indexed="8"/>
        <rFont val="Calibri"/>
        <family val="2"/>
      </rPr>
      <t>SAMN31811600</t>
    </r>
  </si>
  <si>
    <r>
      <rPr>
        <u/>
        <sz val="12"/>
        <color indexed="8"/>
        <rFont val="Calibri"/>
        <family val="2"/>
      </rPr>
      <t>SRR22396607</t>
    </r>
  </si>
  <si>
    <r>
      <rPr>
        <u/>
        <sz val="12"/>
        <color indexed="8"/>
        <rFont val="Calibri"/>
        <family val="2"/>
      </rPr>
      <t>OP057122</t>
    </r>
  </si>
  <si>
    <r>
      <rPr>
        <i/>
        <sz val="12"/>
        <color indexed="8"/>
        <rFont val="Calibri"/>
        <family val="2"/>
      </rPr>
      <t>Squalus acanthias</t>
    </r>
  </si>
  <si>
    <t>USNM:FISH:477484</t>
  </si>
  <si>
    <t>USNM:Biorepository:AP9DW66</t>
  </si>
  <si>
    <r>
      <rPr>
        <i/>
        <sz val="12"/>
        <color indexed="8"/>
        <rFont val="Calibri"/>
        <family val="2"/>
      </rPr>
      <t>Squalus clarkae</t>
    </r>
  </si>
  <si>
    <t>USNM:FISH:471090</t>
  </si>
  <si>
    <t>USNM:Biorepository:AF0YO61</t>
  </si>
  <si>
    <r>
      <rPr>
        <i/>
        <sz val="12"/>
        <color indexed="8"/>
        <rFont val="Calibri"/>
        <family val="2"/>
      </rPr>
      <t>Squalus cubensis</t>
    </r>
  </si>
  <si>
    <t>USNM:FISH:400722</t>
  </si>
  <si>
    <r>
      <rPr>
        <u/>
        <sz val="12"/>
        <color indexed="8"/>
        <rFont val="Calibri"/>
        <family val="2"/>
      </rPr>
      <t>https://n2t.net/ark:/65665/331bad395-37f1-4a1c-be5c-5f09c3d47f88</t>
    </r>
  </si>
  <si>
    <t>USNM:Biorepository:AA0AC78</t>
  </si>
  <si>
    <r>
      <rPr>
        <u/>
        <sz val="12"/>
        <color indexed="8"/>
        <rFont val="Calibri"/>
        <family val="2"/>
      </rPr>
      <t>https://n2t.net/ark:/65665/3e610c536-c789-4c59-ad07-4e032076fbd7</t>
    </r>
  </si>
  <si>
    <t>USNM:Biorepository:AH1TW57</t>
  </si>
  <si>
    <r>
      <rPr>
        <u/>
        <sz val="12"/>
        <color indexed="8"/>
        <rFont val="Calibri"/>
        <family val="2"/>
      </rPr>
      <t>https://n2t.net/ark:/65665/32af4769d-6984-429f-999b-822a17d4235e</t>
    </r>
  </si>
  <si>
    <r>
      <rPr>
        <u/>
        <sz val="12"/>
        <color indexed="8"/>
        <rFont val="Calibri"/>
        <family val="2"/>
      </rPr>
      <t>SAMN29555216</t>
    </r>
  </si>
  <si>
    <r>
      <rPr>
        <u/>
        <sz val="12"/>
        <color indexed="8"/>
        <rFont val="Calibri"/>
        <family val="2"/>
      </rPr>
      <t>SRR21843968</t>
    </r>
  </si>
  <si>
    <r>
      <rPr>
        <u/>
        <sz val="12"/>
        <color indexed="8"/>
        <rFont val="Calibri"/>
        <family val="2"/>
      </rPr>
      <t>OP056876</t>
    </r>
  </si>
  <si>
    <r>
      <rPr>
        <i/>
        <sz val="12"/>
        <color indexed="8"/>
        <rFont val="Calibri"/>
        <family val="2"/>
      </rPr>
      <t>Squatina dumeril</t>
    </r>
  </si>
  <si>
    <t>USNM:FISH:454733</t>
  </si>
  <si>
    <r>
      <rPr>
        <u/>
        <sz val="12"/>
        <color indexed="8"/>
        <rFont val="Calibri"/>
        <family val="2"/>
      </rPr>
      <t>https://n2t.net/ark:/65665/33479c66f-c51a-4934-ab01-abcec79c3082</t>
    </r>
  </si>
  <si>
    <t>USNM:Biorepository:AO9TT69</t>
  </si>
  <si>
    <r>
      <rPr>
        <u/>
        <sz val="12"/>
        <color indexed="8"/>
        <rFont val="Calibri"/>
        <family val="2"/>
      </rPr>
      <t>https://n2t.net/ark:/65665/38b7f43c2-fd5a-46d0-8559-35dbb2a88d42</t>
    </r>
  </si>
  <si>
    <t>USNM:Biorepository:AQ8ML62</t>
  </si>
  <si>
    <r>
      <rPr>
        <u/>
        <sz val="12"/>
        <color indexed="8"/>
        <rFont val="Calibri"/>
        <family val="2"/>
      </rPr>
      <t>https://n2t.net/ark:/65665/35d75912c-7fa3-491b-90d5-6ee433804e57</t>
    </r>
  </si>
  <si>
    <r>
      <rPr>
        <u/>
        <sz val="12"/>
        <color indexed="8"/>
        <rFont val="Calibri"/>
        <family val="2"/>
      </rPr>
      <t>SAMN31811821</t>
    </r>
  </si>
  <si>
    <r>
      <rPr>
        <u/>
        <sz val="12"/>
        <color indexed="8"/>
        <rFont val="Calibri"/>
        <family val="2"/>
      </rPr>
      <t>SRR22396650</t>
    </r>
  </si>
  <si>
    <r>
      <rPr>
        <u/>
        <sz val="12"/>
        <color indexed="8"/>
        <rFont val="Calibri"/>
        <family val="2"/>
      </rPr>
      <t>OR482482</t>
    </r>
  </si>
  <si>
    <t>USNM:FISH:477672</t>
  </si>
  <si>
    <t>USNM:Biorepository:AI9LY91</t>
  </si>
  <si>
    <r>
      <rPr>
        <i/>
        <sz val="12"/>
        <color indexed="8"/>
        <rFont val="Calibri"/>
        <family val="2"/>
      </rPr>
      <t>Stephanoberyx monae</t>
    </r>
  </si>
  <si>
    <t>USNM:FISH:407048</t>
  </si>
  <si>
    <r>
      <rPr>
        <u/>
        <sz val="12"/>
        <color indexed="8"/>
        <rFont val="Calibri"/>
        <family val="2"/>
      </rPr>
      <t>https://n2t.net/ark:/65665/3f5238437-e026-4080-a69f-1167ecd305b5</t>
    </r>
  </si>
  <si>
    <t>USNM:Biorepository:AA0AC82</t>
  </si>
  <si>
    <r>
      <rPr>
        <u/>
        <sz val="12"/>
        <color indexed="8"/>
        <rFont val="Calibri"/>
        <family val="2"/>
      </rPr>
      <t>https://n2t.net/ark:/65665/3e66d980b-b6c8-4c78-ba14-381c67a63c92</t>
    </r>
  </si>
  <si>
    <t>USNM:Biorepository:AH1TW88</t>
  </si>
  <si>
    <r>
      <rPr>
        <u/>
        <sz val="12"/>
        <color indexed="8"/>
        <rFont val="Calibri"/>
        <family val="2"/>
      </rPr>
      <t>https://n2t.net/ark:/65665/31d2bb0bb-5e8e-4600-8b4a-d0d893fb111e</t>
    </r>
  </si>
  <si>
    <r>
      <rPr>
        <u/>
        <sz val="12"/>
        <color indexed="8"/>
        <rFont val="Calibri"/>
        <family val="2"/>
      </rPr>
      <t>SAMN31811757</t>
    </r>
  </si>
  <si>
    <r>
      <rPr>
        <u/>
        <sz val="12"/>
        <color indexed="8"/>
        <rFont val="Calibri"/>
        <family val="2"/>
      </rPr>
      <t>SRR22396952</t>
    </r>
  </si>
  <si>
    <r>
      <rPr>
        <u/>
        <sz val="12"/>
        <color indexed="8"/>
        <rFont val="Calibri"/>
        <family val="2"/>
      </rPr>
      <t>OR546154</t>
    </r>
  </si>
  <si>
    <r>
      <rPr>
        <i/>
        <sz val="12"/>
        <color indexed="8"/>
        <rFont val="Calibri"/>
        <family val="2"/>
      </rPr>
      <t>Argyropelecus affinis</t>
    </r>
  </si>
  <si>
    <t>USNM:FISH:407195</t>
  </si>
  <si>
    <r>
      <rPr>
        <u/>
        <sz val="12"/>
        <color indexed="8"/>
        <rFont val="Calibri"/>
        <family val="2"/>
      </rPr>
      <t>https://n2t.net/ark:/65665/34fd97d22-c84f-4eb8-a63e-a072ec78a18c</t>
    </r>
  </si>
  <si>
    <t>USNM:Biorepository:AH1TY33</t>
  </si>
  <si>
    <r>
      <rPr>
        <u/>
        <sz val="12"/>
        <color indexed="8"/>
        <rFont val="Calibri"/>
        <family val="2"/>
      </rPr>
      <t>https://n2t.net/ark:/65665/3f348e9ae-d749-4eb6-a3cb-a7d49b8b4413</t>
    </r>
  </si>
  <si>
    <r>
      <rPr>
        <u/>
        <sz val="12"/>
        <color indexed="8"/>
        <rFont val="Calibri"/>
        <family val="2"/>
      </rPr>
      <t>SAMN26198242</t>
    </r>
  </si>
  <si>
    <r>
      <rPr>
        <u/>
        <sz val="12"/>
        <color indexed="8"/>
        <rFont val="Calibri"/>
        <family val="2"/>
      </rPr>
      <t>SRR18254507</t>
    </r>
  </si>
  <si>
    <r>
      <rPr>
        <u/>
        <sz val="12"/>
        <color indexed="8"/>
        <rFont val="Calibri"/>
        <family val="2"/>
      </rPr>
      <t>OR575602</t>
    </r>
  </si>
  <si>
    <r>
      <rPr>
        <i/>
        <sz val="12"/>
        <color indexed="8"/>
        <rFont val="Calibri"/>
        <family val="2"/>
      </rPr>
      <t>Danaphos oculatus</t>
    </r>
  </si>
  <si>
    <r>
      <rPr>
        <sz val="12"/>
        <color indexed="8"/>
        <rFont val="Calibri"/>
        <family val="2"/>
      </rPr>
      <t>Bottlelights</t>
    </r>
  </si>
  <si>
    <t>SIO:FISHES:13-176</t>
  </si>
  <si>
    <t>SIO:bf7c77e8-daa6-45a9-a5f8-d4164f071373</t>
  </si>
  <si>
    <r>
      <rPr>
        <u/>
        <sz val="12"/>
        <color indexed="8"/>
        <rFont val="Calibri"/>
        <family val="2"/>
      </rPr>
      <t>SAMN31811652</t>
    </r>
  </si>
  <si>
    <r>
      <rPr>
        <u/>
        <sz val="12"/>
        <color indexed="8"/>
        <rFont val="Calibri"/>
        <family val="2"/>
      </rPr>
      <t>SRR22396795</t>
    </r>
  </si>
  <si>
    <r>
      <rPr>
        <u/>
        <sz val="12"/>
        <color indexed="8"/>
        <rFont val="Calibri"/>
        <family val="2"/>
      </rPr>
      <t>OP057098</t>
    </r>
  </si>
  <si>
    <r>
      <rPr>
        <i/>
        <sz val="12"/>
        <color indexed="8"/>
        <rFont val="Calibri"/>
        <family val="2"/>
      </rPr>
      <t>Sternoptyx diaphana</t>
    </r>
  </si>
  <si>
    <t>USNM:FISH:407542</t>
  </si>
  <si>
    <r>
      <rPr>
        <u/>
        <sz val="12"/>
        <color indexed="8"/>
        <rFont val="Calibri"/>
        <family val="2"/>
      </rPr>
      <t>https://n2t.net/ark:/65665/39a168698-7c8a-48fe-ac80-a27a730c1b3d</t>
    </r>
  </si>
  <si>
    <t>USNM:Biorepository:AH2UB75</t>
  </si>
  <si>
    <r>
      <rPr>
        <u/>
        <sz val="12"/>
        <color indexed="8"/>
        <rFont val="Calibri"/>
        <family val="2"/>
      </rPr>
      <t>https://n2t.net/ark:/65665/3bca60bc4-6659-423d-bb8a-23960c9d2bd3</t>
    </r>
  </si>
  <si>
    <r>
      <rPr>
        <u/>
        <sz val="12"/>
        <color indexed="8"/>
        <rFont val="Calibri"/>
        <family val="2"/>
      </rPr>
      <t>SAMN26198247</t>
    </r>
  </si>
  <si>
    <r>
      <rPr>
        <u/>
        <sz val="12"/>
        <color indexed="8"/>
        <rFont val="Calibri"/>
        <family val="2"/>
      </rPr>
      <t>SRR18254501</t>
    </r>
  </si>
  <si>
    <r>
      <rPr>
        <u/>
        <sz val="12"/>
        <color indexed="8"/>
        <rFont val="Calibri"/>
        <family val="2"/>
      </rPr>
      <t>OR575601</t>
    </r>
  </si>
  <si>
    <r>
      <rPr>
        <i/>
        <sz val="12"/>
        <color indexed="8"/>
        <rFont val="Calibri"/>
        <family val="2"/>
      </rPr>
      <t>Sternoptyx obscura</t>
    </r>
  </si>
  <si>
    <r>
      <rPr>
        <sz val="12"/>
        <color indexed="8"/>
        <rFont val="Calibri"/>
        <family val="2"/>
      </rPr>
      <t>Dusky Hatchetfish</t>
    </r>
  </si>
  <si>
    <t>SIO:FISHES:09-315</t>
  </si>
  <si>
    <t>SIO:79654a83-cbe7-436e-b479-3a23bd54f365</t>
  </si>
  <si>
    <r>
      <rPr>
        <u/>
        <sz val="12"/>
        <color indexed="8"/>
        <rFont val="Calibri"/>
        <family val="2"/>
      </rPr>
      <t>SAMN31811607</t>
    </r>
  </si>
  <si>
    <r>
      <rPr>
        <u/>
        <sz val="12"/>
        <color indexed="8"/>
        <rFont val="Calibri"/>
        <family val="2"/>
      </rPr>
      <t>SRR22396599</t>
    </r>
  </si>
  <si>
    <r>
      <rPr>
        <u/>
        <sz val="12"/>
        <color indexed="8"/>
        <rFont val="Calibri"/>
        <family val="2"/>
      </rPr>
      <t>OP057050</t>
    </r>
  </si>
  <si>
    <r>
      <rPr>
        <i/>
        <sz val="12"/>
        <color indexed="8"/>
        <rFont val="Calibri"/>
        <family val="2"/>
      </rPr>
      <t>Idiacanthus antrostomus</t>
    </r>
  </si>
  <si>
    <r>
      <rPr>
        <sz val="12"/>
        <color indexed="8"/>
        <rFont val="Calibri"/>
        <family val="2"/>
      </rPr>
      <t>Pacific Blackdragon</t>
    </r>
  </si>
  <si>
    <t>USNM:FISH:466510</t>
  </si>
  <si>
    <r>
      <rPr>
        <u/>
        <sz val="12"/>
        <color indexed="8"/>
        <rFont val="Calibri"/>
        <family val="2"/>
      </rPr>
      <t>https://n2t.net/ark:/65665/327de77c9-0e39-487b-a9ee-75a9fd8f5d71</t>
    </r>
  </si>
  <si>
    <t>USNM:Biorepository:AL2IX34</t>
  </si>
  <si>
    <r>
      <rPr>
        <u/>
        <sz val="12"/>
        <color indexed="8"/>
        <rFont val="Calibri"/>
        <family val="2"/>
      </rPr>
      <t>https://n2t.net/ark:/65665/39b669f75-810c-49cd-adb6-497b7d4dce17</t>
    </r>
  </si>
  <si>
    <t>USNM:Biorepository:AQ7LZ69</t>
  </si>
  <si>
    <r>
      <rPr>
        <u/>
        <sz val="12"/>
        <color indexed="8"/>
        <rFont val="Calibri"/>
        <family val="2"/>
      </rPr>
      <t>https://n2t.net/ark:/65665/36c649d3f-473f-4d6c-a5c9-a585bf4cb296</t>
    </r>
  </si>
  <si>
    <r>
      <rPr>
        <u/>
        <sz val="12"/>
        <color indexed="8"/>
        <rFont val="Calibri"/>
        <family val="2"/>
      </rPr>
      <t>SAMN36762336</t>
    </r>
  </si>
  <si>
    <r>
      <rPr>
        <u/>
        <sz val="12"/>
        <color indexed="8"/>
        <rFont val="Calibri"/>
        <family val="2"/>
      </rPr>
      <t>SRR25465348</t>
    </r>
  </si>
  <si>
    <r>
      <rPr>
        <u/>
        <sz val="12"/>
        <color indexed="8"/>
        <rFont val="Calibri"/>
        <family val="2"/>
      </rPr>
      <t>PV423366</t>
    </r>
  </si>
  <si>
    <t>USNM:FISH:466513</t>
  </si>
  <si>
    <r>
      <rPr>
        <u/>
        <sz val="12"/>
        <color indexed="8"/>
        <rFont val="Calibri"/>
        <family val="2"/>
      </rPr>
      <t>https://n2t.net/ark:/65665/351e9ae16-76ba-422b-88f2-c6e817e8c76c</t>
    </r>
  </si>
  <si>
    <t>USNM:Biorepository:AL2IX37</t>
  </si>
  <si>
    <r>
      <rPr>
        <u/>
        <sz val="12"/>
        <color indexed="8"/>
        <rFont val="Calibri"/>
        <family val="2"/>
      </rPr>
      <t>https://n2t.net/ark:/65665/38ac3f544-2404-491f-a568-dc7c84da135c</t>
    </r>
  </si>
  <si>
    <t>USNM:Biorepository:AQ7LZ71</t>
  </si>
  <si>
    <r>
      <rPr>
        <u/>
        <sz val="12"/>
        <color indexed="8"/>
        <rFont val="Calibri"/>
        <family val="2"/>
      </rPr>
      <t>https://n2t.net/ark:/65665/320ea51a4-d94a-4345-a3d9-ec404c7212e3</t>
    </r>
  </si>
  <si>
    <r>
      <rPr>
        <u/>
        <sz val="12"/>
        <color indexed="8"/>
        <rFont val="Calibri"/>
        <family val="2"/>
      </rPr>
      <t>SAMN36762339</t>
    </r>
  </si>
  <si>
    <r>
      <rPr>
        <u/>
        <sz val="12"/>
        <color indexed="8"/>
        <rFont val="Calibri"/>
        <family val="2"/>
      </rPr>
      <t>SRR25465344</t>
    </r>
  </si>
  <si>
    <r>
      <rPr>
        <u/>
        <sz val="12"/>
        <color indexed="8"/>
        <rFont val="Calibri"/>
        <family val="2"/>
      </rPr>
      <t>PV423367</t>
    </r>
  </si>
  <si>
    <r>
      <rPr>
        <i/>
        <sz val="12"/>
        <color indexed="8"/>
        <rFont val="Calibri"/>
        <family val="2"/>
      </rPr>
      <t>Idiacanthus fasciola</t>
    </r>
  </si>
  <si>
    <t>SIO:FISHES:18-78</t>
  </si>
  <si>
    <t>SIO:eff3de77-13ea-4117-b911-c1f1862e7c3c</t>
  </si>
  <si>
    <r>
      <rPr>
        <u/>
        <sz val="12"/>
        <color indexed="8"/>
        <rFont val="Calibri"/>
        <family val="2"/>
      </rPr>
      <t>SAMN31811678</t>
    </r>
  </si>
  <si>
    <r>
      <rPr>
        <u/>
        <sz val="12"/>
        <color indexed="8"/>
        <rFont val="Calibri"/>
        <family val="2"/>
      </rPr>
      <t>SRR22396886</t>
    </r>
  </si>
  <si>
    <r>
      <rPr>
        <u/>
        <sz val="12"/>
        <color indexed="8"/>
        <rFont val="Calibri"/>
        <family val="2"/>
      </rPr>
      <t>OP057047</t>
    </r>
  </si>
  <si>
    <r>
      <rPr>
        <i/>
        <sz val="12"/>
        <color indexed="8"/>
        <rFont val="Calibri"/>
        <family val="2"/>
      </rPr>
      <t>Opostomias mitsuii</t>
    </r>
  </si>
  <si>
    <r>
      <rPr>
        <sz val="12"/>
        <color indexed="8"/>
        <rFont val="Calibri"/>
        <family val="2"/>
      </rPr>
      <t>Pitgum Dragonfish</t>
    </r>
  </si>
  <si>
    <t>SIO:FISHES:11-154</t>
  </si>
  <si>
    <t>SIO:b22fab6d-e37d-4556-8d08-81f5547af975</t>
  </si>
  <si>
    <r>
      <rPr>
        <u/>
        <sz val="12"/>
        <color indexed="8"/>
        <rFont val="Calibri"/>
        <family val="2"/>
      </rPr>
      <t>SAMN31811640</t>
    </r>
  </si>
  <si>
    <r>
      <rPr>
        <u/>
        <sz val="12"/>
        <color indexed="8"/>
        <rFont val="Calibri"/>
        <family val="2"/>
      </rPr>
      <t>SRR22396699</t>
    </r>
  </si>
  <si>
    <r>
      <rPr>
        <u/>
        <sz val="12"/>
        <color indexed="8"/>
        <rFont val="Calibri"/>
        <family val="2"/>
      </rPr>
      <t>OR482452</t>
    </r>
  </si>
  <si>
    <r>
      <rPr>
        <sz val="12"/>
        <color indexed="8"/>
        <rFont val="Calibri"/>
        <family val="2"/>
      </rPr>
      <t>Stomiidae</t>
    </r>
  </si>
  <si>
    <r>
      <rPr>
        <i/>
        <sz val="12"/>
        <color indexed="8"/>
        <rFont val="Calibri"/>
        <family val="2"/>
      </rPr>
      <t>Photonectes albipennis</t>
    </r>
  </si>
  <si>
    <t>USNM:FISH:398458</t>
  </si>
  <si>
    <r>
      <rPr>
        <u/>
        <sz val="12"/>
        <color indexed="8"/>
        <rFont val="Calibri"/>
        <family val="2"/>
      </rPr>
      <t>https://n2t.net/ark:/65665/3ef72fea7-52f2-4e90-8926-557ecb3c1a68</t>
    </r>
  </si>
  <si>
    <t>USNM:Biorepository:AH0SA68</t>
  </si>
  <si>
    <r>
      <rPr>
        <u/>
        <sz val="12"/>
        <color indexed="8"/>
        <rFont val="Calibri"/>
        <family val="2"/>
      </rPr>
      <t>https://n2t.net/ark:/65665/33e691043-9f3f-4eb3-8056-9b177c855f81</t>
    </r>
  </si>
  <si>
    <t>USNM:Biorepository:AH7ZF53</t>
  </si>
  <si>
    <r>
      <rPr>
        <u/>
        <sz val="12"/>
        <color indexed="8"/>
        <rFont val="Calibri"/>
        <family val="2"/>
      </rPr>
      <t>https://n2t.net/ark:/65665/3e5278ab5-8198-4c5a-bd79-933284a7ec30</t>
    </r>
  </si>
  <si>
    <r>
      <rPr>
        <u/>
        <sz val="12"/>
        <color indexed="8"/>
        <rFont val="Calibri"/>
        <family val="2"/>
      </rPr>
      <t>SAMN26198254</t>
    </r>
  </si>
  <si>
    <r>
      <rPr>
        <u/>
        <sz val="12"/>
        <color indexed="8"/>
        <rFont val="Calibri"/>
        <family val="2"/>
      </rPr>
      <t>SRR18254493</t>
    </r>
  </si>
  <si>
    <r>
      <rPr>
        <u/>
        <sz val="12"/>
        <color indexed="8"/>
        <rFont val="Calibri"/>
        <family val="2"/>
      </rPr>
      <t>OR582713</t>
    </r>
  </si>
  <si>
    <r>
      <rPr>
        <i/>
        <sz val="12"/>
        <color indexed="8"/>
        <rFont val="Calibri"/>
        <family val="2"/>
      </rPr>
      <t>Stomias affinis</t>
    </r>
  </si>
  <si>
    <t>USNM:FISH:405060</t>
  </si>
  <si>
    <r>
      <rPr>
        <u/>
        <sz val="12"/>
        <color indexed="8"/>
        <rFont val="Calibri"/>
        <family val="2"/>
      </rPr>
      <t>https://n2t.net/ark:/65665/3bfdd2332-a861-43b5-aa25-dc248d66f8e9</t>
    </r>
  </si>
  <si>
    <t>USNM:Biorepository:AD9ND37</t>
  </si>
  <si>
    <r>
      <rPr>
        <u/>
        <sz val="12"/>
        <color indexed="8"/>
        <rFont val="Calibri"/>
        <family val="2"/>
      </rPr>
      <t>https://n2t.net/ark:/65665/33d2b8869-efc9-44e4-a751-33804341c352</t>
    </r>
  </si>
  <si>
    <t>USNM:Biorepository:AD9ND38</t>
  </si>
  <si>
    <r>
      <rPr>
        <u/>
        <sz val="12"/>
        <color indexed="8"/>
        <rFont val="Calibri"/>
        <family val="2"/>
      </rPr>
      <t>https://n2t.net/ark:/65665/334c6a934-8d50-4368-a3a4-2eaf44580531</t>
    </r>
  </si>
  <si>
    <r>
      <rPr>
        <u/>
        <sz val="12"/>
        <color indexed="8"/>
        <rFont val="Calibri"/>
        <family val="2"/>
      </rPr>
      <t>SAMN29555212</t>
    </r>
  </si>
  <si>
    <r>
      <rPr>
        <u/>
        <sz val="12"/>
        <color indexed="8"/>
        <rFont val="Calibri"/>
        <family val="2"/>
      </rPr>
      <t>SRR21843972</t>
    </r>
  </si>
  <si>
    <r>
      <rPr>
        <u/>
        <sz val="12"/>
        <color indexed="8"/>
        <rFont val="Calibri"/>
        <family val="2"/>
      </rPr>
      <t>OP056980</t>
    </r>
  </si>
  <si>
    <r>
      <rPr>
        <i/>
        <sz val="12"/>
        <color indexed="8"/>
        <rFont val="Calibri"/>
        <family val="2"/>
      </rPr>
      <t>Stomias boa</t>
    </r>
  </si>
  <si>
    <t>USNM:FISH:405027</t>
  </si>
  <si>
    <r>
      <rPr>
        <u/>
        <sz val="12"/>
        <color indexed="8"/>
        <rFont val="Calibri"/>
        <family val="2"/>
      </rPr>
      <t>https://n2t.net/ark:/65665/387f97984-563c-4f36-a2d6-b779f90446ca</t>
    </r>
  </si>
  <si>
    <t>USNM:Biorepository:AD9NC71</t>
  </si>
  <si>
    <r>
      <rPr>
        <u/>
        <sz val="12"/>
        <color indexed="8"/>
        <rFont val="Calibri"/>
        <family val="2"/>
      </rPr>
      <t>https://n2t.net/ark:/65665/30707e01a-c505-44de-be00-43047bba9e75</t>
    </r>
  </si>
  <si>
    <t>USNM:Biorepository:AD9NC72</t>
  </si>
  <si>
    <r>
      <rPr>
        <u/>
        <sz val="12"/>
        <color indexed="8"/>
        <rFont val="Calibri"/>
        <family val="2"/>
      </rPr>
      <t>https://n2t.net/ark:/65665/35829e2f7-5136-471a-bd7e-4fe99b70a05f</t>
    </r>
  </si>
  <si>
    <r>
      <rPr>
        <u/>
        <sz val="12"/>
        <color indexed="8"/>
        <rFont val="Calibri"/>
        <family val="2"/>
      </rPr>
      <t>SAMN31811724</t>
    </r>
  </si>
  <si>
    <r>
      <rPr>
        <u/>
        <sz val="12"/>
        <color indexed="8"/>
        <rFont val="Calibri"/>
        <family val="2"/>
      </rPr>
      <t>SRR22396664</t>
    </r>
  </si>
  <si>
    <r>
      <rPr>
        <u/>
        <sz val="12"/>
        <color indexed="8"/>
        <rFont val="Calibri"/>
        <family val="2"/>
      </rPr>
      <t>OR482461</t>
    </r>
  </si>
  <si>
    <r>
      <rPr>
        <i/>
        <sz val="12"/>
        <color indexed="8"/>
        <rFont val="Calibri"/>
        <family val="2"/>
      </rPr>
      <t>Stomias danae</t>
    </r>
  </si>
  <si>
    <r>
      <rPr>
        <sz val="12"/>
        <color indexed="8"/>
        <rFont val="Calibri"/>
        <family val="2"/>
      </rPr>
      <t>Dana Scaly Dragonfish</t>
    </r>
  </si>
  <si>
    <t>SIO:FISHES:20-35</t>
  </si>
  <si>
    <t>SIO:305dacc6-2cab-40ca-994e-759a92324492</t>
  </si>
  <si>
    <r>
      <rPr>
        <u/>
        <sz val="12"/>
        <color indexed="8"/>
        <rFont val="Calibri"/>
        <family val="2"/>
      </rPr>
      <t>SAMN31811580</t>
    </r>
  </si>
  <si>
    <r>
      <rPr>
        <u/>
        <sz val="12"/>
        <color indexed="8"/>
        <rFont val="Calibri"/>
        <family val="2"/>
      </rPr>
      <t>SRR22396638</t>
    </r>
  </si>
  <si>
    <r>
      <rPr>
        <u/>
        <sz val="12"/>
        <color indexed="8"/>
        <rFont val="Calibri"/>
        <family val="2"/>
      </rPr>
      <t>OP057118</t>
    </r>
  </si>
  <si>
    <r>
      <rPr>
        <i/>
        <sz val="12"/>
        <color indexed="8"/>
        <rFont val="Calibri"/>
        <family val="2"/>
      </rPr>
      <t>Tactostoma macropus</t>
    </r>
  </si>
  <si>
    <r>
      <rPr>
        <sz val="12"/>
        <color indexed="8"/>
        <rFont val="Calibri"/>
        <family val="2"/>
      </rPr>
      <t>Longfin Dragonfish</t>
    </r>
  </si>
  <si>
    <t>UWBM:FISHES:112172</t>
  </si>
  <si>
    <r>
      <rPr>
        <u/>
        <sz val="12"/>
        <color indexed="8"/>
        <rFont val="Calibri"/>
        <family val="2"/>
      </rPr>
      <t>SAMN26198416</t>
    </r>
  </si>
  <si>
    <r>
      <rPr>
        <u/>
        <sz val="12"/>
        <color indexed="8"/>
        <rFont val="Calibri"/>
        <family val="2"/>
      </rPr>
      <t>SRR18254473</t>
    </r>
  </si>
  <si>
    <r>
      <rPr>
        <u/>
        <sz val="12"/>
        <color indexed="8"/>
        <rFont val="Calibri"/>
        <family val="2"/>
      </rPr>
      <t>OP035325</t>
    </r>
  </si>
  <si>
    <r>
      <rPr>
        <i/>
        <sz val="12"/>
        <color indexed="8"/>
        <rFont val="Calibri"/>
        <family val="2"/>
      </rPr>
      <t>Thysanactis dentex</t>
    </r>
  </si>
  <si>
    <t>USNM:FISH:466508</t>
  </si>
  <si>
    <r>
      <rPr>
        <u/>
        <sz val="12"/>
        <color indexed="8"/>
        <rFont val="Calibri"/>
        <family val="2"/>
      </rPr>
      <t>https://n2t.net/ark:/65665/351810310-3762-401c-a9ab-2486b5887405</t>
    </r>
  </si>
  <si>
    <t>USNM:Biorepository:AL2IX32</t>
  </si>
  <si>
    <r>
      <rPr>
        <u/>
        <sz val="12"/>
        <color indexed="8"/>
        <rFont val="Calibri"/>
        <family val="2"/>
      </rPr>
      <t>https://n2t.net/ark:/65665/36ad40faf-d382-4ad6-a870-95e0c5f3b2bf</t>
    </r>
  </si>
  <si>
    <t>USNM:Biorepository:AQ7LZ67</t>
  </si>
  <si>
    <r>
      <rPr>
        <u/>
        <sz val="12"/>
        <color indexed="8"/>
        <rFont val="Calibri"/>
        <family val="2"/>
      </rPr>
      <t>https://n2t.net/ark:/65665/3230f328c-ef4c-437a-91e7-f7757eb9df70</t>
    </r>
  </si>
  <si>
    <r>
      <rPr>
        <u/>
        <sz val="12"/>
        <color indexed="8"/>
        <rFont val="Calibri"/>
        <family val="2"/>
      </rPr>
      <t>SAMN36762334</t>
    </r>
  </si>
  <si>
    <r>
      <rPr>
        <u/>
        <sz val="12"/>
        <color indexed="8"/>
        <rFont val="Calibri"/>
        <family val="2"/>
      </rPr>
      <t>SRR25465350</t>
    </r>
  </si>
  <si>
    <r>
      <rPr>
        <u/>
        <sz val="12"/>
        <color indexed="8"/>
        <rFont val="Calibri"/>
        <family val="2"/>
      </rPr>
      <t>PV329702</t>
    </r>
  </si>
  <si>
    <t>USNM:FISH:466496</t>
  </si>
  <si>
    <r>
      <rPr>
        <u/>
        <sz val="12"/>
        <color indexed="8"/>
        <rFont val="Calibri"/>
        <family val="2"/>
      </rPr>
      <t>https://n2t.net/ark:/65665/3a92fee2b-558f-4ed2-b128-e5583b951ba9</t>
    </r>
  </si>
  <si>
    <t>USNM:Biorepository:AL2IX20</t>
  </si>
  <si>
    <r>
      <rPr>
        <u/>
        <sz val="12"/>
        <color indexed="8"/>
        <rFont val="Calibri"/>
        <family val="2"/>
      </rPr>
      <t>https://n2t.net/ark:/65665/386b6ea85-a197-4ee1-9c51-e831f3776245</t>
    </r>
  </si>
  <si>
    <t>USNM:Biorepository:AQ7LZ55</t>
  </si>
  <si>
    <r>
      <rPr>
        <u/>
        <sz val="12"/>
        <color indexed="8"/>
        <rFont val="Calibri"/>
        <family val="2"/>
      </rPr>
      <t>https://n2t.net/ark:/65665/319fa6d9d-fd7b-4e6d-a56a-46b9ee9f0ff2</t>
    </r>
  </si>
  <si>
    <r>
      <rPr>
        <u/>
        <sz val="12"/>
        <color indexed="8"/>
        <rFont val="Calibri"/>
        <family val="2"/>
      </rPr>
      <t>SAMN36762322</t>
    </r>
  </si>
  <si>
    <r>
      <rPr>
        <u/>
        <sz val="12"/>
        <color indexed="8"/>
        <rFont val="Calibri"/>
        <family val="2"/>
      </rPr>
      <t>SRR25465042</t>
    </r>
  </si>
  <si>
    <r>
      <rPr>
        <u/>
        <sz val="12"/>
        <color indexed="8"/>
        <rFont val="Calibri"/>
        <family val="2"/>
      </rPr>
      <t>PV329701</t>
    </r>
  </si>
  <si>
    <r>
      <rPr>
        <i/>
        <sz val="12"/>
        <color indexed="8"/>
        <rFont val="Calibri"/>
        <family val="2"/>
      </rPr>
      <t>Peprilus burti</t>
    </r>
  </si>
  <si>
    <t>USNM:FISH:419959</t>
  </si>
  <si>
    <r>
      <rPr>
        <u/>
        <sz val="12"/>
        <color indexed="8"/>
        <rFont val="Calibri"/>
        <family val="2"/>
      </rPr>
      <t>https://n2t.net/ark:/65665/3a83488dd-2a59-4ab3-b18d-8dd651b1e480</t>
    </r>
  </si>
  <si>
    <t>USNM:Biorepository:AB3NQ03</t>
  </si>
  <si>
    <r>
      <rPr>
        <u/>
        <sz val="12"/>
        <color indexed="8"/>
        <rFont val="Calibri"/>
        <family val="2"/>
      </rPr>
      <t>https://n2t.net/ark:/65665/332a86588-4285-4df6-9c16-eb740678c47f</t>
    </r>
  </si>
  <si>
    <t>USNM:Biorepository:AB4OD10</t>
  </si>
  <si>
    <r>
      <rPr>
        <u/>
        <sz val="12"/>
        <color indexed="8"/>
        <rFont val="Calibri"/>
        <family val="2"/>
      </rPr>
      <t>https://n2t.net/ark:/65665/3ebcc15df-63e0-41b5-970e-158669998001</t>
    </r>
  </si>
  <si>
    <r>
      <rPr>
        <u/>
        <sz val="12"/>
        <color indexed="8"/>
        <rFont val="Calibri"/>
        <family val="2"/>
      </rPr>
      <t>SAMN29555055</t>
    </r>
  </si>
  <si>
    <r>
      <rPr>
        <u/>
        <sz val="12"/>
        <color indexed="8"/>
        <rFont val="Calibri"/>
        <family val="2"/>
      </rPr>
      <t>SRR21844258</t>
    </r>
  </si>
  <si>
    <r>
      <rPr>
        <u/>
        <sz val="12"/>
        <color indexed="8"/>
        <rFont val="Calibri"/>
        <family val="2"/>
      </rPr>
      <t>OP056924</t>
    </r>
  </si>
  <si>
    <r>
      <rPr>
        <i/>
        <sz val="12"/>
        <color indexed="8"/>
        <rFont val="Calibri"/>
        <family val="2"/>
      </rPr>
      <t>Peprilus paru</t>
    </r>
  </si>
  <si>
    <t>USNM:FISH:416781</t>
  </si>
  <si>
    <r>
      <rPr>
        <u/>
        <sz val="12"/>
        <color indexed="8"/>
        <rFont val="Calibri"/>
        <family val="2"/>
      </rPr>
      <t>https://n2t.net/ark:/65665/316bb8f80-b7f2-45f9-8723-91b2960ea7f4</t>
    </r>
  </si>
  <si>
    <t>USNM:Biorepository:AC2WN09</t>
  </si>
  <si>
    <r>
      <rPr>
        <u/>
        <sz val="12"/>
        <color indexed="8"/>
        <rFont val="Calibri"/>
        <family val="2"/>
      </rPr>
      <t>https://n2t.net/ark:/65665/3edf1badc-1ea6-400a-b83c-5b49754911b4</t>
    </r>
  </si>
  <si>
    <t>USNM:Biorepository:AC4YK80</t>
  </si>
  <si>
    <r>
      <rPr>
        <u/>
        <sz val="12"/>
        <color indexed="8"/>
        <rFont val="Calibri"/>
        <family val="2"/>
      </rPr>
      <t>https://n2t.net/ark:/65665/3d6e9273f-02b5-4cb1-b5b0-749f0d7b963f</t>
    </r>
  </si>
  <si>
    <r>
      <rPr>
        <u/>
        <sz val="12"/>
        <color indexed="8"/>
        <rFont val="Calibri"/>
        <family val="2"/>
      </rPr>
      <t>SAMN29555187</t>
    </r>
  </si>
  <si>
    <r>
      <rPr>
        <u/>
        <sz val="12"/>
        <color indexed="8"/>
        <rFont val="Calibri"/>
        <family val="2"/>
      </rPr>
      <t>SRR21844064</t>
    </r>
  </si>
  <si>
    <r>
      <rPr>
        <u/>
        <sz val="12"/>
        <color indexed="8"/>
        <rFont val="Calibri"/>
        <family val="2"/>
      </rPr>
      <t>OP056944</t>
    </r>
  </si>
  <si>
    <t>USNM:FISH:423996</t>
  </si>
  <si>
    <r>
      <rPr>
        <u/>
        <sz val="12"/>
        <color indexed="8"/>
        <rFont val="Calibri"/>
        <family val="2"/>
      </rPr>
      <t>https://n2t.net/ark:/65665/3a62f1678-79a3-4476-9eb5-7e73e0696ac1</t>
    </r>
  </si>
  <si>
    <t>USNM:Biorepository:AE3RC11</t>
  </si>
  <si>
    <r>
      <rPr>
        <u/>
        <sz val="12"/>
        <color indexed="8"/>
        <rFont val="Calibri"/>
        <family val="2"/>
      </rPr>
      <t>https://n2t.net/ark:/65665/3f8796353-fe2c-4d69-834f-57d47af17b4b</t>
    </r>
  </si>
  <si>
    <t>USNM:Biorepository:AN6GU19</t>
  </si>
  <si>
    <r>
      <rPr>
        <u/>
        <sz val="12"/>
        <color indexed="8"/>
        <rFont val="Calibri"/>
        <family val="2"/>
      </rPr>
      <t>https://n2t.net/ark:/65665/3662a05a9-b57c-4833-ba31-d40d24c5cc46</t>
    </r>
  </si>
  <si>
    <r>
      <rPr>
        <u/>
        <sz val="12"/>
        <color indexed="8"/>
        <rFont val="Calibri"/>
        <family val="2"/>
      </rPr>
      <t>SAMN29555334</t>
    </r>
  </si>
  <si>
    <r>
      <rPr>
        <u/>
        <sz val="12"/>
        <color indexed="8"/>
        <rFont val="Calibri"/>
        <family val="2"/>
      </rPr>
      <t>SRR21843943</t>
    </r>
  </si>
  <si>
    <r>
      <rPr>
        <u/>
        <sz val="12"/>
        <color indexed="8"/>
        <rFont val="Calibri"/>
        <family val="2"/>
      </rPr>
      <t>OP056882</t>
    </r>
  </si>
  <si>
    <r>
      <rPr>
        <i/>
        <sz val="12"/>
        <color indexed="8"/>
        <rFont val="Calibri"/>
        <family val="2"/>
      </rPr>
      <t>Peprilus triacanthus</t>
    </r>
  </si>
  <si>
    <t>USNM:FISH:454720</t>
  </si>
  <si>
    <r>
      <rPr>
        <u/>
        <sz val="12"/>
        <color indexed="8"/>
        <rFont val="Calibri"/>
        <family val="2"/>
      </rPr>
      <t>https://n2t.net/ark:/65665/383eb68f3-efb1-4140-899d-0419cc20d741</t>
    </r>
  </si>
  <si>
    <t>USNM:Biorepository:AO9TT56</t>
  </si>
  <si>
    <r>
      <rPr>
        <u/>
        <sz val="12"/>
        <color indexed="8"/>
        <rFont val="Calibri"/>
        <family val="2"/>
      </rPr>
      <t>https://n2t.net/ark:/65665/314139942-ec9c-462a-9879-f73d60599410</t>
    </r>
  </si>
  <si>
    <t>USNM:Biorepository:AQ8ML49</t>
  </si>
  <si>
    <r>
      <rPr>
        <u/>
        <sz val="12"/>
        <color indexed="8"/>
        <rFont val="Calibri"/>
        <family val="2"/>
      </rPr>
      <t>https://n2t.net/ark:/65665/36970c364-2d3c-4f40-80eb-d358a996ff99</t>
    </r>
  </si>
  <si>
    <r>
      <rPr>
        <u/>
        <sz val="12"/>
        <color indexed="8"/>
        <rFont val="Calibri"/>
        <family val="2"/>
      </rPr>
      <t>SAMN31811808</t>
    </r>
  </si>
  <si>
    <r>
      <rPr>
        <u/>
        <sz val="12"/>
        <color indexed="8"/>
        <rFont val="Calibri"/>
        <family val="2"/>
      </rPr>
      <t>SRR22396835</t>
    </r>
  </si>
  <si>
    <r>
      <rPr>
        <u/>
        <sz val="12"/>
        <color indexed="8"/>
        <rFont val="Calibri"/>
        <family val="2"/>
      </rPr>
      <t>OR582683</t>
    </r>
  </si>
  <si>
    <t>USNM:FISH:466060</t>
  </si>
  <si>
    <r>
      <rPr>
        <u/>
        <sz val="12"/>
        <color indexed="8"/>
        <rFont val="Calibri"/>
        <family val="2"/>
      </rPr>
      <t>https://n2t.net/ark:/65665/3dfe47a2f-9213-41e6-8cdd-5e8755a1ba5c</t>
    </r>
  </si>
  <si>
    <t>USNM:Biorepository:AO9TV25</t>
  </si>
  <si>
    <r>
      <rPr>
        <u/>
        <sz val="12"/>
        <color indexed="8"/>
        <rFont val="Calibri"/>
        <family val="2"/>
      </rPr>
      <t>https://n2t.net/ark:/65665/3752a7762-4046-491d-b8a8-bf07febd1d92</t>
    </r>
  </si>
  <si>
    <t>USNM:Biorepository:AQ8MB04</t>
  </si>
  <si>
    <r>
      <rPr>
        <u/>
        <sz val="12"/>
        <color indexed="8"/>
        <rFont val="Calibri"/>
        <family val="2"/>
      </rPr>
      <t>https://n2t.net/ark:/65665/3084f86d1-1b17-4870-8b0e-53527fadcfe8</t>
    </r>
  </si>
  <si>
    <r>
      <rPr>
        <u/>
        <sz val="12"/>
        <color indexed="8"/>
        <rFont val="Calibri"/>
        <family val="2"/>
      </rPr>
      <t>SAMN36762218</t>
    </r>
  </si>
  <si>
    <r>
      <rPr>
        <u/>
        <sz val="12"/>
        <color indexed="8"/>
        <rFont val="Calibri"/>
        <family val="2"/>
      </rPr>
      <t>SRR25465382</t>
    </r>
  </si>
  <si>
    <r>
      <rPr>
        <u/>
        <sz val="12"/>
        <color indexed="8"/>
        <rFont val="Calibri"/>
        <family val="2"/>
      </rPr>
      <t>PV357914</t>
    </r>
  </si>
  <si>
    <r>
      <rPr>
        <sz val="12"/>
        <color indexed="8"/>
        <rFont val="Calibri"/>
        <family val="2"/>
      </rPr>
      <t>Symphysanodontidae</t>
    </r>
  </si>
  <si>
    <r>
      <rPr>
        <i/>
        <sz val="12"/>
        <color indexed="8"/>
        <rFont val="Calibri"/>
        <family val="2"/>
      </rPr>
      <t>Symphysanodon katayamai</t>
    </r>
  </si>
  <si>
    <t>USNM:FISH:437811</t>
  </si>
  <si>
    <r>
      <rPr>
        <u/>
        <sz val="12"/>
        <color indexed="8"/>
        <rFont val="Calibri"/>
        <family val="2"/>
      </rPr>
      <t>https://n2t.net/ark:/65665/3b9061a59-4112-4fe4-ab9c-8c6fe7fe3450</t>
    </r>
  </si>
  <si>
    <t>USNM:Biorepository:AC1VK60</t>
  </si>
  <si>
    <r>
      <rPr>
        <u/>
        <sz val="12"/>
        <color indexed="8"/>
        <rFont val="Calibri"/>
        <family val="2"/>
      </rPr>
      <t>https://n2t.net/ark:/65665/35bd61588-cc66-46e2-b53c-4c6ae9930a14</t>
    </r>
  </si>
  <si>
    <t>USNM:Biorepository:AP4YT09</t>
  </si>
  <si>
    <r>
      <rPr>
        <u/>
        <sz val="12"/>
        <color indexed="8"/>
        <rFont val="Calibri"/>
        <family val="2"/>
      </rPr>
      <t>https://n2t.net/ark:/65665/3b05cad20-5c3e-4de8-a37c-5d1feeb1f022</t>
    </r>
  </si>
  <si>
    <r>
      <rPr>
        <u/>
        <sz val="12"/>
        <color indexed="8"/>
        <rFont val="Calibri"/>
        <family val="2"/>
      </rPr>
      <t>SAMN31811704</t>
    </r>
  </si>
  <si>
    <r>
      <rPr>
        <u/>
        <sz val="12"/>
        <color indexed="8"/>
        <rFont val="Calibri"/>
        <family val="2"/>
      </rPr>
      <t>SRR22396687</t>
    </r>
  </si>
  <si>
    <r>
      <rPr>
        <u/>
        <sz val="12"/>
        <color indexed="8"/>
        <rFont val="Calibri"/>
        <family val="2"/>
      </rPr>
      <t>OR580994</t>
    </r>
  </si>
  <si>
    <r>
      <rPr>
        <i/>
        <sz val="12"/>
        <color indexed="8"/>
        <rFont val="Calibri"/>
        <family val="2"/>
      </rPr>
      <t>Symphysanodon typus</t>
    </r>
  </si>
  <si>
    <t>USNM:FISH:423632</t>
  </si>
  <si>
    <r>
      <rPr>
        <u/>
        <sz val="12"/>
        <color indexed="8"/>
        <rFont val="Calibri"/>
        <family val="2"/>
      </rPr>
      <t>https://n2t.net/ark:/65665/36701e7ca-6983-45fe-b479-66cfd7d51a1c</t>
    </r>
  </si>
  <si>
    <t>USNM:Biorepository:AH0SX33</t>
  </si>
  <si>
    <r>
      <rPr>
        <u/>
        <sz val="12"/>
        <color indexed="8"/>
        <rFont val="Calibri"/>
        <family val="2"/>
      </rPr>
      <t>https://n2t.net/ark:/65665/39d9be9ec-396d-487c-beb1-2b9f9a8cedb1</t>
    </r>
  </si>
  <si>
    <t>USNM:Biorepository:AH0SL51</t>
  </si>
  <si>
    <r>
      <rPr>
        <u/>
        <sz val="12"/>
        <color indexed="8"/>
        <rFont val="Calibri"/>
        <family val="2"/>
      </rPr>
      <t>https://n2t.net/ark:/65665/36f61a0bd-4888-4b09-b219-d3ca71c9580f</t>
    </r>
  </si>
  <si>
    <r>
      <rPr>
        <u/>
        <sz val="12"/>
        <color indexed="8"/>
        <rFont val="Calibri"/>
        <family val="2"/>
      </rPr>
      <t>SAMN26198200</t>
    </r>
  </si>
  <si>
    <r>
      <rPr>
        <u/>
        <sz val="12"/>
        <color indexed="8"/>
        <rFont val="Calibri"/>
        <family val="2"/>
      </rPr>
      <t>SRR18254457</t>
    </r>
  </si>
  <si>
    <r>
      <rPr>
        <u/>
        <sz val="12"/>
        <color indexed="8"/>
        <rFont val="Calibri"/>
        <family val="2"/>
      </rPr>
      <t>OP035274</t>
    </r>
  </si>
  <si>
    <r>
      <rPr>
        <i/>
        <sz val="12"/>
        <color indexed="8"/>
        <rFont val="Calibri"/>
        <family val="2"/>
      </rPr>
      <t>Caraibops trispinosus</t>
    </r>
  </si>
  <si>
    <t>USNM:FISH:466077</t>
  </si>
  <si>
    <r>
      <rPr>
        <u/>
        <sz val="12"/>
        <color indexed="8"/>
        <rFont val="Calibri"/>
        <family val="2"/>
      </rPr>
      <t>https://n2t.net/ark:/65665/325e461b7-0735-4e1d-9d56-49fef31b2adf</t>
    </r>
  </si>
  <si>
    <t>USNM:Biorepository:AO9TV42</t>
  </si>
  <si>
    <r>
      <rPr>
        <u/>
        <sz val="12"/>
        <color indexed="8"/>
        <rFont val="Calibri"/>
        <family val="2"/>
      </rPr>
      <t>https://n2t.net/ark:/65665/3e0e1a0d1-4383-45dd-8ded-eadbd49dba84</t>
    </r>
  </si>
  <si>
    <t>USNM:Biorepository:AQ8MB21</t>
  </si>
  <si>
    <r>
      <rPr>
        <u/>
        <sz val="12"/>
        <color indexed="8"/>
        <rFont val="Calibri"/>
        <family val="2"/>
      </rPr>
      <t>https://n2t.net/ark:/65665/3feb6cedc-9faf-42f8-ba9f-74bc634e91b1</t>
    </r>
  </si>
  <si>
    <r>
      <rPr>
        <u/>
        <sz val="12"/>
        <color indexed="8"/>
        <rFont val="Calibri"/>
        <family val="2"/>
      </rPr>
      <t>SAMN36762235</t>
    </r>
  </si>
  <si>
    <r>
      <rPr>
        <u/>
        <sz val="12"/>
        <color indexed="8"/>
        <rFont val="Calibri"/>
        <family val="2"/>
      </rPr>
      <t>SRR25465364</t>
    </r>
  </si>
  <si>
    <r>
      <rPr>
        <u/>
        <sz val="12"/>
        <color indexed="8"/>
        <rFont val="Calibri"/>
        <family val="2"/>
      </rPr>
      <t>PV434822</t>
    </r>
  </si>
  <si>
    <r>
      <rPr>
        <i/>
        <sz val="12"/>
        <color indexed="8"/>
        <rFont val="Calibri"/>
        <family val="2"/>
      </rPr>
      <t>Synagrops bellus</t>
    </r>
  </si>
  <si>
    <t>USNM:FISH:407024</t>
  </si>
  <si>
    <r>
      <rPr>
        <u/>
        <sz val="12"/>
        <color indexed="8"/>
        <rFont val="Calibri"/>
        <family val="2"/>
      </rPr>
      <t>https://n2t.net/ark:/65665/3315ba2e9-15e7-4c6b-92c8-1194e2868f27</t>
    </r>
  </si>
  <si>
    <t>USNM:Biorepository:AA0AC79</t>
  </si>
  <si>
    <r>
      <rPr>
        <u/>
        <sz val="12"/>
        <color indexed="8"/>
        <rFont val="Calibri"/>
        <family val="2"/>
      </rPr>
      <t>https://n2t.net/ark:/65665/343f494e9-6017-4dc8-8089-0bfada696afb</t>
    </r>
  </si>
  <si>
    <t>USNM:Biorepository:AH1TW65</t>
  </si>
  <si>
    <r>
      <rPr>
        <u/>
        <sz val="12"/>
        <color indexed="8"/>
        <rFont val="Calibri"/>
        <family val="2"/>
      </rPr>
      <t>https://n2t.net/ark:/65665/3a09525c0-82bf-403f-81fb-ec456888747a</t>
    </r>
  </si>
  <si>
    <r>
      <rPr>
        <u/>
        <sz val="12"/>
        <color indexed="8"/>
        <rFont val="Calibri"/>
        <family val="2"/>
      </rPr>
      <t>SAMN29555217</t>
    </r>
  </si>
  <si>
    <r>
      <rPr>
        <u/>
        <sz val="12"/>
        <color indexed="8"/>
        <rFont val="Calibri"/>
        <family val="2"/>
      </rPr>
      <t>SRR21843967</t>
    </r>
  </si>
  <si>
    <r>
      <rPr>
        <u/>
        <sz val="12"/>
        <color indexed="8"/>
        <rFont val="Calibri"/>
        <family val="2"/>
      </rPr>
      <t>OP056877</t>
    </r>
  </si>
  <si>
    <t>USNM:FISH:466016</t>
  </si>
  <si>
    <r>
      <rPr>
        <u/>
        <sz val="12"/>
        <color indexed="8"/>
        <rFont val="Calibri"/>
        <family val="2"/>
      </rPr>
      <t>https://n2t.net/ark:/65665/355e0abd8-4a1d-48e0-be33-8684d6fbe66d</t>
    </r>
  </si>
  <si>
    <t>USNM:Biorepository:AO9TU81</t>
  </si>
  <si>
    <r>
      <rPr>
        <u/>
        <sz val="12"/>
        <color indexed="8"/>
        <rFont val="Calibri"/>
        <family val="2"/>
      </rPr>
      <t>https://n2t.net/ark:/65665/33c5593d0-5329-47dd-bf8b-cc918770ed8b</t>
    </r>
  </si>
  <si>
    <t>USNM:Biorepository:AQ7LZ38</t>
  </si>
  <si>
    <r>
      <rPr>
        <u/>
        <sz val="12"/>
        <color indexed="8"/>
        <rFont val="Calibri"/>
        <family val="2"/>
      </rPr>
      <t>https://n2t.net/ark:/65665/3f5abdc49-992c-4377-b4e3-3a337ee8cc99</t>
    </r>
  </si>
  <si>
    <r>
      <rPr>
        <u/>
        <sz val="12"/>
        <color indexed="8"/>
        <rFont val="Calibri"/>
        <family val="2"/>
      </rPr>
      <t>SAMN36762176</t>
    </r>
  </si>
  <si>
    <r>
      <rPr>
        <u/>
        <sz val="12"/>
        <color indexed="8"/>
        <rFont val="Calibri"/>
        <family val="2"/>
      </rPr>
      <t>SRR25465109</t>
    </r>
  </si>
  <si>
    <r>
      <rPr>
        <u/>
        <sz val="12"/>
        <color indexed="8"/>
        <rFont val="Calibri"/>
        <family val="2"/>
      </rPr>
      <t>PV276254</t>
    </r>
  </si>
  <si>
    <r>
      <rPr>
        <i/>
        <sz val="12"/>
        <color indexed="8"/>
        <rFont val="Calibri"/>
        <family val="2"/>
      </rPr>
      <t>Dysomma anguillare</t>
    </r>
  </si>
  <si>
    <t>USNM:FISH:398516</t>
  </si>
  <si>
    <r>
      <rPr>
        <u/>
        <sz val="12"/>
        <color indexed="8"/>
        <rFont val="Calibri"/>
        <family val="2"/>
      </rPr>
      <t>https://n2t.net/ark:/65665/3d21b6c72-40d4-4b65-8e4c-ca8a49880da9</t>
    </r>
  </si>
  <si>
    <t>USNM:Biorepository:AG8QU21</t>
  </si>
  <si>
    <r>
      <rPr>
        <u/>
        <sz val="12"/>
        <color indexed="8"/>
        <rFont val="Calibri"/>
        <family val="2"/>
      </rPr>
      <t>https://n2t.net/ark:/65665/3677f6722-e21f-4d59-bcd4-6e4a529f5668</t>
    </r>
  </si>
  <si>
    <t>USNM:Biorepository:AH7ZD66</t>
  </si>
  <si>
    <r>
      <rPr>
        <u/>
        <sz val="12"/>
        <color indexed="8"/>
        <rFont val="Calibri"/>
        <family val="2"/>
      </rPr>
      <t>https://n2t.net/ark:/65665/38fee8513-a6c2-477e-8ad7-8c239df4acb1</t>
    </r>
  </si>
  <si>
    <r>
      <rPr>
        <u/>
        <sz val="12"/>
        <color indexed="8"/>
        <rFont val="Calibri"/>
        <family val="2"/>
      </rPr>
      <t>SAMN36762147</t>
    </r>
  </si>
  <si>
    <r>
      <rPr>
        <u/>
        <sz val="12"/>
        <color indexed="8"/>
        <rFont val="Calibri"/>
        <family val="2"/>
      </rPr>
      <t>SRR25465172</t>
    </r>
  </si>
  <si>
    <r>
      <rPr>
        <u/>
        <sz val="12"/>
        <color indexed="8"/>
        <rFont val="Calibri"/>
        <family val="2"/>
      </rPr>
      <t>PV357901</t>
    </r>
  </si>
  <si>
    <r>
      <rPr>
        <i/>
        <sz val="12"/>
        <color indexed="8"/>
        <rFont val="Calibri"/>
        <family val="2"/>
      </rPr>
      <t>Synaphobranchus oregoni</t>
    </r>
  </si>
  <si>
    <t>USNM:FISH:400726</t>
  </si>
  <si>
    <r>
      <rPr>
        <u/>
        <sz val="12"/>
        <color indexed="8"/>
        <rFont val="Calibri"/>
        <family val="2"/>
      </rPr>
      <t>https://n2t.net/ark:/65665/3c837386d-ce41-4146-826c-9a2ea9821b10</t>
    </r>
  </si>
  <si>
    <t>USNM:Biorepository:AH2UA37</t>
  </si>
  <si>
    <r>
      <rPr>
        <u/>
        <sz val="12"/>
        <color indexed="8"/>
        <rFont val="Calibri"/>
        <family val="2"/>
      </rPr>
      <t>https://n2t.net/ark:/65665/3fa1a9764-fd97-49e5-b6e6-c70cf5f1b644</t>
    </r>
  </si>
  <si>
    <r>
      <rPr>
        <u/>
        <sz val="12"/>
        <color indexed="8"/>
        <rFont val="Calibri"/>
        <family val="2"/>
      </rPr>
      <t>SAMN29555230</t>
    </r>
  </si>
  <si>
    <r>
      <rPr>
        <u/>
        <sz val="12"/>
        <color indexed="8"/>
        <rFont val="Calibri"/>
        <family val="2"/>
      </rPr>
      <t>SRR21843952</t>
    </r>
  </si>
  <si>
    <r>
      <rPr>
        <u/>
        <sz val="12"/>
        <color indexed="8"/>
        <rFont val="Calibri"/>
        <family val="2"/>
      </rPr>
      <t>OP056972</t>
    </r>
  </si>
  <si>
    <r>
      <rPr>
        <i/>
        <sz val="12"/>
        <color indexed="8"/>
        <rFont val="Calibri"/>
        <family val="2"/>
      </rPr>
      <t>Bryx dunckeri</t>
    </r>
  </si>
  <si>
    <t>USNM:FISH:438770</t>
  </si>
  <si>
    <r>
      <rPr>
        <u/>
        <sz val="12"/>
        <color indexed="8"/>
        <rFont val="Calibri"/>
        <family val="2"/>
      </rPr>
      <t>https://n2t.net/ark:/65665/36203887d-1de3-4688-8646-a7bb06fcd544</t>
    </r>
  </si>
  <si>
    <t>USNM:Biorepository:AL8OQ66</t>
  </si>
  <si>
    <r>
      <rPr>
        <u/>
        <sz val="12"/>
        <color indexed="8"/>
        <rFont val="Calibri"/>
        <family val="2"/>
      </rPr>
      <t>https://n2t.net/ark:/65665/321cddce3-a4d7-4274-a0cc-7ff2ddc6eb6c</t>
    </r>
  </si>
  <si>
    <r>
      <rPr>
        <u/>
        <sz val="12"/>
        <color indexed="8"/>
        <rFont val="Calibri"/>
        <family val="2"/>
      </rPr>
      <t>SAMN29555289</t>
    </r>
  </si>
  <si>
    <r>
      <rPr>
        <u/>
        <sz val="12"/>
        <color indexed="8"/>
        <rFont val="Calibri"/>
        <family val="2"/>
      </rPr>
      <t>SRR21844015</t>
    </r>
  </si>
  <si>
    <r>
      <rPr>
        <u/>
        <sz val="12"/>
        <color indexed="8"/>
        <rFont val="Calibri"/>
        <family val="2"/>
      </rPr>
      <t>OP056847</t>
    </r>
  </si>
  <si>
    <r>
      <rPr>
        <sz val="12"/>
        <color indexed="8"/>
        <rFont val="Calibri"/>
        <family val="2"/>
      </rPr>
      <t>Syngnathidae</t>
    </r>
  </si>
  <si>
    <r>
      <rPr>
        <i/>
        <sz val="12"/>
        <color indexed="8"/>
        <rFont val="Calibri"/>
        <family val="2"/>
      </rPr>
      <t>Doryrhamphus excisus</t>
    </r>
  </si>
  <si>
    <t>USNM:FISH:446035</t>
  </si>
  <si>
    <r>
      <rPr>
        <u/>
        <sz val="12"/>
        <color indexed="8"/>
        <rFont val="Calibri"/>
        <family val="2"/>
      </rPr>
      <t>https://n2t.net/ark:/65665/3e1ecd0d4-2673-4492-9a01-e46582e864d4</t>
    </r>
  </si>
  <si>
    <t>USNM:Biorepository:AL1HE44</t>
  </si>
  <si>
    <r>
      <rPr>
        <u/>
        <sz val="12"/>
        <color indexed="8"/>
        <rFont val="Calibri"/>
        <family val="2"/>
      </rPr>
      <t>https://n2t.net/ark:/65665/38613eb1a-0b45-4935-91cd-133c7b19e97e</t>
    </r>
  </si>
  <si>
    <t>USNM:Biorepository:AL9PD33</t>
  </si>
  <si>
    <r>
      <rPr>
        <u/>
        <sz val="12"/>
        <color indexed="8"/>
        <rFont val="Calibri"/>
        <family val="2"/>
      </rPr>
      <t>https://n2t.net/ark:/65665/30a9067eb-19bb-4236-8063-8cb0055bf793</t>
    </r>
  </si>
  <si>
    <r>
      <rPr>
        <u/>
        <sz val="12"/>
        <color indexed="8"/>
        <rFont val="Calibri"/>
        <family val="2"/>
      </rPr>
      <t>SAMN26198395</t>
    </r>
  </si>
  <si>
    <r>
      <rPr>
        <u/>
        <sz val="12"/>
        <color indexed="8"/>
        <rFont val="Calibri"/>
        <family val="2"/>
      </rPr>
      <t>SRR19434378</t>
    </r>
  </si>
  <si>
    <r>
      <rPr>
        <u/>
        <sz val="12"/>
        <color indexed="8"/>
        <rFont val="Calibri"/>
        <family val="2"/>
      </rPr>
      <t>OP035231</t>
    </r>
  </si>
  <si>
    <r>
      <rPr>
        <i/>
        <sz val="12"/>
        <color indexed="8"/>
        <rFont val="Calibri"/>
        <family val="2"/>
      </rPr>
      <t>Hippocampus erectus</t>
    </r>
  </si>
  <si>
    <t>USNM:FISH:466067</t>
  </si>
  <si>
    <r>
      <rPr>
        <u/>
        <sz val="12"/>
        <color indexed="8"/>
        <rFont val="Calibri"/>
        <family val="2"/>
      </rPr>
      <t>https://n2t.net/ark:/65665/3cda6b5f5-d97b-45c6-99f4-8651f5eba716</t>
    </r>
  </si>
  <si>
    <t>USNM:Biorepository:AO9TV32</t>
  </si>
  <si>
    <r>
      <rPr>
        <u/>
        <sz val="12"/>
        <color indexed="8"/>
        <rFont val="Calibri"/>
        <family val="2"/>
      </rPr>
      <t>https://n2t.net/ark:/65665/36267f3e9-5b0c-4eaa-a430-8642215eb00a</t>
    </r>
  </si>
  <si>
    <t>USNM:Biorepository:AQ8MB11</t>
  </si>
  <si>
    <r>
      <rPr>
        <u/>
        <sz val="12"/>
        <color indexed="8"/>
        <rFont val="Calibri"/>
        <family val="2"/>
      </rPr>
      <t>https://n2t.net/ark:/65665/30f2fa466-1f0d-4ddc-8115-a13709f6631a</t>
    </r>
  </si>
  <si>
    <r>
      <rPr>
        <u/>
        <sz val="12"/>
        <color indexed="8"/>
        <rFont val="Calibri"/>
        <family val="2"/>
      </rPr>
      <t>SAMN36762225</t>
    </r>
  </si>
  <si>
    <r>
      <rPr>
        <u/>
        <sz val="12"/>
        <color indexed="8"/>
        <rFont val="Calibri"/>
        <family val="2"/>
      </rPr>
      <t>SRR25465375</t>
    </r>
  </si>
  <si>
    <r>
      <rPr>
        <u/>
        <sz val="12"/>
        <color indexed="8"/>
        <rFont val="Calibri"/>
        <family val="2"/>
      </rPr>
      <t>PV434819</t>
    </r>
  </si>
  <si>
    <t>USNM:FISH:466105</t>
  </si>
  <si>
    <r>
      <rPr>
        <u/>
        <sz val="12"/>
        <color indexed="8"/>
        <rFont val="Calibri"/>
        <family val="2"/>
      </rPr>
      <t>https://n2t.net/ark:/65665/3de8b39ef-125b-44d1-bd39-763705a2d848</t>
    </r>
  </si>
  <si>
    <t>USNM:Biorepository:AF0YN34</t>
  </si>
  <si>
    <r>
      <rPr>
        <u/>
        <sz val="12"/>
        <color indexed="8"/>
        <rFont val="Calibri"/>
        <family val="2"/>
      </rPr>
      <t>https://n2t.net/ark:/65665/31ebdc368-60c0-451a-a39a-46468b624743</t>
    </r>
  </si>
  <si>
    <t>USNM:Biorepository:AQ7LZ18</t>
  </si>
  <si>
    <r>
      <rPr>
        <u/>
        <sz val="12"/>
        <color indexed="8"/>
        <rFont val="Calibri"/>
        <family val="2"/>
      </rPr>
      <t>https://n2t.net/ark:/65665/3bbadaddf-65b4-45c7-b175-f71a52b93df7</t>
    </r>
  </si>
  <si>
    <r>
      <rPr>
        <u/>
        <sz val="12"/>
        <color indexed="8"/>
        <rFont val="Calibri"/>
        <family val="2"/>
      </rPr>
      <t>SAMN36762084</t>
    </r>
  </si>
  <si>
    <r>
      <rPr>
        <u/>
        <sz val="12"/>
        <color indexed="8"/>
        <rFont val="Calibri"/>
        <family val="2"/>
      </rPr>
      <t>SRR25465020</t>
    </r>
  </si>
  <si>
    <r>
      <rPr>
        <u/>
        <sz val="12"/>
        <color indexed="8"/>
        <rFont val="Calibri"/>
        <family val="2"/>
      </rPr>
      <t>PV329699</t>
    </r>
  </si>
  <si>
    <r>
      <rPr>
        <i/>
        <sz val="12"/>
        <color indexed="8"/>
        <rFont val="Calibri"/>
        <family val="2"/>
      </rPr>
      <t>Hippocampus kuda</t>
    </r>
  </si>
  <si>
    <t>USNM:FISH:442322</t>
  </si>
  <si>
    <r>
      <rPr>
        <u/>
        <sz val="12"/>
        <color indexed="8"/>
        <rFont val="Calibri"/>
        <family val="2"/>
      </rPr>
      <t>https://n2t.net/ark:/65665/35dd6761c-ecb3-40e4-aba7-1aa216cc38ed</t>
    </r>
  </si>
  <si>
    <t>USNM:Biorepository:AH9BM98</t>
  </si>
  <si>
    <r>
      <rPr>
        <u/>
        <sz val="12"/>
        <color indexed="8"/>
        <rFont val="Calibri"/>
        <family val="2"/>
      </rPr>
      <t>https://n2t.net/ark:/65665/3ac1bb5fb-55ba-45f1-9993-1f6f33f3be72</t>
    </r>
  </si>
  <si>
    <t>USNM:Biorepository:AK2YB82</t>
  </si>
  <si>
    <r>
      <rPr>
        <u/>
        <sz val="12"/>
        <color indexed="8"/>
        <rFont val="Calibri"/>
        <family val="2"/>
      </rPr>
      <t>https://n2t.net/ark:/65665/3be46e40b-cd7c-4bed-af6a-8c7967f8d7ab</t>
    </r>
  </si>
  <si>
    <r>
      <rPr>
        <u/>
        <sz val="12"/>
        <color indexed="8"/>
        <rFont val="Calibri"/>
        <family val="2"/>
      </rPr>
      <t>SAMN26198260</t>
    </r>
  </si>
  <si>
    <r>
      <rPr>
        <u/>
        <sz val="12"/>
        <color indexed="8"/>
        <rFont val="Calibri"/>
        <family val="2"/>
      </rPr>
      <t>SRR19434382</t>
    </r>
  </si>
  <si>
    <r>
      <rPr>
        <u/>
        <sz val="12"/>
        <color indexed="8"/>
        <rFont val="Calibri"/>
        <family val="2"/>
      </rPr>
      <t>OP035079</t>
    </r>
  </si>
  <si>
    <r>
      <rPr>
        <i/>
        <sz val="12"/>
        <color indexed="8"/>
        <rFont val="Calibri"/>
        <family val="2"/>
      </rPr>
      <t>Syngnathus floridae</t>
    </r>
  </si>
  <si>
    <t>USNM:FISH:419954</t>
  </si>
  <si>
    <r>
      <rPr>
        <u/>
        <sz val="12"/>
        <color indexed="8"/>
        <rFont val="Calibri"/>
        <family val="2"/>
      </rPr>
      <t>https://n2t.net/ark:/65665/35313cec0-2d51-49c8-9ab6-3199b1cf6710</t>
    </r>
  </si>
  <si>
    <t>USNM:Biorepository:AB3NP98</t>
  </si>
  <si>
    <r>
      <rPr>
        <u/>
        <sz val="12"/>
        <color indexed="8"/>
        <rFont val="Calibri"/>
        <family val="2"/>
      </rPr>
      <t>https://n2t.net/ark:/65665/327506553-55b9-42e2-9a7c-a31a403bcde9</t>
    </r>
  </si>
  <si>
    <t>USNM:Biorepository:AB4OD05</t>
  </si>
  <si>
    <r>
      <rPr>
        <u/>
        <sz val="12"/>
        <color indexed="8"/>
        <rFont val="Calibri"/>
        <family val="2"/>
      </rPr>
      <t>https://n2t.net/ark:/65665/3ad182dee-e692-47ea-8f2c-83971838161e</t>
    </r>
  </si>
  <si>
    <r>
      <rPr>
        <u/>
        <sz val="12"/>
        <color indexed="8"/>
        <rFont val="Calibri"/>
        <family val="2"/>
      </rPr>
      <t>SAMN29555054</t>
    </r>
  </si>
  <si>
    <r>
      <rPr>
        <u/>
        <sz val="12"/>
        <color indexed="8"/>
        <rFont val="Calibri"/>
        <family val="2"/>
      </rPr>
      <t>SRR21843899</t>
    </r>
  </si>
  <si>
    <r>
      <rPr>
        <u/>
        <sz val="12"/>
        <color indexed="8"/>
        <rFont val="Calibri"/>
        <family val="2"/>
      </rPr>
      <t>OP057003</t>
    </r>
  </si>
  <si>
    <r>
      <rPr>
        <i/>
        <sz val="12"/>
        <color indexed="8"/>
        <rFont val="Calibri"/>
        <family val="2"/>
      </rPr>
      <t>Syngnathus louisianae</t>
    </r>
  </si>
  <si>
    <t>USNM:FISH:423792</t>
  </si>
  <si>
    <r>
      <rPr>
        <u/>
        <sz val="12"/>
        <color indexed="8"/>
        <rFont val="Calibri"/>
        <family val="2"/>
      </rPr>
      <t>https://n2t.net/ark:/65665/39c5f4560-989a-4c9c-9612-dd40b3b88f28</t>
    </r>
  </si>
  <si>
    <t>USNM:Biorepository:AE3RD01</t>
  </si>
  <si>
    <r>
      <rPr>
        <u/>
        <sz val="12"/>
        <color indexed="8"/>
        <rFont val="Calibri"/>
        <family val="2"/>
      </rPr>
      <t>https://n2t.net/ark:/65665/3a58dd708-d5b6-4909-9613-56ad10580379</t>
    </r>
  </si>
  <si>
    <t>USNM:Biorepository:AN6GV01</t>
  </si>
  <si>
    <r>
      <rPr>
        <u/>
        <sz val="12"/>
        <color indexed="8"/>
        <rFont val="Calibri"/>
        <family val="2"/>
      </rPr>
      <t>https://n2t.net/ark:/65665/3958d836f-32c5-476e-8559-2e8ef1ace6e3</t>
    </r>
  </si>
  <si>
    <r>
      <rPr>
        <u/>
        <sz val="12"/>
        <color indexed="8"/>
        <rFont val="Calibri"/>
        <family val="2"/>
      </rPr>
      <t>SAMN29555337</t>
    </r>
  </si>
  <si>
    <r>
      <rPr>
        <u/>
        <sz val="12"/>
        <color indexed="8"/>
        <rFont val="Calibri"/>
        <family val="2"/>
      </rPr>
      <t>SRR21843941</t>
    </r>
  </si>
  <si>
    <r>
      <rPr>
        <u/>
        <sz val="12"/>
        <color indexed="8"/>
        <rFont val="Calibri"/>
        <family val="2"/>
      </rPr>
      <t>OP056891</t>
    </r>
  </si>
  <si>
    <r>
      <rPr>
        <i/>
        <sz val="12"/>
        <color indexed="8"/>
        <rFont val="Calibri"/>
        <family val="2"/>
      </rPr>
      <t>Syngnathus scovelli</t>
    </r>
  </si>
  <si>
    <t>USNM:FISH:415595</t>
  </si>
  <si>
    <r>
      <rPr>
        <u/>
        <sz val="12"/>
        <color indexed="8"/>
        <rFont val="Calibri"/>
        <family val="2"/>
      </rPr>
      <t>https://n2t.net/ark:/65665/330054946-1b75-4b77-bd75-e6a4b00e5c83</t>
    </r>
  </si>
  <si>
    <t>USNM:Biorepository:AC2WR38</t>
  </si>
  <si>
    <r>
      <rPr>
        <u/>
        <sz val="12"/>
        <color indexed="8"/>
        <rFont val="Calibri"/>
        <family val="2"/>
      </rPr>
      <t>https://n2t.net/ark:/65665/33cff09fa-8a1f-428e-ad25-71ad32f37f6e</t>
    </r>
  </si>
  <si>
    <t>USNM:Biorepository:AC4YF34</t>
  </si>
  <si>
    <r>
      <rPr>
        <u/>
        <sz val="12"/>
        <color indexed="8"/>
        <rFont val="Calibri"/>
        <family val="2"/>
      </rPr>
      <t>https://n2t.net/ark:/65665/32e27fc68-d94e-4765-8b09-8411cd18a538</t>
    </r>
  </si>
  <si>
    <r>
      <rPr>
        <u/>
        <sz val="12"/>
        <color indexed="8"/>
        <rFont val="Calibri"/>
        <family val="2"/>
      </rPr>
      <t>SAMN29555136</t>
    </r>
  </si>
  <si>
    <r>
      <rPr>
        <u/>
        <sz val="12"/>
        <color indexed="8"/>
        <rFont val="Calibri"/>
        <family val="2"/>
      </rPr>
      <t>SRR21844072</t>
    </r>
  </si>
  <si>
    <r>
      <rPr>
        <u/>
        <sz val="12"/>
        <color indexed="8"/>
        <rFont val="Calibri"/>
        <family val="2"/>
      </rPr>
      <t>OP057029</t>
    </r>
  </si>
  <si>
    <r>
      <rPr>
        <i/>
        <sz val="12"/>
        <color indexed="8"/>
        <rFont val="Calibri"/>
        <family val="2"/>
      </rPr>
      <t>Saurida brasiliensis</t>
    </r>
  </si>
  <si>
    <t>USNM:FISH:454754</t>
  </si>
  <si>
    <r>
      <rPr>
        <u/>
        <sz val="12"/>
        <color indexed="8"/>
        <rFont val="Calibri"/>
        <family val="2"/>
      </rPr>
      <t>https://n2t.net/ark:/65665/321782b77-8537-45d2-b5a8-097c4012d7a9</t>
    </r>
  </si>
  <si>
    <t>USNM:Biorepository:AO9TT90</t>
  </si>
  <si>
    <r>
      <rPr>
        <u/>
        <sz val="12"/>
        <color indexed="8"/>
        <rFont val="Calibri"/>
        <family val="2"/>
      </rPr>
      <t>https://n2t.net/ark:/65665/31f0b5a47-28d5-48a8-826c-f3e4d2a55c9f</t>
    </r>
  </si>
  <si>
    <t>USNM:Biorepository:AQ8ML83</t>
  </si>
  <si>
    <r>
      <rPr>
        <u/>
        <sz val="12"/>
        <color indexed="8"/>
        <rFont val="Calibri"/>
        <family val="2"/>
      </rPr>
      <t>https://n2t.net/ark:/65665/32d7851e5-dcd2-440c-a721-78092893b5ea</t>
    </r>
  </si>
  <si>
    <r>
      <rPr>
        <u/>
        <sz val="12"/>
        <color indexed="8"/>
        <rFont val="Calibri"/>
        <family val="2"/>
      </rPr>
      <t>SAMN31811842</t>
    </r>
  </si>
  <si>
    <r>
      <rPr>
        <u/>
        <sz val="12"/>
        <color indexed="8"/>
        <rFont val="Calibri"/>
        <family val="2"/>
      </rPr>
      <t>SRR22396626</t>
    </r>
  </si>
  <si>
    <r>
      <rPr>
        <u/>
        <sz val="12"/>
        <color indexed="8"/>
        <rFont val="Calibri"/>
        <family val="2"/>
      </rPr>
      <t>OR546185</t>
    </r>
  </si>
  <si>
    <r>
      <rPr>
        <i/>
        <sz val="12"/>
        <color indexed="8"/>
        <rFont val="Calibri"/>
        <family val="2"/>
      </rPr>
      <t>Saurida caribbaea</t>
    </r>
  </si>
  <si>
    <t>USNM:FISH:466076</t>
  </si>
  <si>
    <r>
      <rPr>
        <u/>
        <sz val="12"/>
        <color indexed="8"/>
        <rFont val="Calibri"/>
        <family val="2"/>
      </rPr>
      <t>https://n2t.net/ark:/65665/31e7a4ace-9d9b-468c-9ca3-5dd0c0ce0576</t>
    </r>
  </si>
  <si>
    <t>USNM:Biorepository:AO9TV41</t>
  </si>
  <si>
    <r>
      <rPr>
        <u/>
        <sz val="12"/>
        <color indexed="8"/>
        <rFont val="Calibri"/>
        <family val="2"/>
      </rPr>
      <t>https://n2t.net/ark:/65665/3afbaa7a5-138f-456d-b300-4e3ba0dadf9a</t>
    </r>
  </si>
  <si>
    <t>USNM:Biorepository:AQ8MB20</t>
  </si>
  <si>
    <r>
      <rPr>
        <u/>
        <sz val="12"/>
        <color indexed="8"/>
        <rFont val="Calibri"/>
        <family val="2"/>
      </rPr>
      <t>https://n2t.net/ark:/65665/3aeaf5300-c153-4b32-9533-f18a6b38a9e6</t>
    </r>
  </si>
  <si>
    <r>
      <rPr>
        <u/>
        <sz val="12"/>
        <color indexed="8"/>
        <rFont val="Calibri"/>
        <family val="2"/>
      </rPr>
      <t>SAMN36762234</t>
    </r>
  </si>
  <si>
    <r>
      <rPr>
        <u/>
        <sz val="12"/>
        <color indexed="8"/>
        <rFont val="Calibri"/>
        <family val="2"/>
      </rPr>
      <t>SRR25465365</t>
    </r>
  </si>
  <si>
    <r>
      <rPr>
        <u/>
        <sz val="12"/>
        <color indexed="8"/>
        <rFont val="Calibri"/>
        <family val="2"/>
      </rPr>
      <t>PV442288</t>
    </r>
  </si>
  <si>
    <t>USNM:FISH:466042</t>
  </si>
  <si>
    <r>
      <rPr>
        <u/>
        <sz val="12"/>
        <color indexed="8"/>
        <rFont val="Calibri"/>
        <family val="2"/>
      </rPr>
      <t>https://n2t.net/ark:/65665/3dc4b5843-92ee-47b1-8d49-f95fc279533f</t>
    </r>
  </si>
  <si>
    <t>USNM:Biorepository:AO9TV07</t>
  </si>
  <si>
    <r>
      <rPr>
        <u/>
        <sz val="12"/>
        <color indexed="8"/>
        <rFont val="Calibri"/>
        <family val="2"/>
      </rPr>
      <t>https://n2t.net/ark:/65665/32615624a-f533-4693-8e95-eb984650bba4</t>
    </r>
  </si>
  <si>
    <t>USNM:Biorepository:AQ8MA86</t>
  </si>
  <si>
    <r>
      <rPr>
        <u/>
        <sz val="12"/>
        <color indexed="8"/>
        <rFont val="Calibri"/>
        <family val="2"/>
      </rPr>
      <t>https://n2t.net/ark:/65665/303be8519-3489-4d32-a5a8-30056e534b92</t>
    </r>
  </si>
  <si>
    <r>
      <rPr>
        <u/>
        <sz val="12"/>
        <color indexed="8"/>
        <rFont val="Calibri"/>
        <family val="2"/>
      </rPr>
      <t>SAMN36762200</t>
    </r>
  </si>
  <si>
    <r>
      <rPr>
        <u/>
        <sz val="12"/>
        <color indexed="8"/>
        <rFont val="Calibri"/>
        <family val="2"/>
      </rPr>
      <t>SRR25465273</t>
    </r>
  </si>
  <si>
    <r>
      <rPr>
        <u/>
        <sz val="12"/>
        <color indexed="8"/>
        <rFont val="Calibri"/>
        <family val="2"/>
      </rPr>
      <t>PV454020</t>
    </r>
  </si>
  <si>
    <r>
      <rPr>
        <sz val="12"/>
        <color indexed="8"/>
        <rFont val="Calibri"/>
        <family val="2"/>
      </rPr>
      <t>Synodontidae</t>
    </r>
  </si>
  <si>
    <r>
      <rPr>
        <i/>
        <sz val="12"/>
        <color indexed="8"/>
        <rFont val="Calibri"/>
        <family val="2"/>
      </rPr>
      <t>Saurida gracilis</t>
    </r>
  </si>
  <si>
    <t>USNM:FISH:442475</t>
  </si>
  <si>
    <r>
      <rPr>
        <u/>
        <sz val="12"/>
        <color indexed="8"/>
        <rFont val="Calibri"/>
        <family val="2"/>
      </rPr>
      <t>https://n2t.net/ark:/65665/32bf2fcfd-3839-498d-96eb-a526d7e5e6cc</t>
    </r>
  </si>
  <si>
    <t>USNM:Biorepository:AI2EP13</t>
  </si>
  <si>
    <r>
      <rPr>
        <u/>
        <sz val="12"/>
        <color indexed="8"/>
        <rFont val="Calibri"/>
        <family val="2"/>
      </rPr>
      <t>https://n2t.net/ark:/65665/3f17f780e-4eb2-410e-8728-beecb82b5f9e</t>
    </r>
  </si>
  <si>
    <t>USNM:Biorepository:AK2YC52</t>
  </si>
  <si>
    <r>
      <rPr>
        <u/>
        <sz val="12"/>
        <color indexed="8"/>
        <rFont val="Calibri"/>
        <family val="2"/>
      </rPr>
      <t>https://n2t.net/ark:/65665/3596a188b-f2ea-4480-8fcd-9df9ebe163c6</t>
    </r>
  </si>
  <si>
    <r>
      <rPr>
        <u/>
        <sz val="12"/>
        <color indexed="8"/>
        <rFont val="Calibri"/>
        <family val="2"/>
      </rPr>
      <t>SAMN36762151</t>
    </r>
  </si>
  <si>
    <r>
      <rPr>
        <u/>
        <sz val="12"/>
        <color indexed="8"/>
        <rFont val="Calibri"/>
        <family val="2"/>
      </rPr>
      <t>SRR25465168</t>
    </r>
  </si>
  <si>
    <r>
      <rPr>
        <u/>
        <sz val="12"/>
        <color indexed="8"/>
        <rFont val="Calibri"/>
        <family val="2"/>
      </rPr>
      <t>PV434815</t>
    </r>
  </si>
  <si>
    <r>
      <rPr>
        <i/>
        <sz val="12"/>
        <color indexed="8"/>
        <rFont val="Calibri"/>
        <family val="2"/>
      </rPr>
      <t>Saurida normani</t>
    </r>
  </si>
  <si>
    <t>USNM:FISH:477615</t>
  </si>
  <si>
    <t>USNM:Biorepository:AP9DY01</t>
  </si>
  <si>
    <t>USNM:FISH:477619</t>
  </si>
  <si>
    <t>USNM:Biorepository:AP9DY05</t>
  </si>
  <si>
    <t>USNM:FISH:477648</t>
  </si>
  <si>
    <t>USNM:Biorepository:AP9DY34</t>
  </si>
  <si>
    <r>
      <rPr>
        <i/>
        <sz val="12"/>
        <color indexed="8"/>
        <rFont val="Calibri"/>
        <family val="2"/>
      </rPr>
      <t>Synodus binotatus</t>
    </r>
  </si>
  <si>
    <t>USNM:FISH:423426</t>
  </si>
  <si>
    <r>
      <rPr>
        <u/>
        <sz val="12"/>
        <color indexed="8"/>
        <rFont val="Calibri"/>
        <family val="2"/>
      </rPr>
      <t>https://n2t.net/ark:/65665/372f07689-aea4-49b3-b5b1-9a60fa00b125</t>
    </r>
  </si>
  <si>
    <t>USNM:Biorepository:AD9NM79</t>
  </si>
  <si>
    <r>
      <rPr>
        <u/>
        <sz val="12"/>
        <color indexed="8"/>
        <rFont val="Calibri"/>
        <family val="2"/>
      </rPr>
      <t>https://n2t.net/ark:/65665/3341a4aa3-8179-4ac1-9d76-70960ad04cf0</t>
    </r>
  </si>
  <si>
    <t>USNM:Biorepository:AD9NM80</t>
  </si>
  <si>
    <r>
      <rPr>
        <u/>
        <sz val="12"/>
        <color indexed="8"/>
        <rFont val="Calibri"/>
        <family val="2"/>
      </rPr>
      <t>https://n2t.net/ark:/65665/36869dfe4-5e7d-4c4d-be29-dba6dcc010da</t>
    </r>
  </si>
  <si>
    <r>
      <rPr>
        <u/>
        <sz val="12"/>
        <color indexed="8"/>
        <rFont val="Calibri"/>
        <family val="2"/>
      </rPr>
      <t>SAMN29555213</t>
    </r>
  </si>
  <si>
    <r>
      <rPr>
        <u/>
        <sz val="12"/>
        <color indexed="8"/>
        <rFont val="Calibri"/>
        <family val="2"/>
      </rPr>
      <t>SRR21843971</t>
    </r>
  </si>
  <si>
    <r>
      <rPr>
        <u/>
        <sz val="12"/>
        <color indexed="8"/>
        <rFont val="Calibri"/>
        <family val="2"/>
      </rPr>
      <t>OP056979</t>
    </r>
  </si>
  <si>
    <r>
      <rPr>
        <i/>
        <sz val="12"/>
        <color indexed="8"/>
        <rFont val="Calibri"/>
        <family val="2"/>
      </rPr>
      <t>Synodus capricornis</t>
    </r>
  </si>
  <si>
    <t>USNM:FISH:423281</t>
  </si>
  <si>
    <r>
      <rPr>
        <u/>
        <sz val="12"/>
        <color indexed="8"/>
        <rFont val="Calibri"/>
        <family val="2"/>
      </rPr>
      <t>https://n2t.net/ark:/65665/35d65c7eb-b0e9-4169-bd4a-d3cded08292c</t>
    </r>
  </si>
  <si>
    <r>
      <rPr>
        <u/>
        <sz val="12"/>
        <color indexed="8"/>
        <rFont val="Calibri"/>
        <family val="2"/>
      </rPr>
      <t>https://n2t.net/ark:/65665/3385398b4-e02a-44ee-bd5d-ebc65f05e748</t>
    </r>
  </si>
  <si>
    <t>USNM:Biorepository:AD9NQ11</t>
  </si>
  <si>
    <r>
      <rPr>
        <u/>
        <sz val="12"/>
        <color indexed="8"/>
        <rFont val="Calibri"/>
        <family val="2"/>
      </rPr>
      <t>https://n2t.net/ark:/65665/37948331d-1831-4f9e-a28f-f4e5e694e7bb</t>
    </r>
  </si>
  <si>
    <r>
      <rPr>
        <u/>
        <sz val="12"/>
        <color indexed="8"/>
        <rFont val="Calibri"/>
        <family val="2"/>
      </rPr>
      <t>SAMN26198126</t>
    </r>
  </si>
  <si>
    <r>
      <rPr>
        <u/>
        <sz val="12"/>
        <color indexed="8"/>
        <rFont val="Calibri"/>
        <family val="2"/>
      </rPr>
      <t>SRR18254336</t>
    </r>
  </si>
  <si>
    <r>
      <rPr>
        <u/>
        <sz val="12"/>
        <color indexed="8"/>
        <rFont val="Calibri"/>
        <family val="2"/>
      </rPr>
      <t>OP035260</t>
    </r>
  </si>
  <si>
    <r>
      <rPr>
        <i/>
        <sz val="12"/>
        <color indexed="8"/>
        <rFont val="Calibri"/>
        <family val="2"/>
      </rPr>
      <t>Synodus dermatogenys</t>
    </r>
  </si>
  <si>
    <t>USNM:FISH:434941</t>
  </si>
  <si>
    <r>
      <rPr>
        <u/>
        <sz val="12"/>
        <color indexed="8"/>
        <rFont val="Calibri"/>
        <family val="2"/>
      </rPr>
      <t>https://n2t.net/ark:/65665/3f009158a-aaeb-4dee-92da-1bf07373b846</t>
    </r>
  </si>
  <si>
    <t>USNM:Biorepository:AB4OG63</t>
  </si>
  <si>
    <r>
      <rPr>
        <u/>
        <sz val="12"/>
        <color indexed="8"/>
        <rFont val="Calibri"/>
        <family val="2"/>
      </rPr>
      <t>https://n2t.net/ark:/65665/3b1d13e61-7d52-4095-be22-9d5fd73a1ffc</t>
    </r>
  </si>
  <si>
    <t>USNM:Biorepository:AG7PR25</t>
  </si>
  <si>
    <r>
      <rPr>
        <u/>
        <sz val="12"/>
        <color indexed="8"/>
        <rFont val="Calibri"/>
        <family val="2"/>
      </rPr>
      <t>https://n2t.net/ark:/65665/3840d9433-8f97-4b64-a5cc-26bf7c301238</t>
    </r>
  </si>
  <si>
    <r>
      <rPr>
        <u/>
        <sz val="12"/>
        <color indexed="8"/>
        <rFont val="Calibri"/>
        <family val="2"/>
      </rPr>
      <t>SAMN26198153</t>
    </r>
  </si>
  <si>
    <r>
      <rPr>
        <u/>
        <sz val="12"/>
        <color indexed="8"/>
        <rFont val="Calibri"/>
        <family val="2"/>
      </rPr>
      <t>SRR19434441</t>
    </r>
  </si>
  <si>
    <r>
      <rPr>
        <u/>
        <sz val="12"/>
        <color indexed="8"/>
        <rFont val="Calibri"/>
        <family val="2"/>
      </rPr>
      <t>OP035154</t>
    </r>
  </si>
  <si>
    <r>
      <rPr>
        <i/>
        <sz val="12"/>
        <color indexed="8"/>
        <rFont val="Calibri"/>
        <family val="2"/>
      </rPr>
      <t>Synodus foetens</t>
    </r>
  </si>
  <si>
    <t>USNM:FISH:454740</t>
  </si>
  <si>
    <r>
      <rPr>
        <u/>
        <sz val="12"/>
        <color indexed="8"/>
        <rFont val="Calibri"/>
        <family val="2"/>
      </rPr>
      <t>https://n2t.net/ark:/65665/31f581feb-c02c-4958-8fe8-d08b5623ae61</t>
    </r>
  </si>
  <si>
    <t>USNM:Biorepository:AO9TT76</t>
  </si>
  <si>
    <r>
      <rPr>
        <u/>
        <sz val="12"/>
        <color indexed="8"/>
        <rFont val="Calibri"/>
        <family val="2"/>
      </rPr>
      <t>https://n2t.net/ark:/65665/3cf7db1c9-a8c6-4732-91cb-f6fade466dd4</t>
    </r>
  </si>
  <si>
    <t>USNM:Biorepository:AQ8ML69</t>
  </si>
  <si>
    <r>
      <rPr>
        <u/>
        <sz val="12"/>
        <color indexed="8"/>
        <rFont val="Calibri"/>
        <family val="2"/>
      </rPr>
      <t>https://n2t.net/ark:/65665/35662083d-97b4-40b9-b752-9ee988c7a173</t>
    </r>
  </si>
  <si>
    <r>
      <rPr>
        <u/>
        <sz val="12"/>
        <color indexed="8"/>
        <rFont val="Calibri"/>
        <family val="2"/>
      </rPr>
      <t>SAMN31811828</t>
    </r>
  </si>
  <si>
    <r>
      <rPr>
        <u/>
        <sz val="12"/>
        <color indexed="8"/>
        <rFont val="Calibri"/>
        <family val="2"/>
      </rPr>
      <t>SRR22396642</t>
    </r>
  </si>
  <si>
    <r>
      <rPr>
        <u/>
        <sz val="12"/>
        <color indexed="8"/>
        <rFont val="Calibri"/>
        <family val="2"/>
      </rPr>
      <t>OR546178</t>
    </r>
  </si>
  <si>
    <r>
      <rPr>
        <i/>
        <sz val="12"/>
        <color indexed="8"/>
        <rFont val="Calibri"/>
        <family val="2"/>
      </rPr>
      <t>Synodus intermedius</t>
    </r>
  </si>
  <si>
    <t>USNM:FISH:405470</t>
  </si>
  <si>
    <r>
      <rPr>
        <u/>
        <sz val="12"/>
        <color indexed="8"/>
        <rFont val="Calibri"/>
        <family val="2"/>
      </rPr>
      <t>https://n2t.net/ark:/65665/361d54566-ba16-40b5-bb4b-ed610c5b4556</t>
    </r>
  </si>
  <si>
    <t>USNM:Biorepository:AC2WL66</t>
  </si>
  <si>
    <r>
      <rPr>
        <u/>
        <sz val="12"/>
        <color indexed="8"/>
        <rFont val="Calibri"/>
        <family val="2"/>
      </rPr>
      <t>https://n2t.net/ark:/65665/349020084-17eb-4fd5-9411-c21df053f176</t>
    </r>
  </si>
  <si>
    <t>USNM:Biorepository:AC3XT50</t>
  </si>
  <si>
    <r>
      <rPr>
        <u/>
        <sz val="12"/>
        <color indexed="8"/>
        <rFont val="Calibri"/>
        <family val="2"/>
      </rPr>
      <t>https://n2t.net/ark:/65665/30747c0a2-5858-4c56-8204-f51bd08f84a3</t>
    </r>
  </si>
  <si>
    <r>
      <rPr>
        <u/>
        <sz val="12"/>
        <color indexed="8"/>
        <rFont val="Calibri"/>
        <family val="2"/>
      </rPr>
      <t>SAMN29555089</t>
    </r>
  </si>
  <si>
    <r>
      <rPr>
        <u/>
        <sz val="12"/>
        <color indexed="8"/>
        <rFont val="Calibri"/>
        <family val="2"/>
      </rPr>
      <t>SRR21843900</t>
    </r>
  </si>
  <si>
    <r>
      <rPr>
        <u/>
        <sz val="12"/>
        <color indexed="8"/>
        <rFont val="Calibri"/>
        <family val="2"/>
      </rPr>
      <t>OP056858</t>
    </r>
  </si>
  <si>
    <r>
      <rPr>
        <i/>
        <sz val="12"/>
        <color indexed="8"/>
        <rFont val="Calibri"/>
        <family val="2"/>
      </rPr>
      <t>Synodus poeyi</t>
    </r>
  </si>
  <si>
    <t>USNM:FISH:405441</t>
  </si>
  <si>
    <r>
      <rPr>
        <u/>
        <sz val="12"/>
        <color indexed="8"/>
        <rFont val="Calibri"/>
        <family val="2"/>
      </rPr>
      <t>https://n2t.net/ark:/65665/372c14f5d-a990-49b7-8ff4-55360a133db1</t>
    </r>
  </si>
  <si>
    <t>USNM:Biorepository:AA0AC55</t>
  </si>
  <si>
    <r>
      <rPr>
        <u/>
        <sz val="12"/>
        <color indexed="8"/>
        <rFont val="Calibri"/>
        <family val="2"/>
      </rPr>
      <t>https://n2t.net/ark:/65665/3a81e8f2c-bb67-4349-a1f4-22fdde5c4395</t>
    </r>
  </si>
  <si>
    <t>USNM:Biorepository:AH1TW55</t>
  </si>
  <si>
    <r>
      <rPr>
        <u/>
        <sz val="12"/>
        <color indexed="8"/>
        <rFont val="Calibri"/>
        <family val="2"/>
      </rPr>
      <t>https://n2t.net/ark:/65665/368b32577-614d-40bd-8c97-9d352ff1c819</t>
    </r>
  </si>
  <si>
    <r>
      <rPr>
        <u/>
        <sz val="12"/>
        <color indexed="8"/>
        <rFont val="Calibri"/>
        <family val="2"/>
      </rPr>
      <t>SAMN31811754</t>
    </r>
  </si>
  <si>
    <r>
      <rPr>
        <u/>
        <sz val="12"/>
        <color indexed="8"/>
        <rFont val="Calibri"/>
        <family val="2"/>
      </rPr>
      <t>SRR22396955</t>
    </r>
  </si>
  <si>
    <r>
      <rPr>
        <u/>
        <sz val="12"/>
        <color indexed="8"/>
        <rFont val="Calibri"/>
        <family val="2"/>
      </rPr>
      <t>OR546153</t>
    </r>
  </si>
  <si>
    <r>
      <rPr>
        <i/>
        <sz val="12"/>
        <color indexed="8"/>
        <rFont val="Calibri"/>
        <family val="2"/>
      </rPr>
      <t>Synodus saurus</t>
    </r>
  </si>
  <si>
    <t>USNM:FISH:405444</t>
  </si>
  <si>
    <r>
      <rPr>
        <u/>
        <sz val="12"/>
        <color indexed="8"/>
        <rFont val="Calibri"/>
        <family val="2"/>
      </rPr>
      <t>https://n2t.net/ark:/65665/315f07418-3b8d-481f-9ae4-f1e4b7c396ee</t>
    </r>
  </si>
  <si>
    <r>
      <rPr>
        <u/>
        <sz val="12"/>
        <color indexed="8"/>
        <rFont val="Calibri"/>
        <family val="2"/>
      </rPr>
      <t>https://n2t.net/ark:/65665/3c8694a69-2e07-466d-ae77-4bca3bdaa5ed</t>
    </r>
  </si>
  <si>
    <t>USNM:Biorepository:AL8ON98</t>
  </si>
  <si>
    <r>
      <rPr>
        <u/>
        <sz val="12"/>
        <color indexed="8"/>
        <rFont val="Calibri"/>
        <family val="2"/>
      </rPr>
      <t>https://n2t.net/ark:/65665/32428f33a-c98d-4784-b1dd-7e6d34af4d00</t>
    </r>
  </si>
  <si>
    <r>
      <rPr>
        <u/>
        <sz val="12"/>
        <color indexed="8"/>
        <rFont val="Calibri"/>
        <family val="2"/>
      </rPr>
      <t>SAMN29555272</t>
    </r>
  </si>
  <si>
    <r>
      <rPr>
        <u/>
        <sz val="12"/>
        <color indexed="8"/>
        <rFont val="Calibri"/>
        <family val="2"/>
      </rPr>
      <t>SRR21844033</t>
    </r>
  </si>
  <si>
    <r>
      <rPr>
        <u/>
        <sz val="12"/>
        <color indexed="8"/>
        <rFont val="Calibri"/>
        <family val="2"/>
      </rPr>
      <t>OR582706</t>
    </r>
  </si>
  <si>
    <r>
      <rPr>
        <i/>
        <sz val="12"/>
        <color indexed="8"/>
        <rFont val="Calibri"/>
        <family val="2"/>
      </rPr>
      <t>Synodus synodus</t>
    </r>
  </si>
  <si>
    <t>USNM:FISH:405415</t>
  </si>
  <si>
    <r>
      <rPr>
        <u/>
        <sz val="12"/>
        <color indexed="8"/>
        <rFont val="Calibri"/>
        <family val="2"/>
      </rPr>
      <t>https://n2t.net/ark:/65665/3d98efae6-0bf4-4fc2-82e5-48f0fc7ce825</t>
    </r>
  </si>
  <si>
    <t>USNM:Biorepository:AC1VW97</t>
  </si>
  <si>
    <r>
      <rPr>
        <u/>
        <sz val="12"/>
        <color indexed="8"/>
        <rFont val="Calibri"/>
        <family val="2"/>
      </rPr>
      <t>https://n2t.net/ark:/65665/35ecd8a5d-520e-4690-b0ac-70722ba9f4e0</t>
    </r>
  </si>
  <si>
    <t>USNM:Biorepository:AC3XT30</t>
  </si>
  <si>
    <r>
      <rPr>
        <u/>
        <sz val="12"/>
        <color indexed="8"/>
        <rFont val="Calibri"/>
        <family val="2"/>
      </rPr>
      <t>https://n2t.net/ark:/65665/384c89e5c-c3e7-4db4-aaeb-c16419517b88</t>
    </r>
  </si>
  <si>
    <r>
      <rPr>
        <u/>
        <sz val="12"/>
        <color indexed="8"/>
        <rFont val="Calibri"/>
        <family val="2"/>
      </rPr>
      <t>SAMN29555088</t>
    </r>
  </si>
  <si>
    <r>
      <rPr>
        <u/>
        <sz val="12"/>
        <color indexed="8"/>
        <rFont val="Calibri"/>
        <family val="2"/>
      </rPr>
      <t>SRR21843901</t>
    </r>
  </si>
  <si>
    <r>
      <rPr>
        <u/>
        <sz val="12"/>
        <color indexed="8"/>
        <rFont val="Calibri"/>
        <family val="2"/>
      </rPr>
      <t>OP056952</t>
    </r>
  </si>
  <si>
    <r>
      <rPr>
        <i/>
        <sz val="12"/>
        <color indexed="8"/>
        <rFont val="Calibri"/>
        <family val="2"/>
      </rPr>
      <t>Trachinocephalus myops</t>
    </r>
  </si>
  <si>
    <t>USNM:FISH:454741</t>
  </si>
  <si>
    <r>
      <rPr>
        <u/>
        <sz val="12"/>
        <color indexed="8"/>
        <rFont val="Calibri"/>
        <family val="2"/>
      </rPr>
      <t>https://n2t.net/ark:/65665/327e6b60f-74b8-4057-a0ca-b7934cbfad51</t>
    </r>
  </si>
  <si>
    <t>USNM:Biorepository:AO9TT77</t>
  </si>
  <si>
    <r>
      <rPr>
        <u/>
        <sz val="12"/>
        <color indexed="8"/>
        <rFont val="Calibri"/>
        <family val="2"/>
      </rPr>
      <t>https://n2t.net/ark:/65665/3c7a01d1e-d6cf-4da6-9ad3-a2c607b54055</t>
    </r>
  </si>
  <si>
    <t>USNM:Biorepository:AQ8ML70</t>
  </si>
  <si>
    <r>
      <rPr>
        <u/>
        <sz val="12"/>
        <color indexed="8"/>
        <rFont val="Calibri"/>
        <family val="2"/>
      </rPr>
      <t>https://n2t.net/ark:/65665/3c3b2d2ff-ae6f-4efb-84c9-b6da23d9f448</t>
    </r>
  </si>
  <si>
    <r>
      <rPr>
        <u/>
        <sz val="12"/>
        <color indexed="8"/>
        <rFont val="Calibri"/>
        <family val="2"/>
      </rPr>
      <t>SAMN31811829</t>
    </r>
  </si>
  <si>
    <r>
      <rPr>
        <u/>
        <sz val="12"/>
        <color indexed="8"/>
        <rFont val="Calibri"/>
        <family val="2"/>
      </rPr>
      <t>SRR22396641</t>
    </r>
  </si>
  <si>
    <r>
      <rPr>
        <u/>
        <sz val="12"/>
        <color indexed="8"/>
        <rFont val="Calibri"/>
        <family val="2"/>
      </rPr>
      <t>OR546179</t>
    </r>
  </si>
  <si>
    <r>
      <rPr>
        <i/>
        <sz val="12"/>
        <color indexed="8"/>
        <rFont val="Calibri"/>
        <family val="2"/>
      </rPr>
      <t>Tetragonurus atlanticus</t>
    </r>
  </si>
  <si>
    <t>SIO:90464bad-23fb-4a54-ba08-6159a3a968d2</t>
  </si>
  <si>
    <r>
      <rPr>
        <u/>
        <sz val="12"/>
        <color indexed="8"/>
        <rFont val="Calibri"/>
        <family val="2"/>
      </rPr>
      <t>SAMN31811616</t>
    </r>
  </si>
  <si>
    <r>
      <rPr>
        <u/>
        <sz val="12"/>
        <color indexed="8"/>
        <rFont val="Calibri"/>
        <family val="2"/>
      </rPr>
      <t>SRR22396912</t>
    </r>
  </si>
  <si>
    <r>
      <rPr>
        <u/>
        <sz val="12"/>
        <color indexed="8"/>
        <rFont val="Calibri"/>
        <family val="2"/>
      </rPr>
      <t>OR482449</t>
    </r>
  </si>
  <si>
    <r>
      <rPr>
        <i/>
        <sz val="12"/>
        <color indexed="8"/>
        <rFont val="Calibri"/>
        <family val="2"/>
      </rPr>
      <t>Tetragonurus cuvieri</t>
    </r>
  </si>
  <si>
    <t>SIO:FISHES:21-26</t>
  </si>
  <si>
    <t>SIO:ab1a6449-4c7c-44b5-8040-feb076e0b5f1</t>
  </si>
  <si>
    <r>
      <rPr>
        <u/>
        <sz val="12"/>
        <color indexed="8"/>
        <rFont val="Calibri"/>
        <family val="2"/>
      </rPr>
      <t>SAMN31811637</t>
    </r>
  </si>
  <si>
    <r>
      <rPr>
        <u/>
        <sz val="12"/>
        <color indexed="8"/>
        <rFont val="Calibri"/>
        <family val="2"/>
      </rPr>
      <t>SRR22396702</t>
    </r>
  </si>
  <si>
    <r>
      <rPr>
        <u/>
        <sz val="12"/>
        <color indexed="8"/>
        <rFont val="Calibri"/>
        <family val="2"/>
      </rPr>
      <t>OR482451</t>
    </r>
  </si>
  <si>
    <r>
      <rPr>
        <sz val="12"/>
        <color indexed="8"/>
        <rFont val="Calibri"/>
        <family val="2"/>
      </rPr>
      <t>Tetraodontidae</t>
    </r>
  </si>
  <si>
    <r>
      <rPr>
        <i/>
        <sz val="12"/>
        <color indexed="8"/>
        <rFont val="Calibri"/>
        <family val="2"/>
      </rPr>
      <t>Arothron meleagris</t>
    </r>
  </si>
  <si>
    <t>USNM:FISH:424113</t>
  </si>
  <si>
    <r>
      <rPr>
        <u/>
        <sz val="12"/>
        <color indexed="8"/>
        <rFont val="Calibri"/>
        <family val="2"/>
      </rPr>
      <t>https://n2t.net/ark:/65665/3fd8c2f00-a504-4dd1-8d4d-3fe974e51c77</t>
    </r>
  </si>
  <si>
    <t>USNM:Biorepository:AD9NP23</t>
  </si>
  <si>
    <r>
      <rPr>
        <u/>
        <sz val="12"/>
        <color indexed="8"/>
        <rFont val="Calibri"/>
        <family val="2"/>
      </rPr>
      <t>https://n2t.net/ark:/65665/32790a32b-4f6c-4ec8-b4c8-1a678f97df84</t>
    </r>
  </si>
  <si>
    <t>USNM:Biorepository:AD9NP24</t>
  </si>
  <si>
    <r>
      <rPr>
        <u/>
        <sz val="12"/>
        <color indexed="8"/>
        <rFont val="Calibri"/>
        <family val="2"/>
      </rPr>
      <t>https://n2t.net/ark:/65665/3a53ad996-a276-4fcc-bdd0-27b0fcdae01a</t>
    </r>
  </si>
  <si>
    <r>
      <rPr>
        <u/>
        <sz val="12"/>
        <color indexed="8"/>
        <rFont val="Calibri"/>
        <family val="2"/>
      </rPr>
      <t>SAMN26198122</t>
    </r>
  </si>
  <si>
    <r>
      <rPr>
        <u/>
        <sz val="12"/>
        <color indexed="8"/>
        <rFont val="Calibri"/>
        <family val="2"/>
      </rPr>
      <t>SRR19434453</t>
    </r>
  </si>
  <si>
    <r>
      <rPr>
        <u/>
        <sz val="12"/>
        <color indexed="8"/>
        <rFont val="Calibri"/>
        <family val="2"/>
      </rPr>
      <t>OP035299</t>
    </r>
  </si>
  <si>
    <r>
      <rPr>
        <i/>
        <sz val="12"/>
        <color indexed="8"/>
        <rFont val="Calibri"/>
        <family val="2"/>
      </rPr>
      <t>Canthigaster epilampra</t>
    </r>
  </si>
  <si>
    <t>USNM:FISH:436055</t>
  </si>
  <si>
    <r>
      <rPr>
        <u/>
        <sz val="12"/>
        <color indexed="8"/>
        <rFont val="Calibri"/>
        <family val="2"/>
      </rPr>
      <t>https://n2t.net/ark:/65665/38f8f2c6e-2452-499d-b718-b7aa6c4bc956</t>
    </r>
  </si>
  <si>
    <t>USNM:Biorepository:AC1VE55</t>
  </si>
  <si>
    <r>
      <rPr>
        <u/>
        <sz val="12"/>
        <color indexed="8"/>
        <rFont val="Calibri"/>
        <family val="2"/>
      </rPr>
      <t>https://n2t.net/ark:/65665/3895e2a6c-9364-40c8-9960-7b6becdb702a</t>
    </r>
  </si>
  <si>
    <t>USNM:Biorepository:AP3XO68</t>
  </si>
  <si>
    <r>
      <rPr>
        <u/>
        <sz val="12"/>
        <color indexed="8"/>
        <rFont val="Calibri"/>
        <family val="2"/>
      </rPr>
      <t>https://n2t.net/ark:/65665/30f3b167c-a933-42fe-badb-22bb6e951995</t>
    </r>
  </si>
  <si>
    <r>
      <rPr>
        <u/>
        <sz val="12"/>
        <color indexed="8"/>
        <rFont val="Calibri"/>
        <family val="2"/>
      </rPr>
      <t>SAMN31811702</t>
    </r>
  </si>
  <si>
    <r>
      <rPr>
        <u/>
        <sz val="12"/>
        <color indexed="8"/>
        <rFont val="Calibri"/>
        <family val="2"/>
      </rPr>
      <t>SRR22396859</t>
    </r>
  </si>
  <si>
    <r>
      <rPr>
        <u/>
        <sz val="12"/>
        <color indexed="8"/>
        <rFont val="Calibri"/>
        <family val="2"/>
      </rPr>
      <t>OR482455</t>
    </r>
  </si>
  <si>
    <r>
      <rPr>
        <i/>
        <sz val="12"/>
        <color indexed="8"/>
        <rFont val="Calibri"/>
        <family val="2"/>
      </rPr>
      <t>Canthigaster jamestyleri</t>
    </r>
  </si>
  <si>
    <t>USNM:FISH:406382</t>
  </si>
  <si>
    <r>
      <rPr>
        <u/>
        <sz val="12"/>
        <color indexed="8"/>
        <rFont val="Calibri"/>
        <family val="2"/>
      </rPr>
      <t>https://n2t.net/ark:/65665/3226bfb33-39d5-41ab-85a6-334611f24131</t>
    </r>
  </si>
  <si>
    <t>USNM:Biorepository:AL7NM00</t>
  </si>
  <si>
    <r>
      <rPr>
        <u/>
        <sz val="12"/>
        <color indexed="8"/>
        <rFont val="Calibri"/>
        <family val="2"/>
      </rPr>
      <t>https://n2t.net/ark:/65665/3908467a6-748f-4b18-9ea3-9e993cc35eb8</t>
    </r>
  </si>
  <si>
    <t>USNM:Biorepository:AL7NJ78</t>
  </si>
  <si>
    <r>
      <rPr>
        <u/>
        <sz val="12"/>
        <color indexed="8"/>
        <rFont val="Calibri"/>
        <family val="2"/>
      </rPr>
      <t>https://n2t.net/ark:/65665/300c37093-b1c7-4167-9af2-b4bd00b7aad1</t>
    </r>
  </si>
  <si>
    <r>
      <rPr>
        <u/>
        <sz val="12"/>
        <color indexed="8"/>
        <rFont val="Calibri"/>
        <family val="2"/>
      </rPr>
      <t>SAMN29555256</t>
    </r>
  </si>
  <si>
    <r>
      <rPr>
        <u/>
        <sz val="12"/>
        <color indexed="8"/>
        <rFont val="Calibri"/>
        <family val="2"/>
      </rPr>
      <t>SRR21844147</t>
    </r>
  </si>
  <si>
    <r>
      <rPr>
        <u/>
        <sz val="12"/>
        <color indexed="8"/>
        <rFont val="Calibri"/>
        <family val="2"/>
      </rPr>
      <t>OP056904</t>
    </r>
  </si>
  <si>
    <t>USNM:FISH:471135</t>
  </si>
  <si>
    <t>USNM:Biorepository:AF0YP08</t>
  </si>
  <si>
    <t>USNM:FISH:471134</t>
  </si>
  <si>
    <t>USNM:Biorepository:AF0YP07</t>
  </si>
  <si>
    <t>USNM:FISH:471081</t>
  </si>
  <si>
    <t>USNM:Biorepository:AF0YO52</t>
  </si>
  <si>
    <r>
      <rPr>
        <i/>
        <sz val="12"/>
        <color indexed="8"/>
        <rFont val="Calibri"/>
        <family val="2"/>
      </rPr>
      <t>Canthigaster rostrata</t>
    </r>
  </si>
  <si>
    <t>USNM:FISH:416509</t>
  </si>
  <si>
    <r>
      <rPr>
        <u/>
        <sz val="12"/>
        <color indexed="8"/>
        <rFont val="Calibri"/>
        <family val="2"/>
      </rPr>
      <t>https://n2t.net/ark:/65665/3324bfad0-b845-4298-ab19-2afd1d80748e</t>
    </r>
  </si>
  <si>
    <t>USNM:Biorepository:AC2WR65</t>
  </si>
  <si>
    <r>
      <rPr>
        <u/>
        <sz val="12"/>
        <color indexed="8"/>
        <rFont val="Calibri"/>
        <family val="2"/>
      </rPr>
      <t>https://n2t.net/ark:/65665/36287c029-5399-48a0-9365-f967a21623f2</t>
    </r>
  </si>
  <si>
    <t>USNM:Biorepository:AC4YJ48</t>
  </si>
  <si>
    <r>
      <rPr>
        <u/>
        <sz val="12"/>
        <color indexed="8"/>
        <rFont val="Calibri"/>
        <family val="2"/>
      </rPr>
      <t>https://n2t.net/ark:/65665/3b8cff358-7030-47e1-a993-761c8b3a93ba</t>
    </r>
  </si>
  <si>
    <r>
      <rPr>
        <u/>
        <sz val="12"/>
        <color indexed="8"/>
        <rFont val="Calibri"/>
        <family val="2"/>
      </rPr>
      <t>SAMN31811710</t>
    </r>
  </si>
  <si>
    <r>
      <rPr>
        <u/>
        <sz val="12"/>
        <color indexed="8"/>
        <rFont val="Calibri"/>
        <family val="2"/>
      </rPr>
      <t>SRR22396680</t>
    </r>
  </si>
  <si>
    <r>
      <rPr>
        <u/>
        <sz val="12"/>
        <color indexed="8"/>
        <rFont val="Calibri"/>
        <family val="2"/>
      </rPr>
      <t>OR482457</t>
    </r>
  </si>
  <si>
    <t>USNM:FISH:471133</t>
  </si>
  <si>
    <t>USNM:Biorepository:AF0YP06</t>
  </si>
  <si>
    <t>USNM:FISH:471080</t>
  </si>
  <si>
    <t>USNM:Biorepository:AF0YO51</t>
  </si>
  <si>
    <r>
      <rPr>
        <i/>
        <sz val="12"/>
        <color indexed="8"/>
        <rFont val="Calibri"/>
        <family val="2"/>
      </rPr>
      <t>Canthigaster solandri</t>
    </r>
  </si>
  <si>
    <t>USNM:FISH:400519</t>
  </si>
  <si>
    <r>
      <rPr>
        <u/>
        <sz val="12"/>
        <color indexed="8"/>
        <rFont val="Calibri"/>
        <family val="2"/>
      </rPr>
      <t>https://n2t.net/ark:/65665/3b16d225f-c8fd-4fc5-a7f6-31df7e5b1879</t>
    </r>
  </si>
  <si>
    <r>
      <rPr>
        <u/>
        <sz val="12"/>
        <color indexed="8"/>
        <rFont val="Calibri"/>
        <family val="2"/>
      </rPr>
      <t>https://n2t.net/ark:/65665/30e92ede0-b236-4fb8-a703-0362705cb115</t>
    </r>
  </si>
  <si>
    <t>USNM:Biorepository:AG9RM18</t>
  </si>
  <si>
    <r>
      <rPr>
        <u/>
        <sz val="12"/>
        <color indexed="8"/>
        <rFont val="Calibri"/>
        <family val="2"/>
      </rPr>
      <t>https://n2t.net/ark:/65665/38ef6e0d2-fb43-465b-8057-2b0c07326c24</t>
    </r>
  </si>
  <si>
    <r>
      <rPr>
        <u/>
        <sz val="12"/>
        <color indexed="8"/>
        <rFont val="Calibri"/>
        <family val="2"/>
      </rPr>
      <t>SAMN26198184</t>
    </r>
  </si>
  <si>
    <r>
      <rPr>
        <u/>
        <sz val="12"/>
        <color indexed="8"/>
        <rFont val="Calibri"/>
        <family val="2"/>
      </rPr>
      <t>SRR18254538</t>
    </r>
  </si>
  <si>
    <r>
      <rPr>
        <u/>
        <sz val="12"/>
        <color indexed="8"/>
        <rFont val="Calibri"/>
        <family val="2"/>
      </rPr>
      <t>OP035251</t>
    </r>
  </si>
  <si>
    <r>
      <rPr>
        <i/>
        <sz val="12"/>
        <color indexed="8"/>
        <rFont val="Calibri"/>
        <family val="2"/>
      </rPr>
      <t>Lagocephalus laevigatus</t>
    </r>
  </si>
  <si>
    <t>USNM:FISH:454769</t>
  </si>
  <si>
    <r>
      <rPr>
        <u/>
        <sz val="12"/>
        <color indexed="8"/>
        <rFont val="Calibri"/>
        <family val="2"/>
      </rPr>
      <t>https://n2t.net/ark:/65665/3a887badb-d1e0-45b9-b749-6c1e3ae0e1fa</t>
    </r>
  </si>
  <si>
    <t>USNM:Biorepository:AO9TU05</t>
  </si>
  <si>
    <r>
      <rPr>
        <u/>
        <sz val="12"/>
        <color indexed="8"/>
        <rFont val="Calibri"/>
        <family val="2"/>
      </rPr>
      <t>https://n2t.net/ark:/65665/30aa1e22e-7fb9-4603-a758-4077739f7ed4</t>
    </r>
  </si>
  <si>
    <t>USNM:Biorepository:AQ8ML97</t>
  </si>
  <si>
    <r>
      <rPr>
        <u/>
        <sz val="12"/>
        <color indexed="8"/>
        <rFont val="Calibri"/>
        <family val="2"/>
      </rPr>
      <t>https://n2t.net/ark:/65665/33a46eb0d-433d-4616-b855-d66bea70e00b</t>
    </r>
  </si>
  <si>
    <r>
      <rPr>
        <u/>
        <sz val="12"/>
        <color indexed="8"/>
        <rFont val="Calibri"/>
        <family val="2"/>
      </rPr>
      <t>SAMN31811856</t>
    </r>
  </si>
  <si>
    <r>
      <rPr>
        <u/>
        <sz val="12"/>
        <color indexed="8"/>
        <rFont val="Calibri"/>
        <family val="2"/>
      </rPr>
      <t>SRR22396935</t>
    </r>
  </si>
  <si>
    <r>
      <rPr>
        <u/>
        <sz val="12"/>
        <color indexed="8"/>
        <rFont val="Calibri"/>
        <family val="2"/>
      </rPr>
      <t>OR482494</t>
    </r>
  </si>
  <si>
    <t>USNM:FISH:477662</t>
  </si>
  <si>
    <t>USNM:Biorepository:AI9LY81</t>
  </si>
  <si>
    <r>
      <rPr>
        <i/>
        <sz val="12"/>
        <color indexed="8"/>
        <rFont val="Calibri"/>
        <family val="2"/>
      </rPr>
      <t>Lagocephalus lagocephalus</t>
    </r>
  </si>
  <si>
    <t>SIO:FISHES:09-367</t>
  </si>
  <si>
    <t>SIO:28da5b02-8405-480c-8c6d-5cd3fde87f81</t>
  </si>
  <si>
    <r>
      <rPr>
        <u/>
        <sz val="12"/>
        <color indexed="8"/>
        <rFont val="Calibri"/>
        <family val="2"/>
      </rPr>
      <t>SAMN31811575</t>
    </r>
  </si>
  <si>
    <r>
      <rPr>
        <u/>
        <sz val="12"/>
        <color indexed="8"/>
        <rFont val="Calibri"/>
        <family val="2"/>
      </rPr>
      <t>SRR22396742</t>
    </r>
  </si>
  <si>
    <r>
      <rPr>
        <u/>
        <sz val="12"/>
        <color indexed="8"/>
        <rFont val="Calibri"/>
        <family val="2"/>
      </rPr>
      <t>OP057085</t>
    </r>
  </si>
  <si>
    <r>
      <rPr>
        <i/>
        <sz val="12"/>
        <color indexed="8"/>
        <rFont val="Calibri"/>
        <family val="2"/>
      </rPr>
      <t>Sphoeroides dorsalis</t>
    </r>
  </si>
  <si>
    <t>USNM:FISH:433106</t>
  </si>
  <si>
    <r>
      <rPr>
        <u/>
        <sz val="12"/>
        <color indexed="8"/>
        <rFont val="Calibri"/>
        <family val="2"/>
      </rPr>
      <t>https://n2t.net/ark:/65665/31dde2fb2-f720-4faa-8af5-a1b0e6e07269</t>
    </r>
  </si>
  <si>
    <t>USNM:Biorepository:AB4OP74</t>
  </si>
  <si>
    <r>
      <rPr>
        <u/>
        <sz val="12"/>
        <color indexed="8"/>
        <rFont val="Calibri"/>
        <family val="2"/>
      </rPr>
      <t>https://n2t.net/ark:/65665/3a86e0b50-3f79-475a-8320-1c6f8c22d852</t>
    </r>
  </si>
  <si>
    <t>USNM:Biorepository:AM2SK00</t>
  </si>
  <si>
    <r>
      <rPr>
        <u/>
        <sz val="12"/>
        <color indexed="8"/>
        <rFont val="Calibri"/>
        <family val="2"/>
      </rPr>
      <t>https://n2t.net/ark:/65665/3df9ca831-8dab-4a76-8338-ab7fc3e429cb</t>
    </r>
  </si>
  <si>
    <r>
      <rPr>
        <u/>
        <sz val="12"/>
        <color indexed="8"/>
        <rFont val="Calibri"/>
        <family val="2"/>
      </rPr>
      <t>SAMN29555297</t>
    </r>
  </si>
  <si>
    <r>
      <rPr>
        <u/>
        <sz val="12"/>
        <color indexed="8"/>
        <rFont val="Calibri"/>
        <family val="2"/>
      </rPr>
      <t>SRR21844135</t>
    </r>
  </si>
  <si>
    <r>
      <rPr>
        <u/>
        <sz val="12"/>
        <color indexed="8"/>
        <rFont val="Calibri"/>
        <family val="2"/>
      </rPr>
      <t>OP056989</t>
    </r>
  </si>
  <si>
    <t>USNM:FISH:466078</t>
  </si>
  <si>
    <r>
      <rPr>
        <u/>
        <sz val="12"/>
        <color indexed="8"/>
        <rFont val="Calibri"/>
        <family val="2"/>
      </rPr>
      <t>https://n2t.net/ark:/65665/3e3d23f00-b0de-45da-8101-4df2f4778e2c</t>
    </r>
  </si>
  <si>
    <t>USNM:Biorepository:AO9TV43</t>
  </si>
  <si>
    <r>
      <rPr>
        <u/>
        <sz val="12"/>
        <color indexed="8"/>
        <rFont val="Calibri"/>
        <family val="2"/>
      </rPr>
      <t>https://n2t.net/ark:/65665/3d8b8dd68-530c-42fe-9783-d13adb8c61bd</t>
    </r>
  </si>
  <si>
    <t>USNM:Biorepository:AQ8MB22</t>
  </si>
  <si>
    <r>
      <rPr>
        <u/>
        <sz val="12"/>
        <color indexed="8"/>
        <rFont val="Calibri"/>
        <family val="2"/>
      </rPr>
      <t>https://n2t.net/ark:/65665/359cf678e-08be-47ea-be16-26de5d3b6c56</t>
    </r>
  </si>
  <si>
    <r>
      <rPr>
        <u/>
        <sz val="12"/>
        <color indexed="8"/>
        <rFont val="Calibri"/>
        <family val="2"/>
      </rPr>
      <t>SAMN36762236</t>
    </r>
  </si>
  <si>
    <r>
      <rPr>
        <u/>
        <sz val="12"/>
        <color indexed="8"/>
        <rFont val="Calibri"/>
        <family val="2"/>
      </rPr>
      <t>SRR25465363</t>
    </r>
  </si>
  <si>
    <r>
      <rPr>
        <u/>
        <sz val="12"/>
        <color indexed="8"/>
        <rFont val="Calibri"/>
        <family val="2"/>
      </rPr>
      <t>PV357917</t>
    </r>
  </si>
  <si>
    <t>USNM:FISH:471078</t>
  </si>
  <si>
    <t>USNM:Biorepository:AF0YO49</t>
  </si>
  <si>
    <t>USNM:FISH:471047</t>
  </si>
  <si>
    <t>USNM:Biorepository:AF0YO18</t>
  </si>
  <si>
    <t>USNM:FISH:477580</t>
  </si>
  <si>
    <t>USNM:Biorepository:AP9DX66</t>
  </si>
  <si>
    <r>
      <rPr>
        <i/>
        <sz val="12"/>
        <color indexed="8"/>
        <rFont val="Calibri"/>
        <family val="2"/>
      </rPr>
      <t>Sphoeroides maculatus</t>
    </r>
  </si>
  <si>
    <t>USNM:FISH:433197</t>
  </si>
  <si>
    <r>
      <rPr>
        <u/>
        <sz val="12"/>
        <color indexed="8"/>
        <rFont val="Calibri"/>
        <family val="2"/>
      </rPr>
      <t>https://n2t.net/ark:/65665/36dc629e1-f5b2-49a6-8007-6646a731e1cc</t>
    </r>
  </si>
  <si>
    <t>USNM:Biorepository:AB4OQ75</t>
  </si>
  <si>
    <r>
      <rPr>
        <u/>
        <sz val="12"/>
        <color indexed="8"/>
        <rFont val="Calibri"/>
        <family val="2"/>
      </rPr>
      <t>https://n2t.net/ark:/65665/3c6e170a1-5df7-4ba1-a753-aa038b9cf870</t>
    </r>
  </si>
  <si>
    <t>USNM:Biorepository:AM2SL53</t>
  </si>
  <si>
    <r>
      <rPr>
        <u/>
        <sz val="12"/>
        <color indexed="8"/>
        <rFont val="Calibri"/>
        <family val="2"/>
      </rPr>
      <t>https://n2t.net/ark:/65665/30a6960a4-5bb4-4b84-9d3f-804b9263ef25</t>
    </r>
  </si>
  <si>
    <r>
      <rPr>
        <u/>
        <sz val="12"/>
        <color indexed="8"/>
        <rFont val="Calibri"/>
        <family val="2"/>
      </rPr>
      <t>SAMN29555318</t>
    </r>
  </si>
  <si>
    <r>
      <rPr>
        <u/>
        <sz val="12"/>
        <color indexed="8"/>
        <rFont val="Calibri"/>
        <family val="2"/>
      </rPr>
      <t>SRR21844112</t>
    </r>
  </si>
  <si>
    <r>
      <rPr>
        <u/>
        <sz val="12"/>
        <color indexed="8"/>
        <rFont val="Calibri"/>
        <family val="2"/>
      </rPr>
      <t>OP056994</t>
    </r>
  </si>
  <si>
    <r>
      <rPr>
        <i/>
        <sz val="12"/>
        <color indexed="8"/>
        <rFont val="Calibri"/>
        <family val="2"/>
      </rPr>
      <t>Sphoeroides nephelus</t>
    </r>
  </si>
  <si>
    <t>USNM:FISH:415621</t>
  </si>
  <si>
    <r>
      <rPr>
        <u/>
        <sz val="12"/>
        <color indexed="8"/>
        <rFont val="Calibri"/>
        <family val="2"/>
      </rPr>
      <t>https://n2t.net/ark:/65665/3ee1bffa8-3bc4-477d-acb3-64e8f446c1e5</t>
    </r>
  </si>
  <si>
    <t>USNM:Biorepository:AC2WQ66</t>
  </si>
  <si>
    <r>
      <rPr>
        <u/>
        <sz val="12"/>
        <color indexed="8"/>
        <rFont val="Calibri"/>
        <family val="2"/>
      </rPr>
      <t>https://n2t.net/ark:/65665/36d73551e-3510-4c0f-a286-58f2d3fb5fcb</t>
    </r>
  </si>
  <si>
    <t>USNM:Biorepository:AC4YF58</t>
  </si>
  <si>
    <r>
      <rPr>
        <u/>
        <sz val="12"/>
        <color indexed="8"/>
        <rFont val="Calibri"/>
        <family val="2"/>
      </rPr>
      <t>https://n2t.net/ark:/65665/3e52ce0f4-82d1-4283-b184-66137dd0f06e</t>
    </r>
  </si>
  <si>
    <r>
      <rPr>
        <u/>
        <sz val="12"/>
        <color indexed="8"/>
        <rFont val="Calibri"/>
        <family val="2"/>
      </rPr>
      <t>SAMN31811709</t>
    </r>
  </si>
  <si>
    <r>
      <rPr>
        <u/>
        <sz val="12"/>
        <color indexed="8"/>
        <rFont val="Calibri"/>
        <family val="2"/>
      </rPr>
      <t>SRR22396681</t>
    </r>
  </si>
  <si>
    <r>
      <rPr>
        <u/>
        <sz val="12"/>
        <color indexed="8"/>
        <rFont val="Calibri"/>
        <family val="2"/>
      </rPr>
      <t>OR482456</t>
    </r>
  </si>
  <si>
    <r>
      <rPr>
        <u/>
        <sz val="12"/>
        <color indexed="8"/>
        <rFont val="Calibri"/>
        <family val="2"/>
      </rPr>
      <t>SAMN31811719</t>
    </r>
  </si>
  <si>
    <r>
      <rPr>
        <u/>
        <sz val="12"/>
        <color indexed="8"/>
        <rFont val="Calibri"/>
        <family val="2"/>
      </rPr>
      <t>SRR22396670</t>
    </r>
  </si>
  <si>
    <r>
      <rPr>
        <u/>
        <sz val="12"/>
        <color indexed="8"/>
        <rFont val="Calibri"/>
        <family val="2"/>
      </rPr>
      <t>OR482459</t>
    </r>
  </si>
  <si>
    <r>
      <rPr>
        <i/>
        <sz val="12"/>
        <color indexed="8"/>
        <rFont val="Calibri"/>
        <family val="2"/>
      </rPr>
      <t>Sphoeroides pachygaster</t>
    </r>
  </si>
  <si>
    <t>USNM:FISH:454715</t>
  </si>
  <si>
    <r>
      <rPr>
        <u/>
        <sz val="12"/>
        <color indexed="8"/>
        <rFont val="Calibri"/>
        <family val="2"/>
      </rPr>
      <t>https://n2t.net/ark:/65665/341dc7ae7-f47b-4803-9d72-10e92e3732b7</t>
    </r>
  </si>
  <si>
    <t>USNM:Biorepository:AO9TT51</t>
  </si>
  <si>
    <r>
      <rPr>
        <u/>
        <sz val="12"/>
        <color indexed="8"/>
        <rFont val="Calibri"/>
        <family val="2"/>
      </rPr>
      <t>https://n2t.net/ark:/65665/3d34fb3b7-af50-4f55-9768-e3c2113aa046</t>
    </r>
  </si>
  <si>
    <t>USNM:Biorepository:AQ8ML44</t>
  </si>
  <si>
    <r>
      <rPr>
        <u/>
        <sz val="12"/>
        <color indexed="8"/>
        <rFont val="Calibri"/>
        <family val="2"/>
      </rPr>
      <t>https://n2t.net/ark:/65665/30869d03c-2728-4ebd-8873-19e91d033bfd</t>
    </r>
  </si>
  <si>
    <r>
      <rPr>
        <u/>
        <sz val="12"/>
        <color indexed="8"/>
        <rFont val="Calibri"/>
        <family val="2"/>
      </rPr>
      <t>SAMN31811803</t>
    </r>
  </si>
  <si>
    <r>
      <rPr>
        <u/>
        <sz val="12"/>
        <color indexed="8"/>
        <rFont val="Calibri"/>
        <family val="2"/>
      </rPr>
      <t>SRR22396840</t>
    </r>
  </si>
  <si>
    <r>
      <rPr>
        <u/>
        <sz val="12"/>
        <color indexed="8"/>
        <rFont val="Calibri"/>
        <family val="2"/>
      </rPr>
      <t>OR482473</t>
    </r>
  </si>
  <si>
    <t>USNM:FISH:454718</t>
  </si>
  <si>
    <r>
      <rPr>
        <u/>
        <sz val="12"/>
        <color indexed="8"/>
        <rFont val="Calibri"/>
        <family val="2"/>
      </rPr>
      <t>https://n2t.net/ark:/65665/3828fa0e3-2cc2-427b-9849-375b73f77af0</t>
    </r>
  </si>
  <si>
    <t>USNM:Biorepository:AO9TT54</t>
  </si>
  <si>
    <r>
      <rPr>
        <u/>
        <sz val="12"/>
        <color indexed="8"/>
        <rFont val="Calibri"/>
        <family val="2"/>
      </rPr>
      <t>https://n2t.net/ark:/65665/3a568f6ae-1c32-41c0-8733-f62e69c2c959</t>
    </r>
  </si>
  <si>
    <t>USNM:Biorepository:AQ8ML47</t>
  </si>
  <si>
    <r>
      <rPr>
        <u/>
        <sz val="12"/>
        <color indexed="8"/>
        <rFont val="Calibri"/>
        <family val="2"/>
      </rPr>
      <t>https://n2t.net/ark:/65665/38283e979-3da8-4401-bb0b-dbba25ad1df4</t>
    </r>
  </si>
  <si>
    <r>
      <rPr>
        <u/>
        <sz val="12"/>
        <color indexed="8"/>
        <rFont val="Calibri"/>
        <family val="2"/>
      </rPr>
      <t>SAMN31811806</t>
    </r>
  </si>
  <si>
    <r>
      <rPr>
        <u/>
        <sz val="12"/>
        <color indexed="8"/>
        <rFont val="Calibri"/>
        <family val="2"/>
      </rPr>
      <t>SRR22396837</t>
    </r>
  </si>
  <si>
    <r>
      <rPr>
        <u/>
        <sz val="12"/>
        <color indexed="8"/>
        <rFont val="Calibri"/>
        <family val="2"/>
      </rPr>
      <t>OR482475</t>
    </r>
  </si>
  <si>
    <r>
      <rPr>
        <i/>
        <sz val="12"/>
        <color indexed="8"/>
        <rFont val="Calibri"/>
        <family val="2"/>
      </rPr>
      <t>Sphoeroides spengleri</t>
    </r>
  </si>
  <si>
    <t>USNM:FISH:415622</t>
  </si>
  <si>
    <r>
      <rPr>
        <u/>
        <sz val="12"/>
        <color indexed="8"/>
        <rFont val="Calibri"/>
        <family val="2"/>
      </rPr>
      <t>https://n2t.net/ark:/65665/32f8b25be-f874-431f-abff-a76a327a5ad9</t>
    </r>
  </si>
  <si>
    <t>USNM:Biorepository:AC2WN97</t>
  </si>
  <si>
    <r>
      <rPr>
        <u/>
        <sz val="12"/>
        <color indexed="8"/>
        <rFont val="Calibri"/>
        <family val="2"/>
      </rPr>
      <t>https://n2t.net/ark:/65665/30ed6ef7d-aa1f-4286-a598-48dd542c2441</t>
    </r>
  </si>
  <si>
    <t>USNM:Biorepository:AC4YF59</t>
  </si>
  <si>
    <r>
      <rPr>
        <u/>
        <sz val="12"/>
        <color indexed="8"/>
        <rFont val="Calibri"/>
        <family val="2"/>
      </rPr>
      <t>https://n2t.net/ark:/65665/3a75cc3b3-1892-4552-b2f1-9fa3e1a303fe</t>
    </r>
  </si>
  <si>
    <r>
      <rPr>
        <u/>
        <sz val="12"/>
        <color indexed="8"/>
        <rFont val="Calibri"/>
        <family val="2"/>
      </rPr>
      <t>SAMN36762043</t>
    </r>
  </si>
  <si>
    <r>
      <rPr>
        <u/>
        <sz val="12"/>
        <color indexed="8"/>
        <rFont val="Calibri"/>
        <family val="2"/>
      </rPr>
      <t>SRR25465225</t>
    </r>
  </si>
  <si>
    <r>
      <rPr>
        <u/>
        <sz val="12"/>
        <color indexed="8"/>
        <rFont val="Calibri"/>
        <family val="2"/>
      </rPr>
      <t>PV357905</t>
    </r>
  </si>
  <si>
    <t>USNM:FISH:471083</t>
  </si>
  <si>
    <t>USNM:Biorepository:AF0YO54</t>
  </si>
  <si>
    <r>
      <rPr>
        <i/>
        <sz val="12"/>
        <color indexed="8"/>
        <rFont val="Calibri"/>
        <family val="2"/>
      </rPr>
      <t>Thaumatichthys binghami</t>
    </r>
  </si>
  <si>
    <t>USNM:FISH:400749</t>
  </si>
  <si>
    <r>
      <rPr>
        <u/>
        <sz val="12"/>
        <color indexed="8"/>
        <rFont val="Calibri"/>
        <family val="2"/>
      </rPr>
      <t>https://n2t.net/ark:/65665/303047ba0-2e2c-4213-be26-97bcbf4c6c26</t>
    </r>
  </si>
  <si>
    <t>USNM:Biorepository:AA0AH30</t>
  </si>
  <si>
    <r>
      <rPr>
        <u/>
        <sz val="12"/>
        <color indexed="8"/>
        <rFont val="Calibri"/>
        <family val="2"/>
      </rPr>
      <t>https://n2t.net/ark:/65665/34993c752-b89b-41e6-888b-3e0119803e74</t>
    </r>
  </si>
  <si>
    <t>USNM:Biorepository:AH1TX47</t>
  </si>
  <si>
    <r>
      <rPr>
        <u/>
        <sz val="12"/>
        <color indexed="8"/>
        <rFont val="Calibri"/>
        <family val="2"/>
      </rPr>
      <t>https://n2t.net/ark:/65665/37c5a282c-6d46-40eb-a41a-4c132d01222f</t>
    </r>
  </si>
  <si>
    <r>
      <rPr>
        <u/>
        <sz val="12"/>
        <color indexed="8"/>
        <rFont val="Calibri"/>
        <family val="2"/>
      </rPr>
      <t>SAMN29555223</t>
    </r>
  </si>
  <si>
    <r>
      <rPr>
        <u/>
        <sz val="12"/>
        <color indexed="8"/>
        <rFont val="Calibri"/>
        <family val="2"/>
      </rPr>
      <t>SRR21843960</t>
    </r>
  </si>
  <si>
    <r>
      <rPr>
        <u/>
        <sz val="12"/>
        <color indexed="8"/>
        <rFont val="Calibri"/>
        <family val="2"/>
      </rPr>
      <t>OP056878</t>
    </r>
  </si>
  <si>
    <r>
      <rPr>
        <i/>
        <sz val="12"/>
        <color indexed="8"/>
        <rFont val="Calibri"/>
        <family val="2"/>
      </rPr>
      <t>Tetronarce occidentalis</t>
    </r>
  </si>
  <si>
    <t>USNM:FISH:471053</t>
  </si>
  <si>
    <t>USNM:Biorepository:AF0YO24</t>
  </si>
  <si>
    <t>USNM:FISH:477673</t>
  </si>
  <si>
    <t>USNM:Biorepository:AI9LY92</t>
  </si>
  <si>
    <r>
      <rPr>
        <i/>
        <sz val="12"/>
        <color indexed="8"/>
        <rFont val="Calibri"/>
        <family val="2"/>
      </rPr>
      <t>Gephyroberyx darwinii</t>
    </r>
  </si>
  <si>
    <t>USNM:FISH:454787</t>
  </si>
  <si>
    <r>
      <rPr>
        <u/>
        <sz val="12"/>
        <color indexed="8"/>
        <rFont val="Calibri"/>
        <family val="2"/>
      </rPr>
      <t>https://n2t.net/ark:/65665/323731319-b35e-49b0-94e5-25440c1b6996</t>
    </r>
  </si>
  <si>
    <t>USNM:Biorepository:AO9TU24</t>
  </si>
  <si>
    <r>
      <rPr>
        <u/>
        <sz val="12"/>
        <color indexed="8"/>
        <rFont val="Calibri"/>
        <family val="2"/>
      </rPr>
      <t>https://n2t.net/ark:/65665/394bf3187-f1b5-4514-94ab-48a52dc54ef0</t>
    </r>
  </si>
  <si>
    <t>USNM:Biorepository:AQ8MM15</t>
  </si>
  <si>
    <r>
      <rPr>
        <u/>
        <sz val="12"/>
        <color indexed="8"/>
        <rFont val="Calibri"/>
        <family val="2"/>
      </rPr>
      <t>https://n2t.net/ark:/65665/357d36f7e-b77f-456b-90cb-41b85c541ab8</t>
    </r>
  </si>
  <si>
    <r>
      <rPr>
        <u/>
        <sz val="12"/>
        <color indexed="8"/>
        <rFont val="Calibri"/>
        <family val="2"/>
      </rPr>
      <t>SAMN31811874</t>
    </r>
  </si>
  <si>
    <r>
      <rPr>
        <u/>
        <sz val="12"/>
        <color indexed="8"/>
        <rFont val="Calibri"/>
        <family val="2"/>
      </rPr>
      <t>SRR22396732</t>
    </r>
  </si>
  <si>
    <r>
      <rPr>
        <u/>
        <sz val="12"/>
        <color indexed="8"/>
        <rFont val="Calibri"/>
        <family val="2"/>
      </rPr>
      <t>OR546202</t>
    </r>
  </si>
  <si>
    <t>USNM:FISH:405234</t>
  </si>
  <si>
    <r>
      <rPr>
        <u/>
        <sz val="12"/>
        <color indexed="8"/>
        <rFont val="Calibri"/>
        <family val="2"/>
      </rPr>
      <t>https://n2t.net/ark:/65665/395db6665-0062-417b-a74e-290724ff2cbb</t>
    </r>
  </si>
  <si>
    <t>USNM:Biorepository:AD9NG85</t>
  </si>
  <si>
    <r>
      <rPr>
        <u/>
        <sz val="12"/>
        <color indexed="8"/>
        <rFont val="Calibri"/>
        <family val="2"/>
      </rPr>
      <t>https://n2t.net/ark:/65665/35bab8a78-6805-46cd-9f13-07f574284cc8</t>
    </r>
  </si>
  <si>
    <t>USNM:Biorepository:AD9NG86</t>
  </si>
  <si>
    <r>
      <rPr>
        <u/>
        <sz val="12"/>
        <color indexed="8"/>
        <rFont val="Calibri"/>
        <family val="2"/>
      </rPr>
      <t>https://n2t.net/ark:/65665/3f8264d84-18f4-4aa1-af4e-9adac99f5182</t>
    </r>
  </si>
  <si>
    <r>
      <rPr>
        <u/>
        <sz val="12"/>
        <color indexed="8"/>
        <rFont val="Calibri"/>
        <family val="2"/>
      </rPr>
      <t>SAMN31811732</t>
    </r>
  </si>
  <si>
    <r>
      <rPr>
        <u/>
        <sz val="12"/>
        <color indexed="8"/>
        <rFont val="Calibri"/>
        <family val="2"/>
      </rPr>
      <t>SRR22396596</t>
    </r>
  </si>
  <si>
    <r>
      <rPr>
        <u/>
        <sz val="12"/>
        <color indexed="8"/>
        <rFont val="Calibri"/>
        <family val="2"/>
      </rPr>
      <t>OR546146</t>
    </r>
  </si>
  <si>
    <r>
      <rPr>
        <i/>
        <sz val="12"/>
        <color indexed="8"/>
        <rFont val="Calibri"/>
        <family val="2"/>
      </rPr>
      <t>Hoplostethus occidentalis</t>
    </r>
  </si>
  <si>
    <t>USNM:FISH:400737</t>
  </si>
  <si>
    <r>
      <rPr>
        <u/>
        <sz val="12"/>
        <color indexed="8"/>
        <rFont val="Calibri"/>
        <family val="2"/>
      </rPr>
      <t>https://n2t.net/ark:/65665/33399939f-936f-425d-aa1c-a8b36f55d4aa</t>
    </r>
  </si>
  <si>
    <t>USNM:Biorepository:AH2UC24</t>
  </si>
  <si>
    <r>
      <rPr>
        <u/>
        <sz val="12"/>
        <color indexed="8"/>
        <rFont val="Calibri"/>
        <family val="2"/>
      </rPr>
      <t>https://n2t.net/ark:/65665/3fd2150ef-15eb-4efb-962c-ff456be80ae5</t>
    </r>
  </si>
  <si>
    <r>
      <rPr>
        <u/>
        <sz val="12"/>
        <color indexed="8"/>
        <rFont val="Calibri"/>
        <family val="2"/>
      </rPr>
      <t>SAMN31811783</t>
    </r>
  </si>
  <si>
    <r>
      <rPr>
        <u/>
        <sz val="12"/>
        <color indexed="8"/>
        <rFont val="Calibri"/>
        <family val="2"/>
      </rPr>
      <t>SRR22396740</t>
    </r>
  </si>
  <si>
    <r>
      <rPr>
        <u/>
        <sz val="12"/>
        <color indexed="8"/>
        <rFont val="Calibri"/>
        <family val="2"/>
      </rPr>
      <t>OR482471</t>
    </r>
  </si>
  <si>
    <r>
      <rPr>
        <i/>
        <sz val="12"/>
        <color indexed="8"/>
        <rFont val="Calibri"/>
        <family val="2"/>
      </rPr>
      <t>Hollardia hollardi</t>
    </r>
  </si>
  <si>
    <t>USNM:FISH:466023</t>
  </si>
  <si>
    <r>
      <rPr>
        <u/>
        <sz val="12"/>
        <color indexed="8"/>
        <rFont val="Calibri"/>
        <family val="2"/>
      </rPr>
      <t>https://n2t.net/ark:/65665/306ec5750-9a66-4c7f-b7d6-d4edea87ff79</t>
    </r>
  </si>
  <si>
    <t>USNM:Biorepository:AO9TU88</t>
  </si>
  <si>
    <r>
      <rPr>
        <u/>
        <sz val="12"/>
        <color indexed="8"/>
        <rFont val="Calibri"/>
        <family val="2"/>
      </rPr>
      <t>https://n2t.net/ark:/65665/3bd930ab3-ada9-4327-bf58-931ba9ef5540</t>
    </r>
  </si>
  <si>
    <t>USNM:Biorepository:AQ7LZ45</t>
  </si>
  <si>
    <r>
      <rPr>
        <u/>
        <sz val="12"/>
        <color indexed="8"/>
        <rFont val="Calibri"/>
        <family val="2"/>
      </rPr>
      <t>https://n2t.net/ark:/65665/3340412f5-f1a2-4e97-9ad8-7f06b03e4db4</t>
    </r>
  </si>
  <si>
    <r>
      <rPr>
        <u/>
        <sz val="12"/>
        <color indexed="8"/>
        <rFont val="Calibri"/>
        <family val="2"/>
      </rPr>
      <t>SAMN36762183</t>
    </r>
  </si>
  <si>
    <r>
      <rPr>
        <u/>
        <sz val="12"/>
        <color indexed="8"/>
        <rFont val="Calibri"/>
        <family val="2"/>
      </rPr>
      <t>SRR25465293</t>
    </r>
  </si>
  <si>
    <r>
      <rPr>
        <u/>
        <sz val="12"/>
        <color indexed="8"/>
        <rFont val="Calibri"/>
        <family val="2"/>
      </rPr>
      <t>PV370338</t>
    </r>
  </si>
  <si>
    <t>USNM:FISH:407454</t>
  </si>
  <si>
    <r>
      <rPr>
        <u/>
        <sz val="12"/>
        <color indexed="8"/>
        <rFont val="Calibri"/>
        <family val="2"/>
      </rPr>
      <t>https://n2t.net/ark:/65665/32c791478-f976-41a3-99bb-1453b436130e</t>
    </r>
  </si>
  <si>
    <t>USNM:Biorepository:AH2UA88</t>
  </si>
  <si>
    <r>
      <rPr>
        <u/>
        <sz val="12"/>
        <color indexed="8"/>
        <rFont val="Calibri"/>
        <family val="2"/>
      </rPr>
      <t>https://n2t.net/ark:/65665/3fa537c71-03c6-44e5-8a0a-297fa28b0e62</t>
    </r>
  </si>
  <si>
    <r>
      <rPr>
        <u/>
        <sz val="12"/>
        <color indexed="8"/>
        <rFont val="Calibri"/>
        <family val="2"/>
      </rPr>
      <t>SAMN31811778</t>
    </r>
  </si>
  <si>
    <r>
      <rPr>
        <u/>
        <sz val="12"/>
        <color indexed="8"/>
        <rFont val="Calibri"/>
        <family val="2"/>
      </rPr>
      <t>SRR22396746</t>
    </r>
  </si>
  <si>
    <r>
      <rPr>
        <u/>
        <sz val="12"/>
        <color indexed="8"/>
        <rFont val="Calibri"/>
        <family val="2"/>
      </rPr>
      <t>OR546161</t>
    </r>
  </si>
  <si>
    <t>USNM:FISH:466112</t>
  </si>
  <si>
    <r>
      <rPr>
        <u/>
        <sz val="12"/>
        <color indexed="8"/>
        <rFont val="Calibri"/>
        <family val="2"/>
      </rPr>
      <t>https://n2t.net/ark:/65665/347536907-8ee9-46f8-a054-53949524efb0</t>
    </r>
  </si>
  <si>
    <t>USNM:Biorepository:AF0YN41</t>
  </si>
  <si>
    <r>
      <rPr>
        <u/>
        <sz val="12"/>
        <color indexed="8"/>
        <rFont val="Calibri"/>
        <family val="2"/>
      </rPr>
      <t>https://n2t.net/ark:/65665/3a8e70b10-a6c8-417c-9ab7-36231129d142</t>
    </r>
  </si>
  <si>
    <t>USNM:Biorepository:AQ7LZ24</t>
  </si>
  <si>
    <r>
      <rPr>
        <u/>
        <sz val="12"/>
        <color indexed="8"/>
        <rFont val="Calibri"/>
        <family val="2"/>
      </rPr>
      <t>https://n2t.net/ark:/65665/3c57254bb-3c2b-49fc-866c-58a7147e93cd</t>
    </r>
  </si>
  <si>
    <r>
      <rPr>
        <u/>
        <sz val="12"/>
        <color indexed="8"/>
        <rFont val="Calibri"/>
        <family val="2"/>
      </rPr>
      <t>SAMN36762089</t>
    </r>
  </si>
  <si>
    <r>
      <rPr>
        <u/>
        <sz val="12"/>
        <color indexed="8"/>
        <rFont val="Calibri"/>
        <family val="2"/>
      </rPr>
      <t>SRR25465014</t>
    </r>
  </si>
  <si>
    <r>
      <rPr>
        <u/>
        <sz val="12"/>
        <color indexed="8"/>
        <rFont val="Calibri"/>
        <family val="2"/>
      </rPr>
      <t>PV370335</t>
    </r>
  </si>
  <si>
    <t>USNM:FISH:466111</t>
  </si>
  <si>
    <r>
      <rPr>
        <u/>
        <sz val="12"/>
        <color indexed="8"/>
        <rFont val="Calibri"/>
        <family val="2"/>
      </rPr>
      <t>https://n2t.net/ark:/65665/37b35c50c-f218-4d1a-94ec-ca585cd1e8e5</t>
    </r>
  </si>
  <si>
    <t>USNM:Biorepository:AF0YN40</t>
  </si>
  <si>
    <r>
      <rPr>
        <u/>
        <sz val="12"/>
        <color indexed="8"/>
        <rFont val="Calibri"/>
        <family val="2"/>
      </rPr>
      <t>https://n2t.net/ark:/65665/36ea19419-f74a-4f7d-9929-68db5a628e5a</t>
    </r>
  </si>
  <si>
    <t>USNM:Biorepository:AQ7LZ23</t>
  </si>
  <si>
    <r>
      <rPr>
        <u/>
        <sz val="12"/>
        <color indexed="8"/>
        <rFont val="Calibri"/>
        <family val="2"/>
      </rPr>
      <t>https://n2t.net/ark:/65665/3cc1c0ec6-d405-4fd7-9e60-6d2a2cce3514</t>
    </r>
  </si>
  <si>
    <r>
      <rPr>
        <u/>
        <sz val="12"/>
        <color indexed="8"/>
        <rFont val="Calibri"/>
        <family val="2"/>
      </rPr>
      <t>SAMN36762088</t>
    </r>
  </si>
  <si>
    <r>
      <rPr>
        <u/>
        <sz val="12"/>
        <color indexed="8"/>
        <rFont val="Calibri"/>
        <family val="2"/>
      </rPr>
      <t>SRR25465015</t>
    </r>
  </si>
  <si>
    <r>
      <rPr>
        <u/>
        <sz val="12"/>
        <color indexed="8"/>
        <rFont val="Calibri"/>
        <family val="2"/>
      </rPr>
      <t>PV370334</t>
    </r>
  </si>
  <si>
    <t>USNM:FISH:471004</t>
  </si>
  <si>
    <t>USNM:Biorepository:AF0YN66</t>
  </si>
  <si>
    <r>
      <rPr>
        <i/>
        <sz val="12"/>
        <color indexed="8"/>
        <rFont val="Calibri"/>
        <family val="2"/>
      </rPr>
      <t>Parahollardia lineata</t>
    </r>
  </si>
  <si>
    <t>USNM:FISH:466079</t>
  </si>
  <si>
    <r>
      <rPr>
        <u/>
        <sz val="12"/>
        <color indexed="8"/>
        <rFont val="Calibri"/>
        <family val="2"/>
      </rPr>
      <t>https://n2t.net/ark:/65665/3251a3411-c9fb-451d-9ffc-d1cb815506c6</t>
    </r>
  </si>
  <si>
    <t>USNM:Biorepository:AO9TV44</t>
  </si>
  <si>
    <r>
      <rPr>
        <u/>
        <sz val="12"/>
        <color indexed="8"/>
        <rFont val="Calibri"/>
        <family val="2"/>
      </rPr>
      <t>https://n2t.net/ark:/65665/3f6c7b1c3-5bcb-4b3a-8073-e174260e0c61</t>
    </r>
  </si>
  <si>
    <t>USNM:Biorepository:AQ8MB23</t>
  </si>
  <si>
    <r>
      <rPr>
        <u/>
        <sz val="12"/>
        <color indexed="8"/>
        <rFont val="Calibri"/>
        <family val="2"/>
      </rPr>
      <t>https://n2t.net/ark:/65665/347cfed1f-1768-4c9d-b592-7555c04d66d9</t>
    </r>
  </si>
  <si>
    <r>
      <rPr>
        <u/>
        <sz val="12"/>
        <color indexed="8"/>
        <rFont val="Calibri"/>
        <family val="2"/>
      </rPr>
      <t>SAMN36762237</t>
    </r>
  </si>
  <si>
    <r>
      <rPr>
        <u/>
        <sz val="12"/>
        <color indexed="8"/>
        <rFont val="Calibri"/>
        <family val="2"/>
      </rPr>
      <t>SRR25465361</t>
    </r>
  </si>
  <si>
    <r>
      <rPr>
        <u/>
        <sz val="12"/>
        <color indexed="8"/>
        <rFont val="Calibri"/>
        <family val="2"/>
      </rPr>
      <t>PV442281</t>
    </r>
  </si>
  <si>
    <t>USNM:FISH:466087</t>
  </si>
  <si>
    <r>
      <rPr>
        <u/>
        <sz val="12"/>
        <color indexed="8"/>
        <rFont val="Calibri"/>
        <family val="2"/>
      </rPr>
      <t>https://n2t.net/ark:/65665/3d5538cc8-2bba-4dd5-aea0-7fb8d3c5c20b</t>
    </r>
  </si>
  <si>
    <t>USNM:Biorepository:AF0YN16</t>
  </si>
  <si>
    <r>
      <rPr>
        <u/>
        <sz val="12"/>
        <color indexed="8"/>
        <rFont val="Calibri"/>
        <family val="2"/>
      </rPr>
      <t>https://n2t.net/ark:/65665/3d3b0fb20-adf4-40b6-90ff-c9567b7c9b46</t>
    </r>
  </si>
  <si>
    <t>USNM:Biorepository:AQ8MB31</t>
  </si>
  <si>
    <r>
      <rPr>
        <u/>
        <sz val="12"/>
        <color indexed="8"/>
        <rFont val="Calibri"/>
        <family val="2"/>
      </rPr>
      <t>https://n2t.net/ark:/65665/32397ac83-a105-470c-b4a1-81a2e453d8b5</t>
    </r>
  </si>
  <si>
    <r>
      <rPr>
        <u/>
        <sz val="12"/>
        <color indexed="8"/>
        <rFont val="Calibri"/>
        <family val="2"/>
      </rPr>
      <t>SAMN36762066</t>
    </r>
  </si>
  <si>
    <r>
      <rPr>
        <u/>
        <sz val="12"/>
        <color indexed="8"/>
        <rFont val="Calibri"/>
        <family val="2"/>
      </rPr>
      <t>SRR25465200</t>
    </r>
  </si>
  <si>
    <r>
      <rPr>
        <u/>
        <sz val="12"/>
        <color indexed="8"/>
        <rFont val="Calibri"/>
        <family val="2"/>
      </rPr>
      <t>PV442277</t>
    </r>
  </si>
  <si>
    <t>USNM:FISH:471016</t>
  </si>
  <si>
    <t>USNM:Biorepository:AF0YN78</t>
  </si>
  <si>
    <r>
      <rPr>
        <i/>
        <sz val="12"/>
        <color indexed="8"/>
        <rFont val="Calibri"/>
        <family val="2"/>
      </rPr>
      <t>Mustelus canis</t>
    </r>
  </si>
  <si>
    <t>USNM:FISH:439183</t>
  </si>
  <si>
    <r>
      <rPr>
        <u/>
        <sz val="12"/>
        <color indexed="8"/>
        <rFont val="Calibri"/>
        <family val="2"/>
      </rPr>
      <t>https://n2t.net/ark:/65665/393842280-d40a-4c7f-9ea3-a9b6ee39726c</t>
    </r>
  </si>
  <si>
    <t>USNM:Biorepository:AP1VE45</t>
  </si>
  <si>
    <r>
      <rPr>
        <u/>
        <sz val="12"/>
        <color indexed="8"/>
        <rFont val="Calibri"/>
        <family val="2"/>
      </rPr>
      <t>https://n2t.net/ark:/65665/3f26cee2e-ece1-4948-b082-cd32fa07fa11</t>
    </r>
  </si>
  <si>
    <t>USNM:Biorepository:AO6QG80</t>
  </si>
  <si>
    <r>
      <rPr>
        <u/>
        <sz val="12"/>
        <color indexed="8"/>
        <rFont val="Calibri"/>
        <family val="2"/>
      </rPr>
      <t>https://n2t.net/ark:/65665/39dd4aeb6-a94c-4eca-8718-6c96d2525931</t>
    </r>
  </si>
  <si>
    <r>
      <rPr>
        <u/>
        <sz val="12"/>
        <color indexed="8"/>
        <rFont val="Calibri"/>
        <family val="2"/>
      </rPr>
      <t>SAMN29555343</t>
    </r>
  </si>
  <si>
    <r>
      <rPr>
        <u/>
        <sz val="12"/>
        <color indexed="8"/>
        <rFont val="Calibri"/>
        <family val="2"/>
      </rPr>
      <t>OP056805</t>
    </r>
  </si>
  <si>
    <t>USNM:FISH:477565</t>
  </si>
  <si>
    <t>USNM:Biorepository:AP9DX51</t>
  </si>
  <si>
    <r>
      <rPr>
        <i/>
        <sz val="12"/>
        <color indexed="8"/>
        <rFont val="Calibri"/>
        <family val="2"/>
      </rPr>
      <t>Mustelus norrisi</t>
    </r>
  </si>
  <si>
    <t>USNM:FISH:400711</t>
  </si>
  <si>
    <r>
      <rPr>
        <u/>
        <sz val="12"/>
        <color indexed="8"/>
        <rFont val="Calibri"/>
        <family val="2"/>
      </rPr>
      <t>https://n2t.net/ark:/65665/3b73d8c1f-49ef-45cf-9418-a970541804da</t>
    </r>
  </si>
  <si>
    <t>USNM:Biorepository:AH1TZ88</t>
  </si>
  <si>
    <r>
      <rPr>
        <u/>
        <sz val="12"/>
        <color indexed="8"/>
        <rFont val="Calibri"/>
        <family val="2"/>
      </rPr>
      <t>https://n2t.net/ark:/65665/32a126d12-5d88-439a-b747-1c6bebad78a6</t>
    </r>
  </si>
  <si>
    <r>
      <rPr>
        <u/>
        <sz val="12"/>
        <color indexed="8"/>
        <rFont val="Calibri"/>
        <family val="2"/>
      </rPr>
      <t>SAMN29555228</t>
    </r>
  </si>
  <si>
    <r>
      <rPr>
        <u/>
        <sz val="12"/>
        <color indexed="8"/>
        <rFont val="Calibri"/>
        <family val="2"/>
      </rPr>
      <t>SRR21843955</t>
    </r>
  </si>
  <si>
    <r>
      <rPr>
        <u/>
        <sz val="12"/>
        <color indexed="8"/>
        <rFont val="Calibri"/>
        <family val="2"/>
      </rPr>
      <t>OP056963</t>
    </r>
  </si>
  <si>
    <r>
      <rPr>
        <i/>
        <sz val="12"/>
        <color indexed="8"/>
        <rFont val="Calibri"/>
        <family val="2"/>
      </rPr>
      <t>Assurger anzac</t>
    </r>
  </si>
  <si>
    <r>
      <rPr>
        <sz val="12"/>
        <color indexed="8"/>
        <rFont val="Calibri"/>
        <family val="2"/>
      </rPr>
      <t>Razorback Scabbardfish</t>
    </r>
  </si>
  <si>
    <t>SIO:FISHES:19-73</t>
  </si>
  <si>
    <t>SIO:bddb8cc5-b498-4228-9594-a254842aad4a</t>
  </si>
  <si>
    <r>
      <rPr>
        <u/>
        <sz val="12"/>
        <color indexed="8"/>
        <rFont val="Calibri"/>
        <family val="2"/>
      </rPr>
      <t>SAMN31811649</t>
    </r>
  </si>
  <si>
    <r>
      <rPr>
        <u/>
        <sz val="12"/>
        <color indexed="8"/>
        <rFont val="Calibri"/>
        <family val="2"/>
      </rPr>
      <t>SRR22396689</t>
    </r>
  </si>
  <si>
    <r>
      <rPr>
        <u/>
        <sz val="12"/>
        <color indexed="8"/>
        <rFont val="Calibri"/>
        <family val="2"/>
      </rPr>
      <t>OP057055</t>
    </r>
  </si>
  <si>
    <r>
      <rPr>
        <i/>
        <sz val="12"/>
        <color indexed="8"/>
        <rFont val="Calibri"/>
        <family val="2"/>
      </rPr>
      <t>Benthodesmus simonyi</t>
    </r>
  </si>
  <si>
    <t>USNM:FISH:454781</t>
  </si>
  <si>
    <r>
      <rPr>
        <u/>
        <sz val="12"/>
        <color indexed="8"/>
        <rFont val="Calibri"/>
        <family val="2"/>
      </rPr>
      <t>https://n2t.net/ark:/65665/3de505bfc-2cf4-481e-a53e-4919437f11f2</t>
    </r>
  </si>
  <si>
    <t>USNM:Biorepository:AO9TU17</t>
  </si>
  <si>
    <r>
      <rPr>
        <u/>
        <sz val="12"/>
        <color indexed="8"/>
        <rFont val="Calibri"/>
        <family val="2"/>
      </rPr>
      <t>https://n2t.net/ark:/65665/3e88c571a-1274-4dcc-aa01-aa7c2b3a75c0</t>
    </r>
  </si>
  <si>
    <t>USNM:Biorepository:AQ8MM09</t>
  </si>
  <si>
    <r>
      <rPr>
        <u/>
        <sz val="12"/>
        <color indexed="8"/>
        <rFont val="Calibri"/>
        <family val="2"/>
      </rPr>
      <t>https://n2t.net/ark:/65665/310ea2d4e-1d22-46c8-a575-ce8142e215d8</t>
    </r>
  </si>
  <si>
    <r>
      <rPr>
        <u/>
        <sz val="12"/>
        <color indexed="8"/>
        <rFont val="Calibri"/>
        <family val="2"/>
      </rPr>
      <t>SAMN31811868</t>
    </r>
  </si>
  <si>
    <r>
      <rPr>
        <u/>
        <sz val="12"/>
        <color indexed="8"/>
        <rFont val="Calibri"/>
        <family val="2"/>
      </rPr>
      <t>SRR22396922</t>
    </r>
  </si>
  <si>
    <r>
      <rPr>
        <u/>
        <sz val="12"/>
        <color indexed="8"/>
        <rFont val="Calibri"/>
        <family val="2"/>
      </rPr>
      <t>OR581013</t>
    </r>
  </si>
  <si>
    <r>
      <rPr>
        <i/>
        <sz val="12"/>
        <color indexed="8"/>
        <rFont val="Calibri"/>
        <family val="2"/>
      </rPr>
      <t>Lepidopus altifrons</t>
    </r>
  </si>
  <si>
    <t>USNM:FISH:466019</t>
  </si>
  <si>
    <r>
      <rPr>
        <u/>
        <sz val="12"/>
        <color indexed="8"/>
        <rFont val="Calibri"/>
        <family val="2"/>
      </rPr>
      <t>https://n2t.net/ark:/65665/30875a13a-11e2-4f8f-8d7f-2961918cf3b1</t>
    </r>
  </si>
  <si>
    <t>USNM:Biorepository:AO9TU84</t>
  </si>
  <si>
    <r>
      <rPr>
        <u/>
        <sz val="12"/>
        <color indexed="8"/>
        <rFont val="Calibri"/>
        <family val="2"/>
      </rPr>
      <t>https://n2t.net/ark:/65665/319d8a65c-4d68-4e8b-82a1-9a2c1c2f7d20</t>
    </r>
  </si>
  <si>
    <t>USNM:Biorepository:AQ7LZ41</t>
  </si>
  <si>
    <r>
      <rPr>
        <u/>
        <sz val="12"/>
        <color indexed="8"/>
        <rFont val="Calibri"/>
        <family val="2"/>
      </rPr>
      <t>https://n2t.net/ark:/65665/3f5512df1-70cd-487e-9db0-9c0b7bb183ed</t>
    </r>
  </si>
  <si>
    <r>
      <rPr>
        <u/>
        <sz val="12"/>
        <color indexed="8"/>
        <rFont val="Calibri"/>
        <family val="2"/>
      </rPr>
      <t>SAMN36762179</t>
    </r>
  </si>
  <si>
    <r>
      <rPr>
        <u/>
        <sz val="12"/>
        <color indexed="8"/>
        <rFont val="Calibri"/>
        <family val="2"/>
      </rPr>
      <t>SRR25465105</t>
    </r>
  </si>
  <si>
    <r>
      <rPr>
        <u/>
        <sz val="12"/>
        <color indexed="8"/>
        <rFont val="Calibri"/>
        <family val="2"/>
      </rPr>
      <t>PV276255</t>
    </r>
  </si>
  <si>
    <t>USNM:FISH:454728</t>
  </si>
  <si>
    <r>
      <rPr>
        <u/>
        <sz val="12"/>
        <color indexed="8"/>
        <rFont val="Calibri"/>
        <family val="2"/>
      </rPr>
      <t>https://n2t.net/ark:/65665/3fcc4cde9-a876-4aab-a04e-8509e4648821</t>
    </r>
  </si>
  <si>
    <t>USNM:Biorepository:AO9TT64</t>
  </si>
  <si>
    <r>
      <rPr>
        <u/>
        <sz val="12"/>
        <color indexed="8"/>
        <rFont val="Calibri"/>
        <family val="2"/>
      </rPr>
      <t>https://n2t.net/ark:/65665/328e316ef-9711-4c3d-9030-c7082f9c29f6</t>
    </r>
  </si>
  <si>
    <t>USNM:Biorepository:AQ8ML57</t>
  </si>
  <si>
    <r>
      <rPr>
        <u/>
        <sz val="12"/>
        <color indexed="8"/>
        <rFont val="Calibri"/>
        <family val="2"/>
      </rPr>
      <t>https://n2t.net/ark:/65665/392de6cff-4c87-490a-b044-8fc25de8a2d9</t>
    </r>
  </si>
  <si>
    <r>
      <rPr>
        <u/>
        <sz val="12"/>
        <color indexed="8"/>
        <rFont val="Calibri"/>
        <family val="2"/>
      </rPr>
      <t>SAMN31811816</t>
    </r>
  </si>
  <si>
    <r>
      <rPr>
        <u/>
        <sz val="12"/>
        <color indexed="8"/>
        <rFont val="Calibri"/>
        <family val="2"/>
      </rPr>
      <t>SRR22396655</t>
    </r>
  </si>
  <si>
    <r>
      <rPr>
        <u/>
        <sz val="12"/>
        <color indexed="8"/>
        <rFont val="Calibri"/>
        <family val="2"/>
      </rPr>
      <t>OR581007</t>
    </r>
  </si>
  <si>
    <r>
      <rPr>
        <i/>
        <sz val="12"/>
        <color indexed="8"/>
        <rFont val="Calibri"/>
        <family val="2"/>
      </rPr>
      <t>Trichiurus lepturus</t>
    </r>
  </si>
  <si>
    <t>USNM:FISH:398542</t>
  </si>
  <si>
    <r>
      <rPr>
        <u/>
        <sz val="12"/>
        <color indexed="8"/>
        <rFont val="Calibri"/>
        <family val="2"/>
      </rPr>
      <t>https://n2t.net/ark:/65665/340399524-d742-4776-8fea-743b68803e8a</t>
    </r>
  </si>
  <si>
    <t>USNM:Biorepository:AH0SB05</t>
  </si>
  <si>
    <r>
      <rPr>
        <u/>
        <sz val="12"/>
        <color indexed="8"/>
        <rFont val="Calibri"/>
        <family val="2"/>
      </rPr>
      <t>https://n2t.net/ark:/65665/3758fd28f-769d-4ab4-8fee-1d1ab87b8c8c</t>
    </r>
  </si>
  <si>
    <t>USNM:Biorepository:AH7ZF31</t>
  </si>
  <si>
    <r>
      <rPr>
        <u/>
        <sz val="12"/>
        <color indexed="8"/>
        <rFont val="Calibri"/>
        <family val="2"/>
      </rPr>
      <t>https://n2t.net/ark:/65665/3b121c34e-29c7-4584-9511-da7318a523dd</t>
    </r>
  </si>
  <si>
    <r>
      <rPr>
        <u/>
        <sz val="12"/>
        <color indexed="8"/>
        <rFont val="Calibri"/>
        <family val="2"/>
      </rPr>
      <t>SAMN29555238</t>
    </r>
  </si>
  <si>
    <r>
      <rPr>
        <u/>
        <sz val="12"/>
        <color indexed="8"/>
        <rFont val="Calibri"/>
        <family val="2"/>
      </rPr>
      <t>SRR21843944</t>
    </r>
  </si>
  <si>
    <r>
      <rPr>
        <u/>
        <sz val="12"/>
        <color indexed="8"/>
        <rFont val="Calibri"/>
        <family val="2"/>
      </rPr>
      <t>OP057099</t>
    </r>
  </si>
  <si>
    <t>USNM:FISH:420937</t>
  </si>
  <si>
    <r>
      <rPr>
        <u/>
        <sz val="12"/>
        <color indexed="8"/>
        <rFont val="Calibri"/>
        <family val="2"/>
      </rPr>
      <t>https://n2t.net/ark:/65665/356c655b2-4140-4d86-ac53-39ff912b00ee</t>
    </r>
  </si>
  <si>
    <t>USNM:Biorepository:AB3NQ85</t>
  </si>
  <si>
    <r>
      <rPr>
        <u/>
        <sz val="12"/>
        <color indexed="8"/>
        <rFont val="Calibri"/>
        <family val="2"/>
      </rPr>
      <t>https://n2t.net/ark:/65665/379fde015-060f-4658-9581-88e92694626f</t>
    </r>
  </si>
  <si>
    <t>USNM:Biorepository:AB4OD93</t>
  </si>
  <si>
    <r>
      <rPr>
        <u/>
        <sz val="12"/>
        <color indexed="8"/>
        <rFont val="Calibri"/>
        <family val="2"/>
      </rPr>
      <t>https://n2t.net/ark:/65665/36430f5cf-b893-45da-bccf-3434db95d10c</t>
    </r>
  </si>
  <si>
    <r>
      <rPr>
        <u/>
        <sz val="12"/>
        <color indexed="8"/>
        <rFont val="Calibri"/>
        <family val="2"/>
      </rPr>
      <t>SAMN29555061</t>
    </r>
  </si>
  <si>
    <r>
      <rPr>
        <u/>
        <sz val="12"/>
        <color indexed="8"/>
        <rFont val="Calibri"/>
        <family val="2"/>
      </rPr>
      <t>SRR21844190</t>
    </r>
  </si>
  <si>
    <r>
      <rPr>
        <u/>
        <sz val="12"/>
        <color indexed="8"/>
        <rFont val="Calibri"/>
        <family val="2"/>
      </rPr>
      <t>OP057006</t>
    </r>
  </si>
  <si>
    <t>USNM:FISH:421385</t>
  </si>
  <si>
    <r>
      <rPr>
        <u/>
        <sz val="12"/>
        <color indexed="8"/>
        <rFont val="Calibri"/>
        <family val="2"/>
      </rPr>
      <t>https://n2t.net/ark:/65665/38de4caa5-0d42-4f93-9775-313e853dadae</t>
    </r>
  </si>
  <si>
    <t>USNM:Biorepository:AG7PG64</t>
  </si>
  <si>
    <r>
      <rPr>
        <u/>
        <sz val="12"/>
        <color indexed="8"/>
        <rFont val="Calibri"/>
        <family val="2"/>
      </rPr>
      <t>https://n2t.net/ark:/65665/32beeb110-d694-47ec-9286-9eb5d1bab66f</t>
    </r>
  </si>
  <si>
    <t>USNM:Biorepository:AG7PO80</t>
  </si>
  <si>
    <r>
      <rPr>
        <u/>
        <sz val="12"/>
        <color indexed="8"/>
        <rFont val="Calibri"/>
        <family val="2"/>
      </rPr>
      <t>https://n2t.net/ark:/65665/31b11c09b-65cf-4744-b3b4-15d3b1249bc8</t>
    </r>
  </si>
  <si>
    <r>
      <rPr>
        <u/>
        <sz val="12"/>
        <color indexed="8"/>
        <rFont val="Calibri"/>
        <family val="2"/>
      </rPr>
      <t>SAMN31811745</t>
    </r>
  </si>
  <si>
    <r>
      <rPr>
        <u/>
        <sz val="12"/>
        <color indexed="8"/>
        <rFont val="Calibri"/>
        <family val="2"/>
      </rPr>
      <t>SRR22396966</t>
    </r>
  </si>
  <si>
    <r>
      <rPr>
        <u/>
        <sz val="12"/>
        <color indexed="8"/>
        <rFont val="Calibri"/>
        <family val="2"/>
      </rPr>
      <t>OR582672</t>
    </r>
  </si>
  <si>
    <t>USNM:FISH:454749</t>
  </si>
  <si>
    <r>
      <rPr>
        <u/>
        <sz val="12"/>
        <color indexed="8"/>
        <rFont val="Calibri"/>
        <family val="2"/>
      </rPr>
      <t>https://n2t.net/ark:/65665/3ba82cca1-422e-461e-8d0d-6ff6f0351206</t>
    </r>
  </si>
  <si>
    <t>USNM:Biorepository:AO9TT85</t>
  </si>
  <si>
    <r>
      <rPr>
        <u/>
        <sz val="12"/>
        <color indexed="8"/>
        <rFont val="Calibri"/>
        <family val="2"/>
      </rPr>
      <t>https://n2t.net/ark:/65665/3c95f3e96-2ee0-43c4-9b45-b14b64ba2796</t>
    </r>
  </si>
  <si>
    <t>USNM:Biorepository:AQ8ML78</t>
  </si>
  <si>
    <r>
      <rPr>
        <u/>
        <sz val="12"/>
        <color indexed="8"/>
        <rFont val="Calibri"/>
        <family val="2"/>
      </rPr>
      <t>https://n2t.net/ark:/65665/35c6bf6be-5752-4650-bd0f-eb1cdcbd078d</t>
    </r>
  </si>
  <si>
    <r>
      <rPr>
        <u/>
        <sz val="12"/>
        <color indexed="8"/>
        <rFont val="Calibri"/>
        <family val="2"/>
      </rPr>
      <t>SAMN31811837</t>
    </r>
  </si>
  <si>
    <r>
      <rPr>
        <u/>
        <sz val="12"/>
        <color indexed="8"/>
        <rFont val="Calibri"/>
        <family val="2"/>
      </rPr>
      <t>SRR22396632</t>
    </r>
  </si>
  <si>
    <r>
      <rPr>
        <u/>
        <sz val="12"/>
        <color indexed="8"/>
        <rFont val="Calibri"/>
        <family val="2"/>
      </rPr>
      <t>OR581009</t>
    </r>
  </si>
  <si>
    <t>USNM:FISH:454748</t>
  </si>
  <si>
    <r>
      <rPr>
        <u/>
        <sz val="12"/>
        <color indexed="8"/>
        <rFont val="Calibri"/>
        <family val="2"/>
      </rPr>
      <t>https://n2t.net/ark:/65665/3d848adeb-3552-4a95-9fc5-a422f96c1fdf</t>
    </r>
  </si>
  <si>
    <t>USNM:Biorepository:AO9TT84</t>
  </si>
  <si>
    <r>
      <rPr>
        <u/>
        <sz val="12"/>
        <color indexed="8"/>
        <rFont val="Calibri"/>
        <family val="2"/>
      </rPr>
      <t>https://n2t.net/ark:/65665/30351caf9-3279-454e-8620-0d77c301572f</t>
    </r>
  </si>
  <si>
    <t>USNM:Biorepository:AQ8ML77</t>
  </si>
  <si>
    <r>
      <rPr>
        <u/>
        <sz val="12"/>
        <color indexed="8"/>
        <rFont val="Calibri"/>
        <family val="2"/>
      </rPr>
      <t>https://n2t.net/ark:/65665/354ce8174-3992-493e-b4a1-b5e6ed73da88</t>
    </r>
  </si>
  <si>
    <r>
      <rPr>
        <u/>
        <sz val="12"/>
        <color indexed="8"/>
        <rFont val="Calibri"/>
        <family val="2"/>
      </rPr>
      <t>SAMN31811836</t>
    </r>
  </si>
  <si>
    <r>
      <rPr>
        <u/>
        <sz val="12"/>
        <color indexed="8"/>
        <rFont val="Calibri"/>
        <family val="2"/>
      </rPr>
      <t>SRR22396633</t>
    </r>
  </si>
  <si>
    <r>
      <rPr>
        <u/>
        <sz val="12"/>
        <color indexed="8"/>
        <rFont val="Calibri"/>
        <family val="2"/>
      </rPr>
      <t>OR581008</t>
    </r>
  </si>
  <si>
    <r>
      <rPr>
        <i/>
        <sz val="12"/>
        <color indexed="8"/>
        <rFont val="Calibri"/>
        <family val="2"/>
      </rPr>
      <t>Trichodon trichodon</t>
    </r>
  </si>
  <si>
    <r>
      <rPr>
        <sz val="12"/>
        <color indexed="8"/>
        <rFont val="Calibri"/>
        <family val="2"/>
      </rPr>
      <t>Pacific Sandfish</t>
    </r>
  </si>
  <si>
    <t>UWBM:FISHES:49017</t>
  </si>
  <si>
    <r>
      <rPr>
        <u/>
        <sz val="12"/>
        <color indexed="8"/>
        <rFont val="Calibri"/>
        <family val="2"/>
      </rPr>
      <t>SAMN29555429</t>
    </r>
  </si>
  <si>
    <r>
      <rPr>
        <u/>
        <sz val="12"/>
        <color indexed="8"/>
        <rFont val="Calibri"/>
        <family val="2"/>
      </rPr>
      <t>SRR21843907</t>
    </r>
  </si>
  <si>
    <r>
      <rPr>
        <u/>
        <sz val="12"/>
        <color indexed="8"/>
        <rFont val="Calibri"/>
        <family val="2"/>
      </rPr>
      <t>OR482577</t>
    </r>
  </si>
  <si>
    <r>
      <rPr>
        <i/>
        <sz val="12"/>
        <color indexed="8"/>
        <rFont val="Calibri"/>
        <family val="2"/>
      </rPr>
      <t>Bellator brachychir</t>
    </r>
  </si>
  <si>
    <t>USNM:FISH:442138</t>
  </si>
  <si>
    <r>
      <rPr>
        <u/>
        <sz val="12"/>
        <color indexed="8"/>
        <rFont val="Calibri"/>
        <family val="2"/>
      </rPr>
      <t>https://n2t.net/ark:/65665/319dc961f-5fc5-4178-bbf2-045d5f829100</t>
    </r>
  </si>
  <si>
    <t>USNM:Biorepository:AE8WT44</t>
  </si>
  <si>
    <r>
      <rPr>
        <u/>
        <sz val="12"/>
        <color indexed="8"/>
        <rFont val="Calibri"/>
        <family val="2"/>
      </rPr>
      <t>https://n2t.net/ark:/65665/3b87207bc-c372-4020-b61f-15ba02f785c4</t>
    </r>
  </si>
  <si>
    <t>USNM:Biorepository:AJ9VK76</t>
  </si>
  <si>
    <r>
      <rPr>
        <u/>
        <sz val="12"/>
        <color indexed="8"/>
        <rFont val="Calibri"/>
        <family val="2"/>
      </rPr>
      <t>https://n2t.net/ark:/65665/34db7ea82-f0ff-43be-936f-33e1bc214bda</t>
    </r>
  </si>
  <si>
    <r>
      <rPr>
        <u/>
        <sz val="12"/>
        <color indexed="8"/>
        <rFont val="Calibri"/>
        <family val="2"/>
      </rPr>
      <t>SAMN29555246</t>
    </r>
  </si>
  <si>
    <r>
      <rPr>
        <u/>
        <sz val="12"/>
        <color indexed="8"/>
        <rFont val="Calibri"/>
        <family val="2"/>
      </rPr>
      <t>SRR21844159</t>
    </r>
  </si>
  <si>
    <r>
      <rPr>
        <u/>
        <sz val="12"/>
        <color indexed="8"/>
        <rFont val="Calibri"/>
        <family val="2"/>
      </rPr>
      <t>OP056895</t>
    </r>
  </si>
  <si>
    <r>
      <rPr>
        <i/>
        <sz val="12"/>
        <color indexed="8"/>
        <rFont val="Calibri"/>
        <family val="2"/>
      </rPr>
      <t>Bellator egretta</t>
    </r>
  </si>
  <si>
    <t>USNM:FISH:454758</t>
  </si>
  <si>
    <r>
      <rPr>
        <u/>
        <sz val="12"/>
        <color indexed="8"/>
        <rFont val="Calibri"/>
        <family val="2"/>
      </rPr>
      <t>https://n2t.net/ark:/65665/36d71ad76-7bc4-4211-b193-4bada8617c7f</t>
    </r>
  </si>
  <si>
    <t>USNM:Biorepository:AO9TT94</t>
  </si>
  <si>
    <r>
      <rPr>
        <u/>
        <sz val="12"/>
        <color indexed="8"/>
        <rFont val="Calibri"/>
        <family val="2"/>
      </rPr>
      <t>https://n2t.net/ark:/65665/36b9336e0-e1b6-43cd-8778-48596e05ffe0</t>
    </r>
  </si>
  <si>
    <t>USNM:Biorepository:AQ8ML86</t>
  </si>
  <si>
    <r>
      <rPr>
        <u/>
        <sz val="12"/>
        <color indexed="8"/>
        <rFont val="Calibri"/>
        <family val="2"/>
      </rPr>
      <t>https://n2t.net/ark:/65665/332be1bf4-680a-498c-8979-dc3ad642dd17</t>
    </r>
  </si>
  <si>
    <r>
      <rPr>
        <u/>
        <sz val="12"/>
        <color indexed="8"/>
        <rFont val="Calibri"/>
        <family val="2"/>
      </rPr>
      <t>SAMN31811845</t>
    </r>
  </si>
  <si>
    <r>
      <rPr>
        <u/>
        <sz val="12"/>
        <color indexed="8"/>
        <rFont val="Calibri"/>
        <family val="2"/>
      </rPr>
      <t>SRR22396948</t>
    </r>
  </si>
  <si>
    <r>
      <rPr>
        <u/>
        <sz val="12"/>
        <color indexed="8"/>
        <rFont val="Calibri"/>
        <family val="2"/>
      </rPr>
      <t>OR546188</t>
    </r>
  </si>
  <si>
    <t>USNM:FISH:466081</t>
  </si>
  <si>
    <r>
      <rPr>
        <u/>
        <sz val="12"/>
        <color indexed="8"/>
        <rFont val="Calibri"/>
        <family val="2"/>
      </rPr>
      <t>https://n2t.net/ark:/65665/3a6772ce8-fca9-4b49-a484-61e2db4a7009</t>
    </r>
  </si>
  <si>
    <t>USNM:Biorepository:AO9TV46</t>
  </si>
  <si>
    <r>
      <rPr>
        <u/>
        <sz val="12"/>
        <color indexed="8"/>
        <rFont val="Calibri"/>
        <family val="2"/>
      </rPr>
      <t>https://n2t.net/ark:/65665/387096598-ba37-4732-af9d-70d085941cf8</t>
    </r>
  </si>
  <si>
    <t>USNM:Biorepository:AQ8MB25</t>
  </si>
  <si>
    <r>
      <rPr>
        <u/>
        <sz val="12"/>
        <color indexed="8"/>
        <rFont val="Calibri"/>
        <family val="2"/>
      </rPr>
      <t>https://n2t.net/ark:/65665/39d1286b9-1dcb-432e-abbc-7a35fe44cb36</t>
    </r>
  </si>
  <si>
    <r>
      <rPr>
        <u/>
        <sz val="12"/>
        <color indexed="8"/>
        <rFont val="Calibri"/>
        <family val="2"/>
      </rPr>
      <t>SAMN36762238</t>
    </r>
  </si>
  <si>
    <r>
      <rPr>
        <u/>
        <sz val="12"/>
        <color indexed="8"/>
        <rFont val="Calibri"/>
        <family val="2"/>
      </rPr>
      <t>SRR25465360</t>
    </r>
  </si>
  <si>
    <r>
      <rPr>
        <u/>
        <sz val="12"/>
        <color indexed="8"/>
        <rFont val="Calibri"/>
        <family val="2"/>
      </rPr>
      <t>PV442282</t>
    </r>
  </si>
  <si>
    <t>USNM:FISH:454756</t>
  </si>
  <si>
    <r>
      <rPr>
        <u/>
        <sz val="12"/>
        <color indexed="8"/>
        <rFont val="Calibri"/>
        <family val="2"/>
      </rPr>
      <t>https://n2t.net/ark:/65665/3d44bfa34-8b06-44c9-b177-c91cc106a48d</t>
    </r>
  </si>
  <si>
    <t>USNM:Biorepository:AO9TT92</t>
  </si>
  <si>
    <r>
      <rPr>
        <u/>
        <sz val="12"/>
        <color indexed="8"/>
        <rFont val="Calibri"/>
        <family val="2"/>
      </rPr>
      <t>https://n2t.net/ark:/65665/303193ff4-7224-4226-be80-9802d90dd10e</t>
    </r>
  </si>
  <si>
    <t>USNM:Biorepository:AQ8ML84</t>
  </si>
  <si>
    <r>
      <rPr>
        <u/>
        <sz val="12"/>
        <color indexed="8"/>
        <rFont val="Calibri"/>
        <family val="2"/>
      </rPr>
      <t>https://n2t.net/ark:/65665/338c659aa-2a53-4631-80a2-f1d8e874604d</t>
    </r>
  </si>
  <si>
    <r>
      <rPr>
        <u/>
        <sz val="12"/>
        <color indexed="8"/>
        <rFont val="Calibri"/>
        <family val="2"/>
      </rPr>
      <t>SAMN31811843</t>
    </r>
  </si>
  <si>
    <r>
      <rPr>
        <u/>
        <sz val="12"/>
        <color indexed="8"/>
        <rFont val="Calibri"/>
        <family val="2"/>
      </rPr>
      <t>SRR22396625</t>
    </r>
  </si>
  <si>
    <r>
      <rPr>
        <u/>
        <sz val="12"/>
        <color indexed="8"/>
        <rFont val="Calibri"/>
        <family val="2"/>
      </rPr>
      <t>OR546186</t>
    </r>
  </si>
  <si>
    <t>USNM:FISH:471140</t>
  </si>
  <si>
    <t>USNM:Biorepository:AF0YP13</t>
  </si>
  <si>
    <r>
      <rPr>
        <i/>
        <sz val="12"/>
        <color indexed="8"/>
        <rFont val="Calibri"/>
        <family val="2"/>
      </rPr>
      <t>Bellator militaris</t>
    </r>
  </si>
  <si>
    <t>USNM:FISH:466084</t>
  </si>
  <si>
    <r>
      <rPr>
        <u/>
        <sz val="12"/>
        <color indexed="8"/>
        <rFont val="Calibri"/>
        <family val="2"/>
      </rPr>
      <t>https://n2t.net/ark:/65665/3cd70a496-ea5a-4013-987a-700b612d46aa</t>
    </r>
  </si>
  <si>
    <t>USNM:Biorepository:AF0YN13</t>
  </si>
  <si>
    <r>
      <rPr>
        <u/>
        <sz val="12"/>
        <color indexed="8"/>
        <rFont val="Calibri"/>
        <family val="2"/>
      </rPr>
      <t>https://n2t.net/ark:/65665/39c5d77d6-d988-4343-9a84-f50fcd7b8a4c</t>
    </r>
  </si>
  <si>
    <t>USNM:Biorepository:AQ8MB28</t>
  </si>
  <si>
    <r>
      <rPr>
        <u/>
        <sz val="12"/>
        <color indexed="8"/>
        <rFont val="Calibri"/>
        <family val="2"/>
      </rPr>
      <t>https://n2t.net/ark:/65665/39898d9e7-8516-4517-89c8-f114b24f2559</t>
    </r>
  </si>
  <si>
    <r>
      <rPr>
        <u/>
        <sz val="12"/>
        <color indexed="8"/>
        <rFont val="Calibri"/>
        <family val="2"/>
      </rPr>
      <t>SAMN36762063</t>
    </r>
  </si>
  <si>
    <r>
      <rPr>
        <u/>
        <sz val="12"/>
        <color indexed="8"/>
        <rFont val="Calibri"/>
        <family val="2"/>
      </rPr>
      <t>SRR25465203</t>
    </r>
  </si>
  <si>
    <r>
      <rPr>
        <u/>
        <sz val="12"/>
        <color indexed="8"/>
        <rFont val="Calibri"/>
        <family val="2"/>
      </rPr>
      <t>PV442275</t>
    </r>
  </si>
  <si>
    <t>USNM:FISH:471139</t>
  </si>
  <si>
    <t>USNM:Biorepository:AF0YP12</t>
  </si>
  <si>
    <t>USNM:FISH:471138</t>
  </si>
  <si>
    <t>USNM:Biorepository:AF0YP11</t>
  </si>
  <si>
    <r>
      <rPr>
        <i/>
        <sz val="12"/>
        <color indexed="8"/>
        <rFont val="Calibri"/>
        <family val="2"/>
      </rPr>
      <t>Prionotus alatus</t>
    </r>
  </si>
  <si>
    <t>USNM:FISH:466072</t>
  </si>
  <si>
    <r>
      <rPr>
        <u/>
        <sz val="12"/>
        <color indexed="8"/>
        <rFont val="Calibri"/>
        <family val="2"/>
      </rPr>
      <t>https://n2t.net/ark:/65665/3d5c7428f-0273-4a77-9de2-580a3552b8e2</t>
    </r>
  </si>
  <si>
    <t>USNM:Biorepository:AO9TV37</t>
  </si>
  <si>
    <r>
      <rPr>
        <u/>
        <sz val="12"/>
        <color indexed="8"/>
        <rFont val="Calibri"/>
        <family val="2"/>
      </rPr>
      <t>https://n2t.net/ark:/65665/3b32c1f48-1432-4051-a4dd-58a36daadac6</t>
    </r>
  </si>
  <si>
    <t>USNM:Biorepository:AQ8MB16</t>
  </si>
  <si>
    <r>
      <rPr>
        <u/>
        <sz val="12"/>
        <color indexed="8"/>
        <rFont val="Calibri"/>
        <family val="2"/>
      </rPr>
      <t>https://n2t.net/ark:/65665/315d643f8-cc32-4e3c-87f3-1ab442e3cb5d</t>
    </r>
  </si>
  <si>
    <r>
      <rPr>
        <u/>
        <sz val="12"/>
        <color indexed="8"/>
        <rFont val="Calibri"/>
        <family val="2"/>
      </rPr>
      <t>SAMN36762230</t>
    </r>
  </si>
  <si>
    <r>
      <rPr>
        <u/>
        <sz val="12"/>
        <color indexed="8"/>
        <rFont val="Calibri"/>
        <family val="2"/>
      </rPr>
      <t>SRR25465369</t>
    </r>
  </si>
  <si>
    <r>
      <rPr>
        <u/>
        <sz val="12"/>
        <color indexed="8"/>
        <rFont val="Calibri"/>
        <family val="2"/>
      </rPr>
      <t>PV442286</t>
    </r>
  </si>
  <si>
    <t>USNM:FISH:477624</t>
  </si>
  <si>
    <t>USNM:Biorepository:AP9DY10</t>
  </si>
  <si>
    <r>
      <rPr>
        <i/>
        <sz val="12"/>
        <color indexed="8"/>
        <rFont val="Calibri"/>
        <family val="2"/>
      </rPr>
      <t>Prionotus carolinus</t>
    </r>
  </si>
  <si>
    <t>USNM:FISH:466103</t>
  </si>
  <si>
    <r>
      <rPr>
        <u/>
        <sz val="12"/>
        <color indexed="8"/>
        <rFont val="Calibri"/>
        <family val="2"/>
      </rPr>
      <t>https://n2t.net/ark:/65665/317c34620-feaa-4e1a-8fed-59328808f5c6</t>
    </r>
  </si>
  <si>
    <t>USNM:Biorepository:AF0YN32</t>
  </si>
  <si>
    <r>
      <rPr>
        <u/>
        <sz val="12"/>
        <color indexed="8"/>
        <rFont val="Calibri"/>
        <family val="2"/>
      </rPr>
      <t>https://n2t.net/ark:/65665/38bc6a686-c05e-4b5a-bded-58c296d6fc80</t>
    </r>
  </si>
  <si>
    <t>USNM:Biorepository:AQ7LZ16</t>
  </si>
  <si>
    <r>
      <rPr>
        <u/>
        <sz val="12"/>
        <color indexed="8"/>
        <rFont val="Calibri"/>
        <family val="2"/>
      </rPr>
      <t>https://n2t.net/ark:/65665/38eb0c0cd-ebb1-4591-85d0-e58c3fd8060d</t>
    </r>
  </si>
  <si>
    <r>
      <rPr>
        <u/>
        <sz val="12"/>
        <color indexed="8"/>
        <rFont val="Calibri"/>
        <family val="2"/>
      </rPr>
      <t>SAMN36762082</t>
    </r>
  </si>
  <si>
    <r>
      <rPr>
        <u/>
        <sz val="12"/>
        <color indexed="8"/>
        <rFont val="Calibri"/>
        <family val="2"/>
      </rPr>
      <t>SRR25465022</t>
    </r>
  </si>
  <si>
    <r>
      <rPr>
        <u/>
        <sz val="12"/>
        <color indexed="8"/>
        <rFont val="Calibri"/>
        <family val="2"/>
      </rPr>
      <t>PV370332</t>
    </r>
  </si>
  <si>
    <t>USNM:FISH:454767</t>
  </si>
  <si>
    <r>
      <rPr>
        <u/>
        <sz val="12"/>
        <color indexed="8"/>
        <rFont val="Calibri"/>
        <family val="2"/>
      </rPr>
      <t>https://n2t.net/ark:/65665/323e3fa3e-3587-477e-8669-2502cbe897da</t>
    </r>
  </si>
  <si>
    <t>USNM:Biorepository:AO9TU03</t>
  </si>
  <si>
    <r>
      <rPr>
        <u/>
        <sz val="12"/>
        <color indexed="8"/>
        <rFont val="Calibri"/>
        <family val="2"/>
      </rPr>
      <t>https://n2t.net/ark:/65665/3a92e3a24-124c-430a-be92-70b2693202cd</t>
    </r>
  </si>
  <si>
    <t>USNM:Biorepository:AQ8ML95</t>
  </si>
  <si>
    <r>
      <rPr>
        <u/>
        <sz val="12"/>
        <color indexed="8"/>
        <rFont val="Calibri"/>
        <family val="2"/>
      </rPr>
      <t>https://n2t.net/ark:/65665/33d85421a-b113-4800-95ff-6f0cea836897</t>
    </r>
  </si>
  <si>
    <r>
      <rPr>
        <u/>
        <sz val="12"/>
        <color indexed="8"/>
        <rFont val="Calibri"/>
        <family val="2"/>
      </rPr>
      <t>SAMN31811854</t>
    </r>
  </si>
  <si>
    <r>
      <rPr>
        <u/>
        <sz val="12"/>
        <color indexed="8"/>
        <rFont val="Calibri"/>
        <family val="2"/>
      </rPr>
      <t>SRR22396937</t>
    </r>
  </si>
  <si>
    <r>
      <rPr>
        <u/>
        <sz val="12"/>
        <color indexed="8"/>
        <rFont val="Calibri"/>
        <family val="2"/>
      </rPr>
      <t>OR546192</t>
    </r>
  </si>
  <si>
    <t>USNM:FISH:466102</t>
  </si>
  <si>
    <r>
      <rPr>
        <u/>
        <sz val="12"/>
        <color indexed="8"/>
        <rFont val="Calibri"/>
        <family val="2"/>
      </rPr>
      <t>https://n2t.net/ark:/65665/38cdfc69b-14ed-4f7f-9497-cba8d8a13691</t>
    </r>
  </si>
  <si>
    <t>USNM:Biorepository:AF0YN31</t>
  </si>
  <si>
    <r>
      <rPr>
        <u/>
        <sz val="12"/>
        <color indexed="8"/>
        <rFont val="Calibri"/>
        <family val="2"/>
      </rPr>
      <t>https://n2t.net/ark:/65665/317989632-f658-4977-9a16-cd3f2e8ef45a</t>
    </r>
  </si>
  <si>
    <t>USNM:Biorepository:AQ7LZ15</t>
  </si>
  <si>
    <r>
      <rPr>
        <u/>
        <sz val="12"/>
        <color indexed="8"/>
        <rFont val="Calibri"/>
        <family val="2"/>
      </rPr>
      <t>https://n2t.net/ark:/65665/3900d2feb-344f-4efd-8206-e5c2c2732c90</t>
    </r>
  </si>
  <si>
    <r>
      <rPr>
        <u/>
        <sz val="12"/>
        <color indexed="8"/>
        <rFont val="Calibri"/>
        <family val="2"/>
      </rPr>
      <t>SAMN36762081</t>
    </r>
  </si>
  <si>
    <r>
      <rPr>
        <u/>
        <sz val="12"/>
        <color indexed="8"/>
        <rFont val="Calibri"/>
        <family val="2"/>
      </rPr>
      <t>SRR25465023</t>
    </r>
  </si>
  <si>
    <r>
      <rPr>
        <u/>
        <sz val="12"/>
        <color indexed="8"/>
        <rFont val="Calibri"/>
        <family val="2"/>
      </rPr>
      <t>PV370331</t>
    </r>
  </si>
  <si>
    <t>USNM:FISH:471017</t>
  </si>
  <si>
    <t>USNM:Biorepository:AF0YN80</t>
  </si>
  <si>
    <t>USNM:FISH:471018</t>
  </si>
  <si>
    <t>USNM:Biorepository:AF0YN81</t>
  </si>
  <si>
    <t>USNM:FISH:477601</t>
  </si>
  <si>
    <t>USNM:Biorepository:AP9DX87</t>
  </si>
  <si>
    <r>
      <rPr>
        <i/>
        <sz val="12"/>
        <color indexed="8"/>
        <rFont val="Calibri"/>
        <family val="2"/>
      </rPr>
      <t>Prionotus evolans</t>
    </r>
  </si>
  <si>
    <t>USNM:FISH:454727</t>
  </si>
  <si>
    <r>
      <rPr>
        <u/>
        <sz val="12"/>
        <color indexed="8"/>
        <rFont val="Calibri"/>
        <family val="2"/>
      </rPr>
      <t>https://n2t.net/ark:/65665/328e79e2a-1cae-4a23-846d-aeffed862f78</t>
    </r>
  </si>
  <si>
    <t>USNM:Biorepository:AO9TT63</t>
  </si>
  <si>
    <r>
      <rPr>
        <u/>
        <sz val="12"/>
        <color indexed="8"/>
        <rFont val="Calibri"/>
        <family val="2"/>
      </rPr>
      <t>https://n2t.net/ark:/65665/35ffec3ec-7740-46b3-8d23-8aaa0df0dfe5</t>
    </r>
  </si>
  <si>
    <t>USNM:Biorepository:AQ8ML56</t>
  </si>
  <si>
    <r>
      <rPr>
        <u/>
        <sz val="12"/>
        <color indexed="8"/>
        <rFont val="Calibri"/>
        <family val="2"/>
      </rPr>
      <t>https://n2t.net/ark:/65665/3b528b745-3b4c-4c44-93b8-30e982d2b044</t>
    </r>
  </si>
  <si>
    <r>
      <rPr>
        <u/>
        <sz val="12"/>
        <color indexed="8"/>
        <rFont val="Calibri"/>
        <family val="2"/>
      </rPr>
      <t>SAMN31811815</t>
    </r>
  </si>
  <si>
    <r>
      <rPr>
        <u/>
        <sz val="12"/>
        <color indexed="8"/>
        <rFont val="Calibri"/>
        <family val="2"/>
      </rPr>
      <t>SRR22396827</t>
    </r>
  </si>
  <si>
    <r>
      <rPr>
        <u/>
        <sz val="12"/>
        <color indexed="8"/>
        <rFont val="Calibri"/>
        <family val="2"/>
      </rPr>
      <t>OR546174</t>
    </r>
  </si>
  <si>
    <r>
      <rPr>
        <i/>
        <sz val="12"/>
        <color indexed="8"/>
        <rFont val="Calibri"/>
        <family val="2"/>
      </rPr>
      <t>Prionotus roseus</t>
    </r>
  </si>
  <si>
    <t>USNM:FISH:477596</t>
  </si>
  <si>
    <t>USNM:Biorepository:AP9DX82</t>
  </si>
  <si>
    <r>
      <rPr>
        <i/>
        <sz val="12"/>
        <color indexed="8"/>
        <rFont val="Calibri"/>
        <family val="2"/>
      </rPr>
      <t>Prionotus rubio</t>
    </r>
  </si>
  <si>
    <t>USNM:FISH:444656</t>
  </si>
  <si>
    <r>
      <rPr>
        <u/>
        <sz val="12"/>
        <color indexed="8"/>
        <rFont val="Calibri"/>
        <family val="2"/>
      </rPr>
      <t>https://n2t.net/ark:/65665/3f9021010-2edf-482b-8a07-83c949230b7d</t>
    </r>
  </si>
  <si>
    <t>USNM:Biorepository:AP1VE54</t>
  </si>
  <si>
    <r>
      <rPr>
        <u/>
        <sz val="12"/>
        <color indexed="8"/>
        <rFont val="Calibri"/>
        <family val="2"/>
      </rPr>
      <t>https://n2t.net/ark:/65665/317c52b82-e9dc-4abe-aa3b-f3788eae7f6b</t>
    </r>
  </si>
  <si>
    <t>USNM:Biorepository:AO6QG89</t>
  </si>
  <si>
    <r>
      <rPr>
        <u/>
        <sz val="12"/>
        <color indexed="8"/>
        <rFont val="Calibri"/>
        <family val="2"/>
      </rPr>
      <t>https://n2t.net/ark:/65665/39e9823e9-96ea-4017-a8ed-b41d0ad43e30</t>
    </r>
  </si>
  <si>
    <r>
      <rPr>
        <u/>
        <sz val="12"/>
        <color indexed="8"/>
        <rFont val="Calibri"/>
        <family val="2"/>
      </rPr>
      <t>SAMN29555344</t>
    </r>
  </si>
  <si>
    <r>
      <rPr>
        <u/>
        <sz val="12"/>
        <color indexed="8"/>
        <rFont val="Calibri"/>
        <family val="2"/>
      </rPr>
      <t>SRR21843935</t>
    </r>
  </si>
  <si>
    <r>
      <rPr>
        <u/>
        <sz val="12"/>
        <color indexed="8"/>
        <rFont val="Calibri"/>
        <family val="2"/>
      </rPr>
      <t>OP056884</t>
    </r>
  </si>
  <si>
    <r>
      <rPr>
        <i/>
        <sz val="12"/>
        <color indexed="8"/>
        <rFont val="Calibri"/>
        <family val="2"/>
      </rPr>
      <t>Prionotus scitulus</t>
    </r>
  </si>
  <si>
    <t>USNM:FISH:447354</t>
  </si>
  <si>
    <r>
      <rPr>
        <u/>
        <sz val="12"/>
        <color indexed="8"/>
        <rFont val="Calibri"/>
        <family val="2"/>
      </rPr>
      <t>https://n2t.net/ark:/65665/3060d903c-f324-4b0b-ba49-72b1dfbe4a8f</t>
    </r>
  </si>
  <si>
    <t>USNM:Biorepository:AO6QU27</t>
  </si>
  <si>
    <r>
      <rPr>
        <u/>
        <sz val="12"/>
        <color indexed="8"/>
        <rFont val="Calibri"/>
        <family val="2"/>
      </rPr>
      <t>https://n2t.net/ark:/65665/3004d0b61-09d6-4b07-94e4-abb544623f12</t>
    </r>
  </si>
  <si>
    <t>USNM:Biorepository:AO6QH98</t>
  </si>
  <si>
    <r>
      <rPr>
        <u/>
        <sz val="12"/>
        <color indexed="8"/>
        <rFont val="Calibri"/>
        <family val="2"/>
      </rPr>
      <t>https://n2t.net/ark:/65665/305393a62-a21c-4b2e-9123-091c40d558f2</t>
    </r>
  </si>
  <si>
    <r>
      <rPr>
        <u/>
        <sz val="12"/>
        <color indexed="8"/>
        <rFont val="Calibri"/>
        <family val="2"/>
      </rPr>
      <t>SAMN29555348</t>
    </r>
  </si>
  <si>
    <r>
      <rPr>
        <u/>
        <sz val="12"/>
        <color indexed="8"/>
        <rFont val="Calibri"/>
        <family val="2"/>
      </rPr>
      <t>SRR21843932</t>
    </r>
  </si>
  <si>
    <r>
      <rPr>
        <u/>
        <sz val="12"/>
        <color indexed="8"/>
        <rFont val="Calibri"/>
        <family val="2"/>
      </rPr>
      <t>OP056889</t>
    </r>
  </si>
  <si>
    <t>USNM:FISH:416787</t>
  </si>
  <si>
    <r>
      <rPr>
        <u/>
        <sz val="12"/>
        <color indexed="8"/>
        <rFont val="Calibri"/>
        <family val="2"/>
      </rPr>
      <t>https://n2t.net/ark:/65665/397c7ac40-aa60-4aca-90fc-3cb896e9179e</t>
    </r>
  </si>
  <si>
    <t>USNM:Biorepository:AC8CB76</t>
  </si>
  <si>
    <r>
      <rPr>
        <u/>
        <sz val="12"/>
        <color indexed="8"/>
        <rFont val="Calibri"/>
        <family val="2"/>
      </rPr>
      <t>https://n2t.net/ark:/65665/3ff2e4744-8c9b-4e0e-a685-1478fbb663cf</t>
    </r>
  </si>
  <si>
    <t>USNM:Biorepository:AC4YK86</t>
  </si>
  <si>
    <r>
      <rPr>
        <u/>
        <sz val="12"/>
        <color indexed="8"/>
        <rFont val="Calibri"/>
        <family val="2"/>
      </rPr>
      <t>https://n2t.net/ark:/65665/316e7dc12-7867-499d-9a14-ffbf2d8938c2</t>
    </r>
  </si>
  <si>
    <r>
      <rPr>
        <u/>
        <sz val="12"/>
        <color indexed="8"/>
        <rFont val="Calibri"/>
        <family val="2"/>
      </rPr>
      <t>SAMN29555190</t>
    </r>
  </si>
  <si>
    <r>
      <rPr>
        <u/>
        <sz val="12"/>
        <color indexed="8"/>
        <rFont val="Calibri"/>
        <family val="2"/>
      </rPr>
      <t>SRR21844060</t>
    </r>
  </si>
  <si>
    <r>
      <rPr>
        <u/>
        <sz val="12"/>
        <color indexed="8"/>
        <rFont val="Calibri"/>
        <family val="2"/>
      </rPr>
      <t>OP056948</t>
    </r>
  </si>
  <si>
    <t>USNM:FISH:466066</t>
  </si>
  <si>
    <r>
      <rPr>
        <u/>
        <sz val="12"/>
        <color indexed="8"/>
        <rFont val="Calibri"/>
        <family val="2"/>
      </rPr>
      <t>https://n2t.net/ark:/65665/3c9990589-d9ed-46bb-8c0a-6fad443b2e21</t>
    </r>
  </si>
  <si>
    <t>USNM:Biorepository:AO9TV31</t>
  </si>
  <si>
    <r>
      <rPr>
        <u/>
        <sz val="12"/>
        <color indexed="8"/>
        <rFont val="Calibri"/>
        <family val="2"/>
      </rPr>
      <t>https://n2t.net/ark:/65665/3b66ab2ec-86f0-4450-9544-d80dce76d377</t>
    </r>
  </si>
  <si>
    <t>USNM:Biorepository:AQ8MB10</t>
  </si>
  <si>
    <r>
      <rPr>
        <u/>
        <sz val="12"/>
        <color indexed="8"/>
        <rFont val="Calibri"/>
        <family val="2"/>
      </rPr>
      <t>https://n2t.net/ark:/65665/3f1a343be-753e-483a-b6d8-f009b17b8127</t>
    </r>
  </si>
  <si>
    <r>
      <rPr>
        <u/>
        <sz val="12"/>
        <color indexed="8"/>
        <rFont val="Calibri"/>
        <family val="2"/>
      </rPr>
      <t>SAMN36762224</t>
    </r>
  </si>
  <si>
    <r>
      <rPr>
        <u/>
        <sz val="12"/>
        <color indexed="8"/>
        <rFont val="Calibri"/>
        <family val="2"/>
      </rPr>
      <t>SRR25465376</t>
    </r>
  </si>
  <si>
    <r>
      <rPr>
        <u/>
        <sz val="12"/>
        <color indexed="8"/>
        <rFont val="Calibri"/>
        <family val="2"/>
      </rPr>
      <t>PV442278</t>
    </r>
  </si>
  <si>
    <r>
      <rPr>
        <i/>
        <sz val="12"/>
        <color indexed="8"/>
        <rFont val="Calibri"/>
        <family val="2"/>
      </rPr>
      <t>Prionotus stearnsi</t>
    </r>
  </si>
  <si>
    <t>USNM:FISH:433056</t>
  </si>
  <si>
    <r>
      <rPr>
        <u/>
        <sz val="12"/>
        <color indexed="8"/>
        <rFont val="Calibri"/>
        <family val="2"/>
      </rPr>
      <t>https://n2t.net/ark:/65665/30b752d09-839c-41ee-8609-6511c488373f</t>
    </r>
  </si>
  <si>
    <t>USNM:Biorepository:AB4OO33</t>
  </si>
  <si>
    <r>
      <rPr>
        <u/>
        <sz val="12"/>
        <color indexed="8"/>
        <rFont val="Calibri"/>
        <family val="2"/>
      </rPr>
      <t>https://n2t.net/ark:/65665/35fb9b837-1267-4b72-be59-0005279dddfc</t>
    </r>
  </si>
  <si>
    <t>USNM:Biorepository:AM2SK65</t>
  </si>
  <si>
    <r>
      <rPr>
        <u/>
        <sz val="12"/>
        <color indexed="8"/>
        <rFont val="Calibri"/>
        <family val="2"/>
      </rPr>
      <t>https://n2t.net/ark:/65665/3e88fcdad-74e8-4298-ab36-d849eb40d3be</t>
    </r>
  </si>
  <si>
    <r>
      <rPr>
        <u/>
        <sz val="12"/>
        <color indexed="8"/>
        <rFont val="Calibri"/>
        <family val="2"/>
      </rPr>
      <t>SAMN29555309</t>
    </r>
  </si>
  <si>
    <r>
      <rPr>
        <u/>
        <sz val="12"/>
        <color indexed="8"/>
        <rFont val="Calibri"/>
        <family val="2"/>
      </rPr>
      <t>SRR21844122</t>
    </r>
  </si>
  <si>
    <r>
      <rPr>
        <u/>
        <sz val="12"/>
        <color indexed="8"/>
        <rFont val="Calibri"/>
        <family val="2"/>
      </rPr>
      <t>OP056915</t>
    </r>
  </si>
  <si>
    <r>
      <rPr>
        <i/>
        <sz val="12"/>
        <color indexed="8"/>
        <rFont val="Calibri"/>
        <family val="2"/>
      </rPr>
      <t>Prionotus stephanophrys</t>
    </r>
  </si>
  <si>
    <r>
      <rPr>
        <sz val="12"/>
        <color indexed="8"/>
        <rFont val="Calibri"/>
        <family val="2"/>
      </rPr>
      <t>Lumptail Searobin</t>
    </r>
  </si>
  <si>
    <t>USNM:FISH:421215</t>
  </si>
  <si>
    <r>
      <rPr>
        <u/>
        <sz val="12"/>
        <color indexed="8"/>
        <rFont val="Calibri"/>
        <family val="2"/>
      </rPr>
      <t>https://n2t.net/ark:/65665/331127d39-8c5a-4507-83b1-3e1e01138393</t>
    </r>
  </si>
  <si>
    <t>USNM:Biorepository:AG7PI46</t>
  </si>
  <si>
    <r>
      <rPr>
        <u/>
        <sz val="12"/>
        <color indexed="8"/>
        <rFont val="Calibri"/>
        <family val="2"/>
      </rPr>
      <t>https://n2t.net/ark:/65665/35c50d6c2-1629-4c87-99fd-1739d8858af7</t>
    </r>
  </si>
  <si>
    <t>USNM:Biorepository:AG7PQ62</t>
  </si>
  <si>
    <r>
      <rPr>
        <u/>
        <sz val="12"/>
        <color indexed="8"/>
        <rFont val="Calibri"/>
        <family val="2"/>
      </rPr>
      <t>https://n2t.net/ark:/65665/36e55e663-fe2f-455b-9510-2b7500dfc06c</t>
    </r>
  </si>
  <si>
    <r>
      <rPr>
        <u/>
        <sz val="12"/>
        <color indexed="8"/>
        <rFont val="Calibri"/>
        <family val="2"/>
      </rPr>
      <t>SAMN31811746</t>
    </r>
  </si>
  <si>
    <r>
      <rPr>
        <u/>
        <sz val="12"/>
        <color indexed="8"/>
        <rFont val="Calibri"/>
        <family val="2"/>
      </rPr>
      <t>SRR22396965</t>
    </r>
  </si>
  <si>
    <r>
      <rPr>
        <u/>
        <sz val="12"/>
        <color indexed="8"/>
        <rFont val="Calibri"/>
        <family val="2"/>
      </rPr>
      <t>OR601752</t>
    </r>
  </si>
  <si>
    <r>
      <rPr>
        <i/>
        <sz val="12"/>
        <color indexed="8"/>
        <rFont val="Calibri"/>
        <family val="2"/>
      </rPr>
      <t>Prionotus tribulus</t>
    </r>
  </si>
  <si>
    <t>USNM:FISH:422194</t>
  </si>
  <si>
    <r>
      <rPr>
        <u/>
        <sz val="12"/>
        <color indexed="8"/>
        <rFont val="Calibri"/>
        <family val="2"/>
      </rPr>
      <t>https://n2t.net/ark:/65665/347c6684d-de42-474b-944e-b9e3f9a75766</t>
    </r>
  </si>
  <si>
    <t>USNM:Biorepository:AB3NS33</t>
  </si>
  <si>
    <r>
      <rPr>
        <u/>
        <sz val="12"/>
        <color indexed="8"/>
        <rFont val="Calibri"/>
        <family val="2"/>
      </rPr>
      <t>https://n2t.net/ark:/65665/3541cd2e7-a718-454f-801d-fe9444429758</t>
    </r>
  </si>
  <si>
    <t>USNM:Biorepository:AB4OF42</t>
  </si>
  <si>
    <r>
      <rPr>
        <u/>
        <sz val="12"/>
        <color indexed="8"/>
        <rFont val="Calibri"/>
        <family val="2"/>
      </rPr>
      <t>https://n2t.net/ark:/65665/3754f57b2-1c28-4830-aed0-744b3bd444e5</t>
    </r>
  </si>
  <si>
    <r>
      <rPr>
        <u/>
        <sz val="12"/>
        <color indexed="8"/>
        <rFont val="Calibri"/>
        <family val="2"/>
      </rPr>
      <t>SAMN29555068</t>
    </r>
  </si>
  <si>
    <r>
      <rPr>
        <u/>
        <sz val="12"/>
        <color indexed="8"/>
        <rFont val="Calibri"/>
        <family val="2"/>
      </rPr>
      <t>SRR21843953</t>
    </r>
  </si>
  <si>
    <r>
      <rPr>
        <u/>
        <sz val="12"/>
        <color indexed="8"/>
        <rFont val="Calibri"/>
        <family val="2"/>
      </rPr>
      <t>OP056925</t>
    </r>
  </si>
  <si>
    <r>
      <rPr>
        <i/>
        <sz val="12"/>
        <color indexed="8"/>
        <rFont val="Calibri"/>
        <family val="2"/>
      </rPr>
      <t>Triodon macropterus</t>
    </r>
  </si>
  <si>
    <t>USNM:FISH:466430</t>
  </si>
  <si>
    <r>
      <rPr>
        <u/>
        <sz val="12"/>
        <color indexed="8"/>
        <rFont val="Calibri"/>
        <family val="2"/>
      </rPr>
      <t>https://n2t.net/ark:/65665/392ae76f3-5cd1-4a75-8a2f-cfc694f50765</t>
    </r>
  </si>
  <si>
    <t>USNM:Biorepository:AL2IY60</t>
  </si>
  <si>
    <r>
      <rPr>
        <u/>
        <sz val="12"/>
        <color indexed="8"/>
        <rFont val="Calibri"/>
        <family val="2"/>
      </rPr>
      <t>https://n2t.net/ark:/65665/3799ad92d-1819-4a78-b37d-4fb9c88232a8</t>
    </r>
  </si>
  <si>
    <t>USNM:Biorepository:AQ8MB50</t>
  </si>
  <si>
    <r>
      <rPr>
        <u/>
        <sz val="12"/>
        <color indexed="8"/>
        <rFont val="Calibri"/>
        <family val="2"/>
      </rPr>
      <t>https://n2t.net/ark:/65665/3104e348e-30ee-48ac-afa0-fb558fddbada</t>
    </r>
  </si>
  <si>
    <r>
      <rPr>
        <u/>
        <sz val="12"/>
        <color indexed="8"/>
        <rFont val="Calibri"/>
        <family val="2"/>
      </rPr>
      <t>SAMN36762256</t>
    </r>
  </si>
  <si>
    <r>
      <rPr>
        <u/>
        <sz val="12"/>
        <color indexed="8"/>
        <rFont val="Calibri"/>
        <family val="2"/>
      </rPr>
      <t>SRR25465148</t>
    </r>
  </si>
  <si>
    <r>
      <rPr>
        <u/>
        <sz val="12"/>
        <color indexed="8"/>
        <rFont val="Calibri"/>
        <family val="2"/>
      </rPr>
      <t>PV357919</t>
    </r>
  </si>
  <si>
    <r>
      <rPr>
        <i/>
        <sz val="12"/>
        <color indexed="8"/>
        <rFont val="Calibri"/>
        <family val="2"/>
      </rPr>
      <t>Enneanectes altivelis</t>
    </r>
  </si>
  <si>
    <t>USNM:FISH:414529</t>
  </si>
  <si>
    <r>
      <rPr>
        <u/>
        <sz val="12"/>
        <color indexed="8"/>
        <rFont val="Calibri"/>
        <family val="2"/>
      </rPr>
      <t>https://n2t.net/ark:/65665/383a40ae9-cb5f-4a09-a08c-cf19cbc2fd46</t>
    </r>
  </si>
  <si>
    <t>USNM:Biorepository:AC1VY18</t>
  </si>
  <si>
    <r>
      <rPr>
        <u/>
        <sz val="12"/>
        <color indexed="8"/>
        <rFont val="Calibri"/>
        <family val="2"/>
      </rPr>
      <t>https://n2t.net/ark:/65665/39aff3b55-32c8-4f73-8e00-e2d145a5bb76</t>
    </r>
  </si>
  <si>
    <t>USNM:Biorepository:AC4YA37</t>
  </si>
  <si>
    <r>
      <rPr>
        <u/>
        <sz val="12"/>
        <color indexed="8"/>
        <rFont val="Calibri"/>
        <family val="2"/>
      </rPr>
      <t>https://n2t.net/ark:/65665/392b67372-f045-43b7-9685-88b09af2bc20</t>
    </r>
  </si>
  <si>
    <r>
      <rPr>
        <u/>
        <sz val="12"/>
        <color indexed="8"/>
        <rFont val="Calibri"/>
        <family val="2"/>
      </rPr>
      <t>SAMN36762037</t>
    </r>
  </si>
  <si>
    <r>
      <rPr>
        <u/>
        <sz val="12"/>
        <color indexed="8"/>
        <rFont val="Calibri"/>
        <family val="2"/>
      </rPr>
      <t>SRR25465231</t>
    </r>
  </si>
  <si>
    <r>
      <rPr>
        <u/>
        <sz val="12"/>
        <color indexed="8"/>
        <rFont val="Calibri"/>
        <family val="2"/>
      </rPr>
      <t>PV460839</t>
    </r>
  </si>
  <si>
    <r>
      <rPr>
        <i/>
        <sz val="12"/>
        <color indexed="8"/>
        <rFont val="Calibri"/>
        <family val="2"/>
      </rPr>
      <t>Astroscopus guttatus</t>
    </r>
  </si>
  <si>
    <t>USNM:FISH:433105</t>
  </si>
  <si>
    <r>
      <rPr>
        <u/>
        <sz val="12"/>
        <color indexed="8"/>
        <rFont val="Calibri"/>
        <family val="2"/>
      </rPr>
      <t>https://n2t.net/ark:/65665/3306c9dc0-2cf9-4b54-829d-d061027cfcc4</t>
    </r>
  </si>
  <si>
    <t>USNM:Biorepository:AB4OP73</t>
  </si>
  <si>
    <r>
      <rPr>
        <u/>
        <sz val="12"/>
        <color indexed="8"/>
        <rFont val="Calibri"/>
        <family val="2"/>
      </rPr>
      <t>https://n2t.net/ark:/65665/3da3b2ca8-b299-4440-a264-d31770b27229</t>
    </r>
  </si>
  <si>
    <t>USNM:Biorepository:AM2SK82</t>
  </si>
  <si>
    <r>
      <rPr>
        <u/>
        <sz val="12"/>
        <color indexed="8"/>
        <rFont val="Calibri"/>
        <family val="2"/>
      </rPr>
      <t>https://n2t.net/ark:/65665/381cc528d-be3c-4204-b5a8-74f347d28d91</t>
    </r>
  </si>
  <si>
    <r>
      <rPr>
        <u/>
        <sz val="12"/>
        <color indexed="8"/>
        <rFont val="Calibri"/>
        <family val="2"/>
      </rPr>
      <t>SAMN29555310</t>
    </r>
  </si>
  <si>
    <r>
      <rPr>
        <u/>
        <sz val="12"/>
        <color indexed="8"/>
        <rFont val="Calibri"/>
        <family val="2"/>
      </rPr>
      <t>SRR21844121</t>
    </r>
  </si>
  <si>
    <r>
      <rPr>
        <u/>
        <sz val="12"/>
        <color indexed="8"/>
        <rFont val="Calibri"/>
        <family val="2"/>
      </rPr>
      <t>OP057111</t>
    </r>
  </si>
  <si>
    <r>
      <rPr>
        <i/>
        <sz val="12"/>
        <color indexed="8"/>
        <rFont val="Calibri"/>
        <family val="2"/>
      </rPr>
      <t>Kathetostoma albigutta</t>
    </r>
  </si>
  <si>
    <t>USNM:FISH:454757</t>
  </si>
  <si>
    <r>
      <rPr>
        <u/>
        <sz val="12"/>
        <color indexed="8"/>
        <rFont val="Calibri"/>
        <family val="2"/>
      </rPr>
      <t>https://n2t.net/ark:/65665/33349a94f-f1ee-4eea-b89a-fab0509cd0db</t>
    </r>
  </si>
  <si>
    <t>USNM:Biorepository:AO9TT93</t>
  </si>
  <si>
    <r>
      <rPr>
        <u/>
        <sz val="12"/>
        <color indexed="8"/>
        <rFont val="Calibri"/>
        <family val="2"/>
      </rPr>
      <t>https://n2t.net/ark:/65665/356b57e70-dde0-42e3-a078-964248eb71a1</t>
    </r>
  </si>
  <si>
    <t>USNM:Biorepository:AQ8ML85</t>
  </si>
  <si>
    <r>
      <rPr>
        <u/>
        <sz val="12"/>
        <color indexed="8"/>
        <rFont val="Calibri"/>
        <family val="2"/>
      </rPr>
      <t>https://n2t.net/ark:/65665/3c12d911e-2f6b-4bb0-bfbd-aa11e0965282</t>
    </r>
  </si>
  <si>
    <r>
      <rPr>
        <u/>
        <sz val="12"/>
        <color indexed="8"/>
        <rFont val="Calibri"/>
        <family val="2"/>
      </rPr>
      <t>SAMN31811844</t>
    </r>
  </si>
  <si>
    <r>
      <rPr>
        <u/>
        <sz val="12"/>
        <color indexed="8"/>
        <rFont val="Calibri"/>
        <family val="2"/>
      </rPr>
      <t>SRR22396949</t>
    </r>
  </si>
  <si>
    <r>
      <rPr>
        <u/>
        <sz val="12"/>
        <color indexed="8"/>
        <rFont val="Calibri"/>
        <family val="2"/>
      </rPr>
      <t>OR546187</t>
    </r>
  </si>
  <si>
    <t>USNM:FISH:466082</t>
  </si>
  <si>
    <r>
      <rPr>
        <u/>
        <sz val="12"/>
        <color indexed="8"/>
        <rFont val="Calibri"/>
        <family val="2"/>
      </rPr>
      <t>https://n2t.net/ark:/65665/3a836e9d7-c00b-402f-972e-90c5ed24fef1</t>
    </r>
  </si>
  <si>
    <t>USNM:Biorepository:AO9TV47</t>
  </si>
  <si>
    <r>
      <rPr>
        <u/>
        <sz val="12"/>
        <color indexed="8"/>
        <rFont val="Calibri"/>
        <family val="2"/>
      </rPr>
      <t>https://n2t.net/ark:/65665/361a78c58-1786-41ee-a160-6acf809dd44b</t>
    </r>
  </si>
  <si>
    <t>USNM:Biorepository:AQ8MB26</t>
  </si>
  <si>
    <r>
      <rPr>
        <u/>
        <sz val="12"/>
        <color indexed="8"/>
        <rFont val="Calibri"/>
        <family val="2"/>
      </rPr>
      <t>https://n2t.net/ark:/65665/3efd0f0b2-0b92-457a-86fe-2294d875fa8c</t>
    </r>
  </si>
  <si>
    <r>
      <rPr>
        <u/>
        <sz val="12"/>
        <color indexed="8"/>
        <rFont val="Calibri"/>
        <family val="2"/>
      </rPr>
      <t>SAMN36762239</t>
    </r>
  </si>
  <si>
    <r>
      <rPr>
        <u/>
        <sz val="12"/>
        <color indexed="8"/>
        <rFont val="Calibri"/>
        <family val="2"/>
      </rPr>
      <t>SRR25465166</t>
    </r>
  </si>
  <si>
    <r>
      <rPr>
        <u/>
        <sz val="12"/>
        <color indexed="8"/>
        <rFont val="Calibri"/>
        <family val="2"/>
      </rPr>
      <t>PV442283</t>
    </r>
  </si>
  <si>
    <r>
      <rPr>
        <i/>
        <sz val="12"/>
        <color indexed="8"/>
        <rFont val="Calibri"/>
        <family val="2"/>
      </rPr>
      <t>Kathetostoma averruncus</t>
    </r>
  </si>
  <si>
    <r>
      <rPr>
        <sz val="12"/>
        <color indexed="8"/>
        <rFont val="Calibri"/>
        <family val="2"/>
      </rPr>
      <t>Smooth Stargazer</t>
    </r>
  </si>
  <si>
    <t>USNM:FISH:421220</t>
  </si>
  <si>
    <r>
      <rPr>
        <u/>
        <sz val="12"/>
        <color indexed="8"/>
        <rFont val="Calibri"/>
        <family val="2"/>
      </rPr>
      <t>https://n2t.net/ark:/65665/324ac7683-136a-4f16-97ed-ceaa2ba96a2b</t>
    </r>
  </si>
  <si>
    <t>USNM:Biorepository:AG7PC43</t>
  </si>
  <si>
    <r>
      <rPr>
        <u/>
        <sz val="12"/>
        <color indexed="8"/>
        <rFont val="Calibri"/>
        <family val="2"/>
      </rPr>
      <t>https://n2t.net/ark:/65665/30fb9ae92-47cb-4dcf-8095-d8cd48208e78</t>
    </r>
  </si>
  <si>
    <t>USNM:Biorepository:AG7PK61</t>
  </si>
  <si>
    <r>
      <rPr>
        <u/>
        <sz val="12"/>
        <color indexed="8"/>
        <rFont val="Calibri"/>
        <family val="2"/>
      </rPr>
      <t>https://n2t.net/ark:/65665/32d6abe24-4cc9-4a43-90a3-c711b349f4d0</t>
    </r>
  </si>
  <si>
    <r>
      <rPr>
        <u/>
        <sz val="12"/>
        <color indexed="8"/>
        <rFont val="Calibri"/>
        <family val="2"/>
      </rPr>
      <t>SAMN36762100</t>
    </r>
  </si>
  <si>
    <r>
      <rPr>
        <u/>
        <sz val="12"/>
        <color indexed="8"/>
        <rFont val="Calibri"/>
        <family val="2"/>
      </rPr>
      <t>SRR25465320</t>
    </r>
  </si>
  <si>
    <r>
      <rPr>
        <u/>
        <sz val="12"/>
        <color indexed="8"/>
        <rFont val="Calibri"/>
        <family val="2"/>
      </rPr>
      <t>PV454008</t>
    </r>
  </si>
  <si>
    <r>
      <rPr>
        <i/>
        <sz val="12"/>
        <color indexed="8"/>
        <rFont val="Calibri"/>
        <family val="2"/>
      </rPr>
      <t>Xenocephalus egregius</t>
    </r>
  </si>
  <si>
    <t>USNM:FISH:466090</t>
  </si>
  <si>
    <r>
      <rPr>
        <u/>
        <sz val="12"/>
        <color indexed="8"/>
        <rFont val="Calibri"/>
        <family val="2"/>
      </rPr>
      <t>https://n2t.net/ark:/65665/39c258b37-eb5e-47d1-8629-755ffe5e8b01</t>
    </r>
  </si>
  <si>
    <t>USNM:Biorepository:AF0YN19</t>
  </si>
  <si>
    <r>
      <rPr>
        <u/>
        <sz val="12"/>
        <color indexed="8"/>
        <rFont val="Calibri"/>
        <family val="2"/>
      </rPr>
      <t>https://n2t.net/ark:/65665/30464358c-1fbc-4d5b-8d00-e91249734b4b</t>
    </r>
  </si>
  <si>
    <t>USNM:Biorepository:AQ8MB34</t>
  </si>
  <si>
    <r>
      <rPr>
        <u/>
        <sz val="12"/>
        <color indexed="8"/>
        <rFont val="Calibri"/>
        <family val="2"/>
      </rPr>
      <t>https://n2t.net/ark:/65665/316213408-2068-467e-8491-8f61a8435131</t>
    </r>
  </si>
  <si>
    <r>
      <rPr>
        <u/>
        <sz val="12"/>
        <color indexed="8"/>
        <rFont val="Calibri"/>
        <family val="2"/>
      </rPr>
      <t>SAMN36762069</t>
    </r>
  </si>
  <si>
    <r>
      <rPr>
        <u/>
        <sz val="12"/>
        <color indexed="8"/>
        <rFont val="Calibri"/>
        <family val="2"/>
      </rPr>
      <t>SRR25465036</t>
    </r>
  </si>
  <si>
    <r>
      <rPr>
        <u/>
        <sz val="12"/>
        <color indexed="8"/>
        <rFont val="Calibri"/>
        <family val="2"/>
      </rPr>
      <t>PV166463</t>
    </r>
  </si>
  <si>
    <r>
      <rPr>
        <i/>
        <sz val="12"/>
        <color indexed="8"/>
        <rFont val="Calibri"/>
        <family val="2"/>
      </rPr>
      <t>Xiphias gladius</t>
    </r>
  </si>
  <si>
    <t>SIO:FISHES:16-31</t>
  </si>
  <si>
    <t>SIO:ca274996-77e0-4b5a-a256-bbf394dec1b8</t>
  </si>
  <si>
    <r>
      <rPr>
        <u/>
        <sz val="12"/>
        <color indexed="8"/>
        <rFont val="Calibri"/>
        <family val="2"/>
      </rPr>
      <t>SAMN31811661</t>
    </r>
  </si>
  <si>
    <r>
      <rPr>
        <u/>
        <sz val="12"/>
        <color indexed="8"/>
        <rFont val="Calibri"/>
        <family val="2"/>
      </rPr>
      <t>SRR22396785</t>
    </r>
  </si>
  <si>
    <r>
      <rPr>
        <u/>
        <sz val="12"/>
        <color indexed="8"/>
        <rFont val="Calibri"/>
        <family val="2"/>
      </rPr>
      <t>OP057031</t>
    </r>
  </si>
  <si>
    <r>
      <rPr>
        <i/>
        <sz val="12"/>
        <color indexed="8"/>
        <rFont val="Calibri"/>
        <family val="2"/>
      </rPr>
      <t>Zaprora silenus</t>
    </r>
  </si>
  <si>
    <r>
      <rPr>
        <sz val="12"/>
        <color indexed="8"/>
        <rFont val="Calibri"/>
        <family val="2"/>
      </rPr>
      <t>Prowfish</t>
    </r>
  </si>
  <si>
    <t>UWBM:FISHES:113556</t>
  </si>
  <si>
    <r>
      <rPr>
        <u/>
        <sz val="12"/>
        <color indexed="8"/>
        <rFont val="Calibri"/>
        <family val="2"/>
      </rPr>
      <t>SAMN29555359</t>
    </r>
  </si>
  <si>
    <r>
      <rPr>
        <u/>
        <sz val="12"/>
        <color indexed="8"/>
        <rFont val="Calibri"/>
        <family val="2"/>
      </rPr>
      <t>SRR21843921</t>
    </r>
  </si>
  <si>
    <r>
      <rPr>
        <u/>
        <sz val="12"/>
        <color indexed="8"/>
        <rFont val="Calibri"/>
        <family val="2"/>
      </rPr>
      <t>OR582690</t>
    </r>
  </si>
  <si>
    <r>
      <rPr>
        <i/>
        <sz val="12"/>
        <color indexed="8"/>
        <rFont val="Calibri"/>
        <family val="2"/>
      </rPr>
      <t>Zenopsis conchifer</t>
    </r>
  </si>
  <si>
    <t>USNM:FISH:466046</t>
  </si>
  <si>
    <r>
      <rPr>
        <u/>
        <sz val="12"/>
        <color indexed="8"/>
        <rFont val="Calibri"/>
        <family val="2"/>
      </rPr>
      <t>https://n2t.net/ark:/65665/325c6aef0-bea9-4b94-b9e8-11e603819819</t>
    </r>
  </si>
  <si>
    <t>USNM:Biorepository:AO9TV11</t>
  </si>
  <si>
    <r>
      <rPr>
        <u/>
        <sz val="12"/>
        <color indexed="8"/>
        <rFont val="Calibri"/>
        <family val="2"/>
      </rPr>
      <t>https://n2t.net/ark:/65665/3cfe5777a-aa80-4f1e-8330-78cdd71a4a62</t>
    </r>
  </si>
  <si>
    <t>USNM:Biorepository:AQ8MA90</t>
  </si>
  <si>
    <r>
      <rPr>
        <u/>
        <sz val="12"/>
        <color indexed="8"/>
        <rFont val="Calibri"/>
        <family val="2"/>
      </rPr>
      <t>https://n2t.net/ark:/65665/3cbf0b3b0-3f76-4ab1-a3bf-3865756554a3</t>
    </r>
  </si>
  <si>
    <r>
      <rPr>
        <u/>
        <sz val="12"/>
        <color indexed="8"/>
        <rFont val="Calibri"/>
        <family val="2"/>
      </rPr>
      <t>SAMN36762204</t>
    </r>
  </si>
  <si>
    <r>
      <rPr>
        <u/>
        <sz val="12"/>
        <color indexed="8"/>
        <rFont val="Calibri"/>
        <family val="2"/>
      </rPr>
      <t>SRR25465269</t>
    </r>
  </si>
  <si>
    <r>
      <rPr>
        <u/>
        <sz val="12"/>
        <color indexed="8"/>
        <rFont val="Calibri"/>
        <family val="2"/>
      </rPr>
      <t>PV357910</t>
    </r>
  </si>
  <si>
    <t>USNM:FISH:454721</t>
  </si>
  <si>
    <r>
      <rPr>
        <u/>
        <sz val="12"/>
        <color indexed="8"/>
        <rFont val="Calibri"/>
        <family val="2"/>
      </rPr>
      <t>https://n2t.net/ark:/65665/3b5c3ee2f-5579-4b67-a348-3a7298dcafea</t>
    </r>
  </si>
  <si>
    <t>USNM:Biorepository:AO9TT57</t>
  </si>
  <si>
    <r>
      <rPr>
        <u/>
        <sz val="12"/>
        <color indexed="8"/>
        <rFont val="Calibri"/>
        <family val="2"/>
      </rPr>
      <t>https://n2t.net/ark:/65665/375596091-a7d0-4ce3-aec5-59e62929ba69</t>
    </r>
  </si>
  <si>
    <t>USNM:Biorepository:AQ8ML50</t>
  </si>
  <si>
    <r>
      <rPr>
        <u/>
        <sz val="12"/>
        <color indexed="8"/>
        <rFont val="Calibri"/>
        <family val="2"/>
      </rPr>
      <t>https://n2t.net/ark:/65665/33728a909-f972-4c2d-9bd2-3f09aefff30b</t>
    </r>
  </si>
  <si>
    <r>
      <rPr>
        <u/>
        <sz val="12"/>
        <color indexed="8"/>
        <rFont val="Calibri"/>
        <family val="2"/>
      </rPr>
      <t>SAMN31811809</t>
    </r>
  </si>
  <si>
    <r>
      <rPr>
        <u/>
        <sz val="12"/>
        <color indexed="8"/>
        <rFont val="Calibri"/>
        <family val="2"/>
      </rPr>
      <t>SRR22396834</t>
    </r>
  </si>
  <si>
    <r>
      <rPr>
        <u/>
        <sz val="12"/>
        <color indexed="8"/>
        <rFont val="Calibri"/>
        <family val="2"/>
      </rPr>
      <t>OR482476</t>
    </r>
  </si>
  <si>
    <r>
      <rPr>
        <i/>
        <sz val="12"/>
        <color indexed="8"/>
        <rFont val="Calibri"/>
        <family val="2"/>
      </rPr>
      <t>Gymnelus viridis</t>
    </r>
  </si>
  <si>
    <t>UWBM:FISHES:153084</t>
  </si>
  <si>
    <r>
      <rPr>
        <u/>
        <sz val="12"/>
        <color indexed="8"/>
        <rFont val="Calibri"/>
        <family val="2"/>
      </rPr>
      <t>SAMN31811920</t>
    </r>
  </si>
  <si>
    <r>
      <rPr>
        <u/>
        <sz val="12"/>
        <color indexed="8"/>
        <rFont val="Calibri"/>
        <family val="2"/>
      </rPr>
      <t>SRR22396805</t>
    </r>
  </si>
  <si>
    <r>
      <rPr>
        <u/>
        <sz val="12"/>
        <color indexed="8"/>
        <rFont val="Calibri"/>
        <family val="2"/>
      </rPr>
      <t>OR582699</t>
    </r>
  </si>
  <si>
    <r>
      <rPr>
        <i/>
        <sz val="12"/>
        <color indexed="8"/>
        <rFont val="Calibri"/>
        <family val="2"/>
      </rPr>
      <t>Lycodes beringi</t>
    </r>
  </si>
  <si>
    <r>
      <rPr>
        <sz val="12"/>
        <color indexed="8"/>
        <rFont val="Calibri"/>
        <family val="2"/>
      </rPr>
      <t>Bering Eelpout</t>
    </r>
  </si>
  <si>
    <t>UWBM:FISHES:150976</t>
  </si>
  <si>
    <r>
      <rPr>
        <u/>
        <sz val="12"/>
        <color indexed="8"/>
        <rFont val="Calibri"/>
        <family val="2"/>
      </rPr>
      <t>SAMN31811903</t>
    </r>
  </si>
  <si>
    <r>
      <rPr>
        <u/>
        <sz val="12"/>
        <color indexed="8"/>
        <rFont val="Calibri"/>
        <family val="2"/>
      </rPr>
      <t>SRR22396823</t>
    </r>
  </si>
  <si>
    <r>
      <rPr>
        <u/>
        <sz val="12"/>
        <color indexed="8"/>
        <rFont val="Calibri"/>
        <family val="2"/>
      </rPr>
      <t>OR499730</t>
    </r>
  </si>
  <si>
    <r>
      <rPr>
        <i/>
        <sz val="12"/>
        <color indexed="8"/>
        <rFont val="Calibri"/>
        <family val="2"/>
      </rPr>
      <t>Lycodes palearis</t>
    </r>
  </si>
  <si>
    <r>
      <rPr>
        <sz val="12"/>
        <color indexed="8"/>
        <rFont val="Calibri"/>
        <family val="2"/>
      </rPr>
      <t>Wattled Eelpout</t>
    </r>
  </si>
  <si>
    <t>UWBM:FISHES:110239</t>
  </si>
  <si>
    <r>
      <rPr>
        <u/>
        <sz val="12"/>
        <color indexed="8"/>
        <rFont val="Calibri"/>
        <family val="2"/>
      </rPr>
      <t>SAMN29555353</t>
    </r>
  </si>
  <si>
    <r>
      <rPr>
        <u/>
        <sz val="12"/>
        <color indexed="8"/>
        <rFont val="Calibri"/>
        <family val="2"/>
      </rPr>
      <t>SRR21843928</t>
    </r>
  </si>
  <si>
    <r>
      <rPr>
        <u/>
        <sz val="12"/>
        <color indexed="8"/>
        <rFont val="Calibri"/>
        <family val="2"/>
      </rPr>
      <t>OR582688</t>
    </r>
  </si>
  <si>
    <r>
      <rPr>
        <i/>
        <sz val="12"/>
        <color indexed="8"/>
        <rFont val="Calibri"/>
        <family val="2"/>
      </rPr>
      <t>Lycodes turneri**</t>
    </r>
  </si>
  <si>
    <r>
      <rPr>
        <sz val="12"/>
        <color indexed="8"/>
        <rFont val="Calibri"/>
        <family val="2"/>
      </rPr>
      <t>Polar Eelpout</t>
    </r>
  </si>
  <si>
    <t>UWBM:FISHES:150121</t>
  </si>
  <si>
    <r>
      <rPr>
        <u/>
        <sz val="12"/>
        <color indexed="8"/>
        <rFont val="Calibri"/>
        <family val="2"/>
      </rPr>
      <t>SAMN31811894</t>
    </r>
  </si>
  <si>
    <r>
      <rPr>
        <u/>
        <sz val="12"/>
        <color indexed="8"/>
        <rFont val="Calibri"/>
        <family val="2"/>
      </rPr>
      <t>SRR22396710</t>
    </r>
  </si>
  <si>
    <r>
      <rPr>
        <u/>
        <sz val="12"/>
        <color indexed="8"/>
        <rFont val="Calibri"/>
        <family val="2"/>
      </rPr>
      <t>OR499727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</si>
</sst>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Helvetica Neue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0"/>
      <color indexed="8"/>
      <name val="Helvetica Neue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5" fillId="0" borderId="0" applyNumberFormat="0" applyFill="0" applyBorder="0" applyProtection="0">
      <alignment vertical="top" wrapText="1"/>
    </xf>
  </cellStyleXfs>
  <cellXfs count="4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49" fontId="2" fillId="2" borderId="7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49" fontId="2" fillId="0" borderId="5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wrapText="1"/>
    </xf>
    <xf numFmtId="0" fontId="5" fillId="0" borderId="0" xfId="1">
      <alignment vertical="top" wrapText="1"/>
    </xf>
    <xf numFmtId="0" fontId="2" fillId="0" borderId="0" xfId="1" applyFont="1">
      <alignment vertical="top" wrapText="1"/>
    </xf>
    <xf numFmtId="0" fontId="6" fillId="0" borderId="0" xfId="1" applyFont="1">
      <alignment vertical="top" wrapText="1"/>
    </xf>
    <xf numFmtId="0" fontId="7" fillId="0" borderId="0" xfId="1" applyFont="1">
      <alignment vertical="top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71F4B915-7A82-F442-BCCE-37DE8F2BB6E8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ncbi.nlm.nih.gov/sra/?term=SRR33529999" TargetMode="External"/><Relationship Id="rId3182" Type="http://schemas.openxmlformats.org/officeDocument/2006/relationships/hyperlink" Target="https://n2t.net/ark:/65665/3501ef294-e125-4635-b1fa-8616394e3ffe" TargetMode="External"/><Relationship Id="rId4233" Type="http://schemas.openxmlformats.org/officeDocument/2006/relationships/hyperlink" Target="https://www.ncbi.nlm.nih.gov/biosample/?term=SAMN48402982" TargetMode="External"/><Relationship Id="rId3999" Type="http://schemas.openxmlformats.org/officeDocument/2006/relationships/hyperlink" Target="https://n2t.net/ark:/65665/3e0df839e-31da-4206-a60c-5ed5d3bd0212" TargetMode="External"/><Relationship Id="rId4300" Type="http://schemas.openxmlformats.org/officeDocument/2006/relationships/hyperlink" Target="https://n2t.net/ark:/65665/3ea92d136-ea7c-43a2-a09d-a20ad6ba5d09" TargetMode="External"/><Relationship Id="rId170" Type="http://schemas.openxmlformats.org/officeDocument/2006/relationships/hyperlink" Target="https://www.ncbi.nlm.nih.gov/biosample/?term=SAMN29555384" TargetMode="External"/><Relationship Id="rId6058" Type="http://schemas.openxmlformats.org/officeDocument/2006/relationships/hyperlink" Target="https://www.ncbi.nlm.nih.gov/nuccore/PV370333" TargetMode="External"/><Relationship Id="rId6472" Type="http://schemas.openxmlformats.org/officeDocument/2006/relationships/hyperlink" Target="https://n2t.net/ark:/65665/320c767f5-a4ea-44dc-9d66-bd472f209212" TargetMode="External"/><Relationship Id="rId7109" Type="http://schemas.openxmlformats.org/officeDocument/2006/relationships/hyperlink" Target="https://www.ncbi.nlm.nih.gov/sra/?term=SRR21844190" TargetMode="External"/><Relationship Id="rId5074" Type="http://schemas.openxmlformats.org/officeDocument/2006/relationships/hyperlink" Target="https://www.ncbi.nlm.nih.gov/nuccore/PV656766" TargetMode="External"/><Relationship Id="rId6125" Type="http://schemas.openxmlformats.org/officeDocument/2006/relationships/hyperlink" Target="https://www.ncbi.nlm.nih.gov/sra/?term=SRR21844145" TargetMode="External"/><Relationship Id="rId987" Type="http://schemas.openxmlformats.org/officeDocument/2006/relationships/hyperlink" Target="https://www.ncbi.nlm.nih.gov/nuccore/OP035266" TargetMode="External"/><Relationship Id="rId2668" Type="http://schemas.openxmlformats.org/officeDocument/2006/relationships/hyperlink" Target="https://n2t.net/ark:/65665/368f361b7-99b0-4f89-9e58-3ddba72aa2db" TargetMode="External"/><Relationship Id="rId3719" Type="http://schemas.openxmlformats.org/officeDocument/2006/relationships/hyperlink" Target="https://www.ncbi.nlm.nih.gov/biosample/?term=SAMN36762250" TargetMode="External"/><Relationship Id="rId4090" Type="http://schemas.openxmlformats.org/officeDocument/2006/relationships/hyperlink" Target="https://n2t.net/ark:/65665/34547af0f-fd8d-4a81-b779-6959d121635f" TargetMode="External"/><Relationship Id="rId1684" Type="http://schemas.openxmlformats.org/officeDocument/2006/relationships/hyperlink" Target="https://n2t.net/ark:/65665/326dc5519-c30e-44ad-9695-d18b06896bc0" TargetMode="External"/><Relationship Id="rId2735" Type="http://schemas.openxmlformats.org/officeDocument/2006/relationships/hyperlink" Target="https://www.ncbi.nlm.nih.gov/biosample/?term=SAMN29555416" TargetMode="External"/><Relationship Id="rId5141" Type="http://schemas.openxmlformats.org/officeDocument/2006/relationships/hyperlink" Target="https://www.ncbi.nlm.nih.gov/nuccore/PV656773" TargetMode="External"/><Relationship Id="rId707" Type="http://schemas.openxmlformats.org/officeDocument/2006/relationships/hyperlink" Target="https://n2t.net/ark:/65665/3aa50e20d-6605-409f-a7d9-34717fce4b23" TargetMode="External"/><Relationship Id="rId1337" Type="http://schemas.openxmlformats.org/officeDocument/2006/relationships/hyperlink" Target="https://n2t.net/ark:/65665/3f7065c9d-c4d4-44c8-8af0-8b79aab3bb59" TargetMode="External"/><Relationship Id="rId1751" Type="http://schemas.openxmlformats.org/officeDocument/2006/relationships/hyperlink" Target="https://www.ncbi.nlm.nih.gov/biosample/?term=SAMN36762169" TargetMode="External"/><Relationship Id="rId2802" Type="http://schemas.openxmlformats.org/officeDocument/2006/relationships/hyperlink" Target="https://n2t.net/ark:/65665/3cbe8aa3e-36bc-4097-a154-adf58a200a13" TargetMode="External"/><Relationship Id="rId5958" Type="http://schemas.openxmlformats.org/officeDocument/2006/relationships/hyperlink" Target="https://www.ncbi.nlm.nih.gov/biosample/?term=SAMN29555065" TargetMode="External"/><Relationship Id="rId43" Type="http://schemas.openxmlformats.org/officeDocument/2006/relationships/hyperlink" Target="https://n2t.net/ark:/65665/3d43dbf3a-6118-4204-8888-4aef537ed8aa" TargetMode="External"/><Relationship Id="rId1404" Type="http://schemas.openxmlformats.org/officeDocument/2006/relationships/hyperlink" Target="https://www.ncbi.nlm.nih.gov/nuccore/OP035172" TargetMode="External"/><Relationship Id="rId3576" Type="http://schemas.openxmlformats.org/officeDocument/2006/relationships/hyperlink" Target="https://www.ncbi.nlm.nih.gov/sra/?term=SRR21844102" TargetMode="External"/><Relationship Id="rId4627" Type="http://schemas.openxmlformats.org/officeDocument/2006/relationships/hyperlink" Target="https://www.ncbi.nlm.nih.gov/nuccore/OP057121" TargetMode="External"/><Relationship Id="rId4974" Type="http://schemas.openxmlformats.org/officeDocument/2006/relationships/hyperlink" Target="https://www.ncbi.nlm.nih.gov/nuccore/OP035236" TargetMode="External"/><Relationship Id="rId7033" Type="http://schemas.openxmlformats.org/officeDocument/2006/relationships/hyperlink" Target="https://www.ncbi.nlm.nih.gov/sra/?term=SRR25465014" TargetMode="External"/><Relationship Id="rId497" Type="http://schemas.openxmlformats.org/officeDocument/2006/relationships/hyperlink" Target="https://www.ncbi.nlm.nih.gov/sra/?term=SRR33529715" TargetMode="External"/><Relationship Id="rId2178" Type="http://schemas.openxmlformats.org/officeDocument/2006/relationships/hyperlink" Target="https://n2t.net/ark:/65665/30eac9e19-bd42-4d2f-b9c2-6a58c71e0a75" TargetMode="External"/><Relationship Id="rId3229" Type="http://schemas.openxmlformats.org/officeDocument/2006/relationships/hyperlink" Target="https://n2t.net/ark:/65665/39a45f1b4-2ecb-4a97-8360-38f8dc9c5681" TargetMode="External"/><Relationship Id="rId3990" Type="http://schemas.openxmlformats.org/officeDocument/2006/relationships/hyperlink" Target="https://www.ncbi.nlm.nih.gov/nuccore/PV170553" TargetMode="External"/><Relationship Id="rId7100" Type="http://schemas.openxmlformats.org/officeDocument/2006/relationships/hyperlink" Target="https://n2t.net/ark:/65665/3758fd28f-769d-4ab4-8fee-1d1ab87b8c8c" TargetMode="External"/><Relationship Id="rId1194" Type="http://schemas.openxmlformats.org/officeDocument/2006/relationships/hyperlink" Target="https://www.ncbi.nlm.nih.gov/biosample/?term=SAMN26198233" TargetMode="External"/><Relationship Id="rId2592" Type="http://schemas.openxmlformats.org/officeDocument/2006/relationships/hyperlink" Target="https://n2t.net/ark:/65665/3f7966d61-2fee-4b23-835d-36ff46ef7a19" TargetMode="External"/><Relationship Id="rId3643" Type="http://schemas.openxmlformats.org/officeDocument/2006/relationships/hyperlink" Target="https://www.ncbi.nlm.nih.gov/nuccore/OP056934" TargetMode="External"/><Relationship Id="rId6799" Type="http://schemas.openxmlformats.org/officeDocument/2006/relationships/hyperlink" Target="https://www.ncbi.nlm.nih.gov/nuccore/OP035260" TargetMode="External"/><Relationship Id="rId217" Type="http://schemas.openxmlformats.org/officeDocument/2006/relationships/hyperlink" Target="https://n2t.net/ark:/65665/38c3e0367-6938-45e8-8add-e8f223664397" TargetMode="External"/><Relationship Id="rId564" Type="http://schemas.openxmlformats.org/officeDocument/2006/relationships/hyperlink" Target="https://www.ncbi.nlm.nih.gov/sra/?term=SRR25465391" TargetMode="External"/><Relationship Id="rId2245" Type="http://schemas.openxmlformats.org/officeDocument/2006/relationships/hyperlink" Target="https://www.ncbi.nlm.nih.gov/sra/?term=SRR25465215" TargetMode="External"/><Relationship Id="rId3710" Type="http://schemas.openxmlformats.org/officeDocument/2006/relationships/hyperlink" Target="https://n2t.net/ark:/65665/360fcfaf9-f1a4-4a1b-b17c-6c95bf29717c" TargetMode="External"/><Relationship Id="rId6866" Type="http://schemas.openxmlformats.org/officeDocument/2006/relationships/hyperlink" Target="https://n2t.net/ark:/65665/3e0e2158e-e646-41c8-b5a9-a409a33419d1" TargetMode="External"/><Relationship Id="rId631" Type="http://schemas.openxmlformats.org/officeDocument/2006/relationships/hyperlink" Target="https://www.ncbi.nlm.nih.gov/nuccore/OP035176" TargetMode="External"/><Relationship Id="rId1261" Type="http://schemas.openxmlformats.org/officeDocument/2006/relationships/hyperlink" Target="https://www.ncbi.nlm.nih.gov/sra/?term=SRR19434431" TargetMode="External"/><Relationship Id="rId2312" Type="http://schemas.openxmlformats.org/officeDocument/2006/relationships/hyperlink" Target="https://n2t.net/ark:/65665/3ab2b3252-1e93-4498-8eed-be4f844cf7c5" TargetMode="External"/><Relationship Id="rId5468" Type="http://schemas.openxmlformats.org/officeDocument/2006/relationships/hyperlink" Target="https://www.ncbi.nlm.nih.gov/nuccore/OR482523" TargetMode="External"/><Relationship Id="rId5882" Type="http://schemas.openxmlformats.org/officeDocument/2006/relationships/hyperlink" Target="https://www.ncbi.nlm.nih.gov/sra/?term=SRR21844008" TargetMode="External"/><Relationship Id="rId6519" Type="http://schemas.openxmlformats.org/officeDocument/2006/relationships/hyperlink" Target="https://www.ncbi.nlm.nih.gov/nuccore/OR581010" TargetMode="External"/><Relationship Id="rId6933" Type="http://schemas.openxmlformats.org/officeDocument/2006/relationships/hyperlink" Target="https://www.ncbi.nlm.nih.gov/nuccore/PV662068" TargetMode="External"/><Relationship Id="rId4484" Type="http://schemas.openxmlformats.org/officeDocument/2006/relationships/hyperlink" Target="https://www.ncbi.nlm.nih.gov/sra/?term=SRR22396772" TargetMode="External"/><Relationship Id="rId5535" Type="http://schemas.openxmlformats.org/officeDocument/2006/relationships/hyperlink" Target="https://www.ncbi.nlm.nih.gov/biosample/?term=SAMN29555207" TargetMode="External"/><Relationship Id="rId3086" Type="http://schemas.openxmlformats.org/officeDocument/2006/relationships/hyperlink" Target="https://n2t.net/ark:/65665/30aabbbf3-390d-4e9e-a2ee-4090cf8bba26" TargetMode="External"/><Relationship Id="rId4137" Type="http://schemas.openxmlformats.org/officeDocument/2006/relationships/hyperlink" Target="https://www.ncbi.nlm.nih.gov/sra/?term=SRR22396762" TargetMode="External"/><Relationship Id="rId4551" Type="http://schemas.openxmlformats.org/officeDocument/2006/relationships/hyperlink" Target="https://n2t.net/ark:/65665/329bd7ebd-7e93-46d5-a647-30d79d73062b" TargetMode="External"/><Relationship Id="rId3153" Type="http://schemas.openxmlformats.org/officeDocument/2006/relationships/hyperlink" Target="https://www.ncbi.nlm.nih.gov/biosample/?term=SAMN29555107" TargetMode="External"/><Relationship Id="rId4204" Type="http://schemas.openxmlformats.org/officeDocument/2006/relationships/hyperlink" Target="https://www.ncbi.nlm.nih.gov/biosample/?term=SAMN26198397" TargetMode="External"/><Relationship Id="rId5602" Type="http://schemas.openxmlformats.org/officeDocument/2006/relationships/hyperlink" Target="https://www.ncbi.nlm.nih.gov/sra/?term=SRR19434406" TargetMode="External"/><Relationship Id="rId141" Type="http://schemas.openxmlformats.org/officeDocument/2006/relationships/hyperlink" Target="https://www.ncbi.nlm.nih.gov/sra/?term=SRR19434399" TargetMode="External"/><Relationship Id="rId3220" Type="http://schemas.openxmlformats.org/officeDocument/2006/relationships/hyperlink" Target="https://www.ncbi.nlm.nih.gov/sra/?term=SRR21843927" TargetMode="External"/><Relationship Id="rId6029" Type="http://schemas.openxmlformats.org/officeDocument/2006/relationships/hyperlink" Target="https://www.ncbi.nlm.nih.gov/nuccore/OP057076" TargetMode="External"/><Relationship Id="rId6376" Type="http://schemas.openxmlformats.org/officeDocument/2006/relationships/hyperlink" Target="https://www.ncbi.nlm.nih.gov/nuccore/PV434816" TargetMode="External"/><Relationship Id="rId6790" Type="http://schemas.openxmlformats.org/officeDocument/2006/relationships/hyperlink" Target="https://n2t.net/ark:/65665/36869dfe4-5e7d-4c4d-be29-dba6dcc010da" TargetMode="External"/><Relationship Id="rId7" Type="http://schemas.openxmlformats.org/officeDocument/2006/relationships/hyperlink" Target="https://n2t.net/ark:/65665/3ed0d0756-3b82-456c-aca4-d2c5148371b9" TargetMode="External"/><Relationship Id="rId2986" Type="http://schemas.openxmlformats.org/officeDocument/2006/relationships/hyperlink" Target="https://n2t.net/ark:/65665/3b712171d-3c49-4df7-85ba-29e131595800" TargetMode="External"/><Relationship Id="rId5392" Type="http://schemas.openxmlformats.org/officeDocument/2006/relationships/hyperlink" Target="https://n2t.net/ark:/65665/31a3c99ea-7511-4aed-85c0-ca2c4ff8ccd2" TargetMode="External"/><Relationship Id="rId6443" Type="http://schemas.openxmlformats.org/officeDocument/2006/relationships/hyperlink" Target="https://www.ncbi.nlm.nih.gov/biosample/?term=SAMN29555100" TargetMode="External"/><Relationship Id="rId958" Type="http://schemas.openxmlformats.org/officeDocument/2006/relationships/hyperlink" Target="https://n2t.net/ark:/65665/31687610b-0e6d-41d5-9bed-684d6db643de" TargetMode="External"/><Relationship Id="rId1588" Type="http://schemas.openxmlformats.org/officeDocument/2006/relationships/hyperlink" Target="https://n2t.net/ark:/65665/3541401a6-76a1-4c8a-b7bd-2fe17b761c03" TargetMode="External"/><Relationship Id="rId2639" Type="http://schemas.openxmlformats.org/officeDocument/2006/relationships/hyperlink" Target="https://n2t.net/ark:/65665/3c1baf061-a00e-42a6-9dc0-4325a262415e" TargetMode="External"/><Relationship Id="rId5045" Type="http://schemas.openxmlformats.org/officeDocument/2006/relationships/hyperlink" Target="https://www.ncbi.nlm.nih.gov/sra/?term=SRR25465176" TargetMode="External"/><Relationship Id="rId6510" Type="http://schemas.openxmlformats.org/officeDocument/2006/relationships/hyperlink" Target="https://n2t.net/ark:/65665/374805228-de45-4d36-ac9e-afabe3bf1c8f" TargetMode="External"/><Relationship Id="rId1655" Type="http://schemas.openxmlformats.org/officeDocument/2006/relationships/hyperlink" Target="https://www.ncbi.nlm.nih.gov/nuccore/OP056804" TargetMode="External"/><Relationship Id="rId2706" Type="http://schemas.openxmlformats.org/officeDocument/2006/relationships/hyperlink" Target="https://www.ncbi.nlm.nih.gov/sra/?term=SRR21844078" TargetMode="External"/><Relationship Id="rId4061" Type="http://schemas.openxmlformats.org/officeDocument/2006/relationships/hyperlink" Target="https://www.ncbi.nlm.nih.gov/nuccore/OR546143" TargetMode="External"/><Relationship Id="rId5112" Type="http://schemas.openxmlformats.org/officeDocument/2006/relationships/hyperlink" Target="https://www.ncbi.nlm.nih.gov/sra/?term=SRR25465011" TargetMode="External"/><Relationship Id="rId1308" Type="http://schemas.openxmlformats.org/officeDocument/2006/relationships/hyperlink" Target="https://www.ncbi.nlm.nih.gov/biosample/?term=SAMN29555172" TargetMode="External"/><Relationship Id="rId7284" Type="http://schemas.openxmlformats.org/officeDocument/2006/relationships/hyperlink" Target="https://www.ncbi.nlm.nih.gov/sra/?term=SRR25465231" TargetMode="External"/><Relationship Id="rId1722" Type="http://schemas.openxmlformats.org/officeDocument/2006/relationships/hyperlink" Target="https://www.ncbi.nlm.nih.gov/sra/?term=SRR21844107" TargetMode="External"/><Relationship Id="rId4878" Type="http://schemas.openxmlformats.org/officeDocument/2006/relationships/hyperlink" Target="https://www.ncbi.nlm.nih.gov/nuccore/PV460848" TargetMode="External"/><Relationship Id="rId5929" Type="http://schemas.openxmlformats.org/officeDocument/2006/relationships/hyperlink" Target="https://www.ncbi.nlm.nih.gov/sra/?term=SRR21844118" TargetMode="External"/><Relationship Id="rId14" Type="http://schemas.openxmlformats.org/officeDocument/2006/relationships/hyperlink" Target="https://n2t.net/ark:/65665/33ea658dc-8446-4255-bd5b-e8d9615a903b" TargetMode="External"/><Relationship Id="rId3894" Type="http://schemas.openxmlformats.org/officeDocument/2006/relationships/hyperlink" Target="https://www.ncbi.nlm.nih.gov/nuccore/PV170555" TargetMode="External"/><Relationship Id="rId4945" Type="http://schemas.openxmlformats.org/officeDocument/2006/relationships/hyperlink" Target="https://www.ncbi.nlm.nih.gov/biosample/?term=SAMN26198368" TargetMode="External"/><Relationship Id="rId7004" Type="http://schemas.openxmlformats.org/officeDocument/2006/relationships/hyperlink" Target="https://www.ncbi.nlm.nih.gov/biosample/?term=SAMN31811874" TargetMode="External"/><Relationship Id="rId2496" Type="http://schemas.openxmlformats.org/officeDocument/2006/relationships/hyperlink" Target="https://www.ncbi.nlm.nih.gov/nuccore/OP035165" TargetMode="External"/><Relationship Id="rId3547" Type="http://schemas.openxmlformats.org/officeDocument/2006/relationships/hyperlink" Target="https://www.ncbi.nlm.nih.gov/sra/?term=SRR25465247" TargetMode="External"/><Relationship Id="rId3961" Type="http://schemas.openxmlformats.org/officeDocument/2006/relationships/hyperlink" Target="https://n2t.net/ark:/65665/3e554c4a6-568e-4ba9-97a9-2ef4102e3a4e" TargetMode="External"/><Relationship Id="rId468" Type="http://schemas.openxmlformats.org/officeDocument/2006/relationships/hyperlink" Target="https://www.ncbi.nlm.nih.gov/biosample/?term=SAMN26198383" TargetMode="External"/><Relationship Id="rId882" Type="http://schemas.openxmlformats.org/officeDocument/2006/relationships/hyperlink" Target="https://www.ncbi.nlm.nih.gov/sra/?term=SRR25465128" TargetMode="External"/><Relationship Id="rId1098" Type="http://schemas.openxmlformats.org/officeDocument/2006/relationships/hyperlink" Target="https://www.ncbi.nlm.nih.gov/biosample/?term=SAMN36762228" TargetMode="External"/><Relationship Id="rId2149" Type="http://schemas.openxmlformats.org/officeDocument/2006/relationships/hyperlink" Target="https://www.ncbi.nlm.nih.gov/biosample/?term=SAMN26198095" TargetMode="External"/><Relationship Id="rId2563" Type="http://schemas.openxmlformats.org/officeDocument/2006/relationships/hyperlink" Target="https://n2t.net/ark:/65665/3e576f942-a406-462f-818c-ab356de0cfaa" TargetMode="External"/><Relationship Id="rId3614" Type="http://schemas.openxmlformats.org/officeDocument/2006/relationships/hyperlink" Target="https://n2t.net/ark:/65665/3bcaccd1c-e1e0-4e13-8e8e-32c476428378" TargetMode="External"/><Relationship Id="rId6020" Type="http://schemas.openxmlformats.org/officeDocument/2006/relationships/hyperlink" Target="https://www.ncbi.nlm.nih.gov/nuccore/OP056991" TargetMode="External"/><Relationship Id="rId535" Type="http://schemas.openxmlformats.org/officeDocument/2006/relationships/hyperlink" Target="https://www.ncbi.nlm.nih.gov/nuccore/OR546172" TargetMode="External"/><Relationship Id="rId1165" Type="http://schemas.openxmlformats.org/officeDocument/2006/relationships/hyperlink" Target="https://www.ncbi.nlm.nih.gov/nuccore/PV651722" TargetMode="External"/><Relationship Id="rId2216" Type="http://schemas.openxmlformats.org/officeDocument/2006/relationships/hyperlink" Target="https://n2t.net/ark:/65665/3196b7646-958e-4eb6-af82-9abf4fad2e9c" TargetMode="External"/><Relationship Id="rId2630" Type="http://schemas.openxmlformats.org/officeDocument/2006/relationships/hyperlink" Target="https://www.ncbi.nlm.nih.gov/nuccore/OP057108" TargetMode="External"/><Relationship Id="rId5786" Type="http://schemas.openxmlformats.org/officeDocument/2006/relationships/hyperlink" Target="https://www.ncbi.nlm.nih.gov/nuccore/OR482566" TargetMode="External"/><Relationship Id="rId6837" Type="http://schemas.openxmlformats.org/officeDocument/2006/relationships/hyperlink" Target="https://n2t.net/ark:/65665/3c7a01d1e-d6cf-4da6-9ad3-a2c607b54055" TargetMode="External"/><Relationship Id="rId602" Type="http://schemas.openxmlformats.org/officeDocument/2006/relationships/hyperlink" Target="https://n2t.net/ark:/65665/3721c5a6b-12ec-45ac-8328-3bd2021151b2" TargetMode="External"/><Relationship Id="rId1232" Type="http://schemas.openxmlformats.org/officeDocument/2006/relationships/hyperlink" Target="https://www.ncbi.nlm.nih.gov/nuccore/OR546213" TargetMode="External"/><Relationship Id="rId4388" Type="http://schemas.openxmlformats.org/officeDocument/2006/relationships/hyperlink" Target="https://www.ncbi.nlm.nih.gov/nuccore/OP035327" TargetMode="External"/><Relationship Id="rId5439" Type="http://schemas.openxmlformats.org/officeDocument/2006/relationships/hyperlink" Target="https://www.ncbi.nlm.nih.gov/biosample/?term=SAMN31811813" TargetMode="External"/><Relationship Id="rId5853" Type="http://schemas.openxmlformats.org/officeDocument/2006/relationships/hyperlink" Target="https://www.ncbi.nlm.nih.gov/nuccore/OR582668" TargetMode="External"/><Relationship Id="rId6904" Type="http://schemas.openxmlformats.org/officeDocument/2006/relationships/hyperlink" Target="https://n2t.net/ark:/65665/30aa1e22e-7fb9-4603-a758-4077739f7ed4" TargetMode="External"/><Relationship Id="rId3057" Type="http://schemas.openxmlformats.org/officeDocument/2006/relationships/hyperlink" Target="https://www.ncbi.nlm.nih.gov/biosample/?term=SAMN29555104" TargetMode="External"/><Relationship Id="rId4108" Type="http://schemas.openxmlformats.org/officeDocument/2006/relationships/hyperlink" Target="https://www.ncbi.nlm.nih.gov/sra/?term=SRR22396759" TargetMode="External"/><Relationship Id="rId4455" Type="http://schemas.openxmlformats.org/officeDocument/2006/relationships/hyperlink" Target="https://n2t.net/ark:/65665/3658a5cd1-ed7f-49f9-87a8-2ef6d732a548" TargetMode="External"/><Relationship Id="rId5506" Type="http://schemas.openxmlformats.org/officeDocument/2006/relationships/hyperlink" Target="https://www.ncbi.nlm.nih.gov/sra/?term=SRR22396809" TargetMode="External"/><Relationship Id="rId5920" Type="http://schemas.openxmlformats.org/officeDocument/2006/relationships/hyperlink" Target="https://n2t.net/ark:/65665/382a443a0-b810-4e32-a0e2-dde8898cc51e" TargetMode="External"/><Relationship Id="rId3471" Type="http://schemas.openxmlformats.org/officeDocument/2006/relationships/hyperlink" Target="https://www.ncbi.nlm.nih.gov/nuccore/PV170588" TargetMode="External"/><Relationship Id="rId4522" Type="http://schemas.openxmlformats.org/officeDocument/2006/relationships/hyperlink" Target="https://n2t.net/ark:/65665/3fe87b623-33d3-4114-83ff-0370674720e3" TargetMode="External"/><Relationship Id="rId392" Type="http://schemas.openxmlformats.org/officeDocument/2006/relationships/hyperlink" Target="https://www.ncbi.nlm.nih.gov/nuccore/PV423369" TargetMode="External"/><Relationship Id="rId2073" Type="http://schemas.openxmlformats.org/officeDocument/2006/relationships/hyperlink" Target="https://www.ncbi.nlm.nih.gov/sra/?term=SRR18254443" TargetMode="External"/><Relationship Id="rId3124" Type="http://schemas.openxmlformats.org/officeDocument/2006/relationships/hyperlink" Target="https://www.ncbi.nlm.nih.gov/sra/?term=SRR19434365" TargetMode="External"/><Relationship Id="rId6694" Type="http://schemas.openxmlformats.org/officeDocument/2006/relationships/hyperlink" Target="https://www.ncbi.nlm.nih.gov/biosample/?term=SAMN36762147" TargetMode="External"/><Relationship Id="rId2140" Type="http://schemas.openxmlformats.org/officeDocument/2006/relationships/hyperlink" Target="https://n2t.net/ark:/65665/3bbb9c89e-5eec-43ed-892a-49c8c2861d0f" TargetMode="External"/><Relationship Id="rId5296" Type="http://schemas.openxmlformats.org/officeDocument/2006/relationships/hyperlink" Target="https://www.ncbi.nlm.nih.gov/biosample/?term=SAMN31811760" TargetMode="External"/><Relationship Id="rId6347" Type="http://schemas.openxmlformats.org/officeDocument/2006/relationships/hyperlink" Target="https://www.ncbi.nlm.nih.gov/biosample/?term=SAMN29555360" TargetMode="External"/><Relationship Id="rId6761" Type="http://schemas.openxmlformats.org/officeDocument/2006/relationships/hyperlink" Target="https://n2t.net/ark:/65665/3dc4b5843-92ee-47b1-8d49-f95fc279533f" TargetMode="External"/><Relationship Id="rId112" Type="http://schemas.openxmlformats.org/officeDocument/2006/relationships/hyperlink" Target="https://www.ncbi.nlm.nih.gov/biosample/?term=SAMN26198270" TargetMode="External"/><Relationship Id="rId5363" Type="http://schemas.openxmlformats.org/officeDocument/2006/relationships/hyperlink" Target="https://www.ncbi.nlm.nih.gov/biosample/?term=SAMN48403207" TargetMode="External"/><Relationship Id="rId6414" Type="http://schemas.openxmlformats.org/officeDocument/2006/relationships/hyperlink" Target="https://www.ncbi.nlm.nih.gov/biosample/?term=SAMN31811750" TargetMode="External"/><Relationship Id="rId2957" Type="http://schemas.openxmlformats.org/officeDocument/2006/relationships/hyperlink" Target="https://www.ncbi.nlm.nih.gov/biosample/?term=SAMN26198376" TargetMode="External"/><Relationship Id="rId5016" Type="http://schemas.openxmlformats.org/officeDocument/2006/relationships/hyperlink" Target="https://n2t.net/ark:/65665/38f64ad87-64ee-4ded-b2cc-1b4911474eba" TargetMode="External"/><Relationship Id="rId929" Type="http://schemas.openxmlformats.org/officeDocument/2006/relationships/hyperlink" Target="https://www.ncbi.nlm.nih.gov/biosample/?term=SAMN36762168" TargetMode="External"/><Relationship Id="rId1559" Type="http://schemas.openxmlformats.org/officeDocument/2006/relationships/hyperlink" Target="https://n2t.net/ark:/65665/34dc7e5df-abe5-4508-8e54-73db26c86be7" TargetMode="External"/><Relationship Id="rId1973" Type="http://schemas.openxmlformats.org/officeDocument/2006/relationships/hyperlink" Target="https://www.ncbi.nlm.nih.gov/biosample/?term=SAMN29555245" TargetMode="External"/><Relationship Id="rId4032" Type="http://schemas.openxmlformats.org/officeDocument/2006/relationships/hyperlink" Target="https://www.ncbi.nlm.nih.gov/nuccore/PV170564" TargetMode="External"/><Relationship Id="rId5430" Type="http://schemas.openxmlformats.org/officeDocument/2006/relationships/hyperlink" Target="https://www.ncbi.nlm.nih.gov/nuccore/PV656769" TargetMode="External"/><Relationship Id="rId7188" Type="http://schemas.openxmlformats.org/officeDocument/2006/relationships/hyperlink" Target="https://n2t.net/ark:/65665/317c34620-feaa-4e1a-8fed-59328808f5c6" TargetMode="External"/><Relationship Id="rId1626" Type="http://schemas.openxmlformats.org/officeDocument/2006/relationships/hyperlink" Target="https://n2t.net/ark:/65665/30e0a705d-ea37-4d3b-b380-eaa12fd1ce13" TargetMode="External"/><Relationship Id="rId3798" Type="http://schemas.openxmlformats.org/officeDocument/2006/relationships/hyperlink" Target="https://www.ncbi.nlm.nih.gov/nuccore/PV170600" TargetMode="External"/><Relationship Id="rId4849" Type="http://schemas.openxmlformats.org/officeDocument/2006/relationships/hyperlink" Target="https://n2t.net/ark:/65665/38ec56734-528a-421f-a502-71ff0af80ffc" TargetMode="External"/><Relationship Id="rId7255" Type="http://schemas.openxmlformats.org/officeDocument/2006/relationships/hyperlink" Target="https://www.ncbi.nlm.nih.gov/nuccore/PV442278" TargetMode="External"/><Relationship Id="rId3865" Type="http://schemas.openxmlformats.org/officeDocument/2006/relationships/hyperlink" Target="https://n2t.net/ark:/65665/33ebf6aee-753e-4557-928f-96ddf5413ebe" TargetMode="External"/><Relationship Id="rId4916" Type="http://schemas.openxmlformats.org/officeDocument/2006/relationships/hyperlink" Target="https://www.ncbi.nlm.nih.gov/biosample/?term=SAMN26198388" TargetMode="External"/><Relationship Id="rId6271" Type="http://schemas.openxmlformats.org/officeDocument/2006/relationships/hyperlink" Target="https://www.ncbi.nlm.nih.gov/nuccore/OR482576" TargetMode="External"/><Relationship Id="rId7322" Type="http://schemas.openxmlformats.org/officeDocument/2006/relationships/hyperlink" Target="https://n2t.net/ark:/65665/325c6aef0-bea9-4b94-b9e8-11e603819819" TargetMode="External"/><Relationship Id="rId786" Type="http://schemas.openxmlformats.org/officeDocument/2006/relationships/hyperlink" Target="https://www.ncbi.nlm.nih.gov/sra/?term=SRR21844182" TargetMode="External"/><Relationship Id="rId2467" Type="http://schemas.openxmlformats.org/officeDocument/2006/relationships/hyperlink" Target="https://n2t.net/ark:/65665/315001b8f-7d19-4d55-b685-ace9b09069c6" TargetMode="External"/><Relationship Id="rId3518" Type="http://schemas.openxmlformats.org/officeDocument/2006/relationships/hyperlink" Target="https://www.ncbi.nlm.nih.gov/nuccore/PV170593" TargetMode="External"/><Relationship Id="rId439" Type="http://schemas.openxmlformats.org/officeDocument/2006/relationships/hyperlink" Target="https://www.ncbi.nlm.nih.gov/sra/?term=SRR21844255" TargetMode="External"/><Relationship Id="rId1069" Type="http://schemas.openxmlformats.org/officeDocument/2006/relationships/hyperlink" Target="https://n2t.net/ark:/65665/3dfaa9df6-2053-4587-a46d-9d295227d6bf" TargetMode="External"/><Relationship Id="rId1483" Type="http://schemas.openxmlformats.org/officeDocument/2006/relationships/hyperlink" Target="https://n2t.net/ark:/65665/3a16d74ce-272b-4947-8941-573a49983e62" TargetMode="External"/><Relationship Id="rId2881" Type="http://schemas.openxmlformats.org/officeDocument/2006/relationships/hyperlink" Target="https://www.ncbi.nlm.nih.gov/nuccore/OP035132" TargetMode="External"/><Relationship Id="rId3932" Type="http://schemas.openxmlformats.org/officeDocument/2006/relationships/hyperlink" Target="https://n2t.net/ark:/65665/318e10ff8-9a33-47ee-a136-568ed6a6a5a9" TargetMode="External"/><Relationship Id="rId506" Type="http://schemas.openxmlformats.org/officeDocument/2006/relationships/hyperlink" Target="https://www.ncbi.nlm.nih.gov/biosample/?term=SAMN48402999" TargetMode="External"/><Relationship Id="rId853" Type="http://schemas.openxmlformats.org/officeDocument/2006/relationships/hyperlink" Target="https://n2t.net/ark:/65665/3d939800a-72b2-41c4-8623-1fa163ca020b" TargetMode="External"/><Relationship Id="rId1136" Type="http://schemas.openxmlformats.org/officeDocument/2006/relationships/hyperlink" Target="https://www.ncbi.nlm.nih.gov/nuccore/PV185777" TargetMode="External"/><Relationship Id="rId2534" Type="http://schemas.openxmlformats.org/officeDocument/2006/relationships/hyperlink" Target="https://www.ncbi.nlm.nih.gov/sra/?term=SRR22396781" TargetMode="External"/><Relationship Id="rId920" Type="http://schemas.openxmlformats.org/officeDocument/2006/relationships/hyperlink" Target="https://n2t.net/ark:/65665/397cd3de1-7ed6-4b9a-bc1b-0f628a4f0351" TargetMode="External"/><Relationship Id="rId1550" Type="http://schemas.openxmlformats.org/officeDocument/2006/relationships/hyperlink" Target="https://www.ncbi.nlm.nih.gov/biosample/?term=SAMN31811697" TargetMode="External"/><Relationship Id="rId2601" Type="http://schemas.openxmlformats.org/officeDocument/2006/relationships/hyperlink" Target="https://www.ncbi.nlm.nih.gov/biosample/?term=SAMN29555225" TargetMode="External"/><Relationship Id="rId5757" Type="http://schemas.openxmlformats.org/officeDocument/2006/relationships/hyperlink" Target="https://www.ncbi.nlm.nih.gov/biosample/?term=SAMN31811914" TargetMode="External"/><Relationship Id="rId6808" Type="http://schemas.openxmlformats.org/officeDocument/2006/relationships/hyperlink" Target="https://n2t.net/ark:/65665/35662083d-97b4-40b9-b752-9ee988c7a173" TargetMode="External"/><Relationship Id="rId1203" Type="http://schemas.openxmlformats.org/officeDocument/2006/relationships/hyperlink" Target="https://www.ncbi.nlm.nih.gov/biosample/?term=SAMN31811627" TargetMode="External"/><Relationship Id="rId4359" Type="http://schemas.openxmlformats.org/officeDocument/2006/relationships/hyperlink" Target="https://www.ncbi.nlm.nih.gov/nuccore/PV656775" TargetMode="External"/><Relationship Id="rId4773" Type="http://schemas.openxmlformats.org/officeDocument/2006/relationships/hyperlink" Target="https://n2t.net/ark:/65665/3b946f017-46bf-4bb0-a6d8-0ce7717924f1" TargetMode="External"/><Relationship Id="rId5824" Type="http://schemas.openxmlformats.org/officeDocument/2006/relationships/hyperlink" Target="https://n2t.net/ark:/65665/3b90900b5-16af-4296-9bc0-c3592610b39a" TargetMode="External"/><Relationship Id="rId3375" Type="http://schemas.openxmlformats.org/officeDocument/2006/relationships/hyperlink" Target="https://www.ncbi.nlm.nih.gov/nuccore/PV610248" TargetMode="External"/><Relationship Id="rId4426" Type="http://schemas.openxmlformats.org/officeDocument/2006/relationships/hyperlink" Target="https://n2t.net/ark:/65665/39b84fd9d-90d0-4e37-93f9-a72eacc4ac4e" TargetMode="External"/><Relationship Id="rId4840" Type="http://schemas.openxmlformats.org/officeDocument/2006/relationships/hyperlink" Target="https://www.ncbi.nlm.nih.gov/biosample/?term=SAMN48403114" TargetMode="External"/><Relationship Id="rId296" Type="http://schemas.openxmlformats.org/officeDocument/2006/relationships/hyperlink" Target="https://www.ncbi.nlm.nih.gov/biosample/?term=SAMN26198324" TargetMode="External"/><Relationship Id="rId2391" Type="http://schemas.openxmlformats.org/officeDocument/2006/relationships/hyperlink" Target="https://n2t.net/ark:/65665/30577f760-508c-45b1-ae24-30279085162d" TargetMode="External"/><Relationship Id="rId3028" Type="http://schemas.openxmlformats.org/officeDocument/2006/relationships/hyperlink" Target="https://www.ncbi.nlm.nih.gov/sra/?term=SRR18254332" TargetMode="External"/><Relationship Id="rId3442" Type="http://schemas.openxmlformats.org/officeDocument/2006/relationships/hyperlink" Target="https://n2t.net/ark:/65665/340f65824-3ef2-4a6a-97d4-c0f5d5e10a2e" TargetMode="External"/><Relationship Id="rId6598" Type="http://schemas.openxmlformats.org/officeDocument/2006/relationships/hyperlink" Target="https://www.ncbi.nlm.nih.gov/biosample/?term=SAMN26198254" TargetMode="External"/><Relationship Id="rId363" Type="http://schemas.openxmlformats.org/officeDocument/2006/relationships/hyperlink" Target="https://n2t.net/ark:/65665/30ba1e2da-63fd-4daa-b667-df130b075cb5" TargetMode="External"/><Relationship Id="rId2044" Type="http://schemas.openxmlformats.org/officeDocument/2006/relationships/hyperlink" Target="https://n2t.net/ark:/65665/33effcd06-167f-4f85-bef3-8664538ab5f1" TargetMode="External"/><Relationship Id="rId430" Type="http://schemas.openxmlformats.org/officeDocument/2006/relationships/hyperlink" Target="https://n2t.net/ark:/65665/33f68ca34-a3f1-4c91-9918-b1817074418a" TargetMode="External"/><Relationship Id="rId1060" Type="http://schemas.openxmlformats.org/officeDocument/2006/relationships/hyperlink" Target="https://www.ncbi.nlm.nih.gov/sra/?term=SRR21844068" TargetMode="External"/><Relationship Id="rId2111" Type="http://schemas.openxmlformats.org/officeDocument/2006/relationships/hyperlink" Target="https://www.ncbi.nlm.nih.gov/sra/?term=SRR33529719" TargetMode="External"/><Relationship Id="rId5267" Type="http://schemas.openxmlformats.org/officeDocument/2006/relationships/hyperlink" Target="https://www.ncbi.nlm.nih.gov/sra/?term=SRR22396757" TargetMode="External"/><Relationship Id="rId6318" Type="http://schemas.openxmlformats.org/officeDocument/2006/relationships/hyperlink" Target="https://www.ncbi.nlm.nih.gov/sra/?term=SRR22396714" TargetMode="External"/><Relationship Id="rId6665" Type="http://schemas.openxmlformats.org/officeDocument/2006/relationships/hyperlink" Target="https://www.ncbi.nlm.nih.gov/sra/?term=SRR22396687" TargetMode="External"/><Relationship Id="rId5681" Type="http://schemas.openxmlformats.org/officeDocument/2006/relationships/hyperlink" Target="https://www.ncbi.nlm.nih.gov/nuccore/OP035310" TargetMode="External"/><Relationship Id="rId6732" Type="http://schemas.openxmlformats.org/officeDocument/2006/relationships/hyperlink" Target="https://n2t.net/ark:/65665/327506553-55b9-42e2-9a7c-a31a403bcde9" TargetMode="External"/><Relationship Id="rId1877" Type="http://schemas.openxmlformats.org/officeDocument/2006/relationships/hyperlink" Target="https://www.ncbi.nlm.nih.gov/sra/?term=SRR21844206" TargetMode="External"/><Relationship Id="rId2928" Type="http://schemas.openxmlformats.org/officeDocument/2006/relationships/hyperlink" Target="https://www.ncbi.nlm.nih.gov/sra/?term=SRR21844084" TargetMode="External"/><Relationship Id="rId4283" Type="http://schemas.openxmlformats.org/officeDocument/2006/relationships/hyperlink" Target="https://www.ncbi.nlm.nih.gov/biosample/?term=SAMN29555276" TargetMode="External"/><Relationship Id="rId5334" Type="http://schemas.openxmlformats.org/officeDocument/2006/relationships/hyperlink" Target="https://n2t.net/ark:/65665/3b1d6eb9e-c8f2-402c-af81-cc3252babee1" TargetMode="External"/><Relationship Id="rId1944" Type="http://schemas.openxmlformats.org/officeDocument/2006/relationships/hyperlink" Target="https://www.ncbi.nlm.nih.gov/sra/?term=SRR18254526" TargetMode="External"/><Relationship Id="rId4350" Type="http://schemas.openxmlformats.org/officeDocument/2006/relationships/hyperlink" Target="https://n2t.net/ark:/65665/3661e3779-081f-4a41-8d3f-32c5c624824b" TargetMode="External"/><Relationship Id="rId5401" Type="http://schemas.openxmlformats.org/officeDocument/2006/relationships/hyperlink" Target="https://www.ncbi.nlm.nih.gov/sra/?term=SRR22396748" TargetMode="External"/><Relationship Id="rId4003" Type="http://schemas.openxmlformats.org/officeDocument/2006/relationships/hyperlink" Target="https://n2t.net/ark:/65665/35ce5fd22-d2e3-4304-9c19-f377861c2525" TargetMode="External"/><Relationship Id="rId7159" Type="http://schemas.openxmlformats.org/officeDocument/2006/relationships/hyperlink" Target="https://www.ncbi.nlm.nih.gov/sra/?term=SRR33529894" TargetMode="External"/><Relationship Id="rId6175" Type="http://schemas.openxmlformats.org/officeDocument/2006/relationships/hyperlink" Target="https://n2t.net/ark:/65665/3ac0efb95-305e-4f86-952b-4a99227ca6f2" TargetMode="External"/><Relationship Id="rId7226" Type="http://schemas.openxmlformats.org/officeDocument/2006/relationships/hyperlink" Target="https://www.ncbi.nlm.nih.gov/nuccore/OR546174" TargetMode="External"/><Relationship Id="rId3769" Type="http://schemas.openxmlformats.org/officeDocument/2006/relationships/hyperlink" Target="https://n2t.net/ark:/65665/352df3950-5c01-49a7-8d76-887ecf946930" TargetMode="External"/><Relationship Id="rId5191" Type="http://schemas.openxmlformats.org/officeDocument/2006/relationships/hyperlink" Target="https://www.ncbi.nlm.nih.gov/sra/?term=SRR33530020" TargetMode="External"/><Relationship Id="rId6242" Type="http://schemas.openxmlformats.org/officeDocument/2006/relationships/hyperlink" Target="https://www.ncbi.nlm.nih.gov/biosample/?term=SAMN29555377" TargetMode="External"/><Relationship Id="rId2785" Type="http://schemas.openxmlformats.org/officeDocument/2006/relationships/hyperlink" Target="https://n2t.net/ark:/65665/3f33bce34-2655-495a-942a-984679a12fd3" TargetMode="External"/><Relationship Id="rId3836" Type="http://schemas.openxmlformats.org/officeDocument/2006/relationships/hyperlink" Target="https://n2t.net/ark:/65665/393db7766-2361-4f3f-a2c3-779a7cc348b5" TargetMode="External"/><Relationship Id="rId757" Type="http://schemas.openxmlformats.org/officeDocument/2006/relationships/hyperlink" Target="https://www.ncbi.nlm.nih.gov/sra/?term=SRR19434375" TargetMode="External"/><Relationship Id="rId1387" Type="http://schemas.openxmlformats.org/officeDocument/2006/relationships/hyperlink" Target="https://www.ncbi.nlm.nih.gov/nuccore/PV660493" TargetMode="External"/><Relationship Id="rId2438" Type="http://schemas.openxmlformats.org/officeDocument/2006/relationships/hyperlink" Target="https://n2t.net/ark:/65665/3c106682e-6683-47ec-abc0-9a1c7e67d239" TargetMode="External"/><Relationship Id="rId2852" Type="http://schemas.openxmlformats.org/officeDocument/2006/relationships/hyperlink" Target="https://n2t.net/ark:/65665/3e5bf62e9-e302-4b51-8384-29c99dfc0cf7" TargetMode="External"/><Relationship Id="rId3903" Type="http://schemas.openxmlformats.org/officeDocument/2006/relationships/hyperlink" Target="https://n2t.net/ark:/65665/3865687e0-50d9-4ab2-897c-780da5e8fcba" TargetMode="External"/><Relationship Id="rId93" Type="http://schemas.openxmlformats.org/officeDocument/2006/relationships/hyperlink" Target="https://n2t.net/ark:/65665/3da673b03-d993-49af-81fc-d3501770b251" TargetMode="External"/><Relationship Id="rId824" Type="http://schemas.openxmlformats.org/officeDocument/2006/relationships/hyperlink" Target="https://n2t.net/ark:/65665/31cd4a81c-5abd-4655-a790-e0a7845b190c" TargetMode="External"/><Relationship Id="rId1454" Type="http://schemas.openxmlformats.org/officeDocument/2006/relationships/hyperlink" Target="https://www.ncbi.nlm.nih.gov/biosample/?term=SAMN26198361" TargetMode="External"/><Relationship Id="rId2505" Type="http://schemas.openxmlformats.org/officeDocument/2006/relationships/hyperlink" Target="https://n2t.net/ark:/65665/306176fda-ebe4-47a5-b20b-67029486c299" TargetMode="External"/><Relationship Id="rId1107" Type="http://schemas.openxmlformats.org/officeDocument/2006/relationships/hyperlink" Target="https://n2t.net/ark:/65665/3a0ec6ba9-21f0-4cf7-8d02-466b4c9db3db" TargetMode="External"/><Relationship Id="rId1521" Type="http://schemas.openxmlformats.org/officeDocument/2006/relationships/hyperlink" Target="https://n2t.net/ark:/65665/3115725c4-7d01-4284-b837-7421c2690c18" TargetMode="External"/><Relationship Id="rId4677" Type="http://schemas.openxmlformats.org/officeDocument/2006/relationships/hyperlink" Target="https://www.ncbi.nlm.nih.gov/sra/?term=SRR22396698" TargetMode="External"/><Relationship Id="rId5728" Type="http://schemas.openxmlformats.org/officeDocument/2006/relationships/hyperlink" Target="https://www.ncbi.nlm.nih.gov/sra/?term=SRR25465018" TargetMode="External"/><Relationship Id="rId7083" Type="http://schemas.openxmlformats.org/officeDocument/2006/relationships/hyperlink" Target="https://n2t.net/ark:/65665/310ea2d4e-1d22-46c8-a575-ce8142e215d8" TargetMode="External"/><Relationship Id="rId3279" Type="http://schemas.openxmlformats.org/officeDocument/2006/relationships/hyperlink" Target="https://n2t.net/ark:/65665/388df5bed-d99f-4aff-a6c1-c6ae555087bd" TargetMode="External"/><Relationship Id="rId3693" Type="http://schemas.openxmlformats.org/officeDocument/2006/relationships/hyperlink" Target="https://n2t.net/ark:/65665/39b8d709e-845a-4692-b463-9bd07a6a51af" TargetMode="External"/><Relationship Id="rId7150" Type="http://schemas.openxmlformats.org/officeDocument/2006/relationships/hyperlink" Target="https://n2t.net/ark:/65665/3d44bfa34-8b06-44c9-b177-c91cc106a48d" TargetMode="External"/><Relationship Id="rId2295" Type="http://schemas.openxmlformats.org/officeDocument/2006/relationships/hyperlink" Target="https://n2t.net/ark:/65665/3a4a9bdd6-cc62-4f68-801f-76470343d2f5" TargetMode="External"/><Relationship Id="rId3346" Type="http://schemas.openxmlformats.org/officeDocument/2006/relationships/hyperlink" Target="https://www.ncbi.nlm.nih.gov/biosample/?term=SAMN31811907" TargetMode="External"/><Relationship Id="rId4744" Type="http://schemas.openxmlformats.org/officeDocument/2006/relationships/hyperlink" Target="https://n2t.net/ark:/65665/36612c01c-2ca4-4b43-81fd-88619c7a2896" TargetMode="External"/><Relationship Id="rId267" Type="http://schemas.openxmlformats.org/officeDocument/2006/relationships/hyperlink" Target="https://n2t.net/ark:/65665/3d16f5575-6b1f-49f5-8b9b-0bd081fc3692" TargetMode="External"/><Relationship Id="rId3760" Type="http://schemas.openxmlformats.org/officeDocument/2006/relationships/hyperlink" Target="https://www.ncbi.nlm.nih.gov/biosample/?term=SAMN36762286" TargetMode="External"/><Relationship Id="rId4811" Type="http://schemas.openxmlformats.org/officeDocument/2006/relationships/hyperlink" Target="https://n2t.net/ark:/65665/371f2faad-6a3f-4f11-9e97-f8271a61cca0" TargetMode="External"/><Relationship Id="rId681" Type="http://schemas.openxmlformats.org/officeDocument/2006/relationships/hyperlink" Target="https://www.ncbi.nlm.nih.gov/sra/?term=SRR21844203" TargetMode="External"/><Relationship Id="rId2362" Type="http://schemas.openxmlformats.org/officeDocument/2006/relationships/hyperlink" Target="https://www.ncbi.nlm.nih.gov/biosample/?term=SAMN26198373" TargetMode="External"/><Relationship Id="rId3413" Type="http://schemas.openxmlformats.org/officeDocument/2006/relationships/hyperlink" Target="https://www.ncbi.nlm.nih.gov/nuccore/PV610254" TargetMode="External"/><Relationship Id="rId6569" Type="http://schemas.openxmlformats.org/officeDocument/2006/relationships/hyperlink" Target="https://n2t.net/ark:/65665/39a168698-7c8a-48fe-ac80-a27a730c1b3d" TargetMode="External"/><Relationship Id="rId6983" Type="http://schemas.openxmlformats.org/officeDocument/2006/relationships/hyperlink" Target="https://www.ncbi.nlm.nih.gov/sra/?term=SRR33529682" TargetMode="External"/><Relationship Id="rId334" Type="http://schemas.openxmlformats.org/officeDocument/2006/relationships/hyperlink" Target="https://n2t.net/ark:/65665/3e0e2591b-fb3a-4608-9e0f-267cc0cc9f60" TargetMode="External"/><Relationship Id="rId2015" Type="http://schemas.openxmlformats.org/officeDocument/2006/relationships/hyperlink" Target="https://www.ncbi.nlm.nih.gov/nuccore/OR482440" TargetMode="External"/><Relationship Id="rId5585" Type="http://schemas.openxmlformats.org/officeDocument/2006/relationships/hyperlink" Target="https://www.ncbi.nlm.nih.gov/nuccore/OP035082" TargetMode="External"/><Relationship Id="rId6636" Type="http://schemas.openxmlformats.org/officeDocument/2006/relationships/hyperlink" Target="https://www.ncbi.nlm.nih.gov/nuccore/OP056924" TargetMode="External"/><Relationship Id="rId401" Type="http://schemas.openxmlformats.org/officeDocument/2006/relationships/hyperlink" Target="https://n2t.net/ark:/65665/3647c20f9-2b8f-4651-8d16-1507cbd6d793" TargetMode="External"/><Relationship Id="rId1031" Type="http://schemas.openxmlformats.org/officeDocument/2006/relationships/hyperlink" Target="https://www.ncbi.nlm.nih.gov/sra/?term=SRR18254436" TargetMode="External"/><Relationship Id="rId4187" Type="http://schemas.openxmlformats.org/officeDocument/2006/relationships/hyperlink" Target="https://www.ncbi.nlm.nih.gov/sra/?term=SRR22396743" TargetMode="External"/><Relationship Id="rId5238" Type="http://schemas.openxmlformats.org/officeDocument/2006/relationships/hyperlink" Target="https://www.ncbi.nlm.nih.gov/sra/?term=SRR18254547" TargetMode="External"/><Relationship Id="rId5652" Type="http://schemas.openxmlformats.org/officeDocument/2006/relationships/hyperlink" Target="https://n2t.net/ark:/65665/37754ae1d-b6c2-4c1d-b5c7-38966d855f7c" TargetMode="External"/><Relationship Id="rId6703" Type="http://schemas.openxmlformats.org/officeDocument/2006/relationships/hyperlink" Target="https://n2t.net/ark:/65665/321cddce3-a4d7-4274-a0cc-7ff2ddc6eb6c" TargetMode="External"/><Relationship Id="rId4254" Type="http://schemas.openxmlformats.org/officeDocument/2006/relationships/hyperlink" Target="https://n2t.net/ark:/65665/3cdd681f4-9a53-49fc-a019-41f89e6dc879" TargetMode="External"/><Relationship Id="rId5305" Type="http://schemas.openxmlformats.org/officeDocument/2006/relationships/hyperlink" Target="https://www.ncbi.nlm.nih.gov/sra/?term=SRR25465181" TargetMode="External"/><Relationship Id="rId1848" Type="http://schemas.openxmlformats.org/officeDocument/2006/relationships/hyperlink" Target="https://www.ncbi.nlm.nih.gov/nuccore/OR575559" TargetMode="External"/><Relationship Id="rId3270" Type="http://schemas.openxmlformats.org/officeDocument/2006/relationships/hyperlink" Target="https://www.ncbi.nlm.nih.gov/sra/?term=SRR22396927" TargetMode="External"/><Relationship Id="rId4321" Type="http://schemas.openxmlformats.org/officeDocument/2006/relationships/hyperlink" Target="https://n2t.net/ark:/65665/365fd83df-56c5-4a11-bd63-89c765d7252e" TargetMode="External"/><Relationship Id="rId191" Type="http://schemas.openxmlformats.org/officeDocument/2006/relationships/hyperlink" Target="https://www.ncbi.nlm.nih.gov/biosample/?term=SAMN31811923" TargetMode="External"/><Relationship Id="rId1915" Type="http://schemas.openxmlformats.org/officeDocument/2006/relationships/hyperlink" Target="https://www.ncbi.nlm.nih.gov/sra/?term=SRR33529831" TargetMode="External"/><Relationship Id="rId6079" Type="http://schemas.openxmlformats.org/officeDocument/2006/relationships/hyperlink" Target="https://www.ncbi.nlm.nih.gov/biosample/?term=SAMN48403236" TargetMode="External"/><Relationship Id="rId5095" Type="http://schemas.openxmlformats.org/officeDocument/2006/relationships/hyperlink" Target="https://www.ncbi.nlm.nih.gov/sra/?term=SRR22396942" TargetMode="External"/><Relationship Id="rId6493" Type="http://schemas.openxmlformats.org/officeDocument/2006/relationships/hyperlink" Target="https://www.ncbi.nlm.nih.gov/biosample/?term=SAMN29555350" TargetMode="External"/><Relationship Id="rId2689" Type="http://schemas.openxmlformats.org/officeDocument/2006/relationships/hyperlink" Target="https://www.ncbi.nlm.nih.gov/nuccore/PV423374" TargetMode="External"/><Relationship Id="rId6146" Type="http://schemas.openxmlformats.org/officeDocument/2006/relationships/hyperlink" Target="https://n2t.net/ark:/65665/3e5cfd62f-042d-4bef-87be-b5979de71e21" TargetMode="External"/><Relationship Id="rId6560" Type="http://schemas.openxmlformats.org/officeDocument/2006/relationships/hyperlink" Target="https://www.ncbi.nlm.nih.gov/nuccore/OR546154" TargetMode="External"/><Relationship Id="rId2756" Type="http://schemas.openxmlformats.org/officeDocument/2006/relationships/hyperlink" Target="https://n2t.net/ark:/65665/3d2e7e77c-2079-4239-8522-b49ed0c8667e" TargetMode="External"/><Relationship Id="rId3807" Type="http://schemas.openxmlformats.org/officeDocument/2006/relationships/hyperlink" Target="https://n2t.net/ark:/65665/35ebad721-265c-4212-84ba-1d2cbb346e1a" TargetMode="External"/><Relationship Id="rId5162" Type="http://schemas.openxmlformats.org/officeDocument/2006/relationships/hyperlink" Target="https://www.ncbi.nlm.nih.gov/biosample/?term=SAMN36762099" TargetMode="External"/><Relationship Id="rId6213" Type="http://schemas.openxmlformats.org/officeDocument/2006/relationships/hyperlink" Target="https://www.ncbi.nlm.nih.gov/biosample/?term=SAMN26198310" TargetMode="External"/><Relationship Id="rId728" Type="http://schemas.openxmlformats.org/officeDocument/2006/relationships/hyperlink" Target="https://www.ncbi.nlm.nih.gov/nuccore/OR546230" TargetMode="External"/><Relationship Id="rId1358" Type="http://schemas.openxmlformats.org/officeDocument/2006/relationships/hyperlink" Target="https://n2t.net/ark:/65665/3ec65511f-6131-4c7b-91e3-e98e6e42d172" TargetMode="External"/><Relationship Id="rId1772" Type="http://schemas.openxmlformats.org/officeDocument/2006/relationships/hyperlink" Target="https://www.ncbi.nlm.nih.gov/nuccore/PV662074" TargetMode="External"/><Relationship Id="rId2409" Type="http://schemas.openxmlformats.org/officeDocument/2006/relationships/hyperlink" Target="https://n2t.net/ark:/65665/30d5a6142-a776-4db8-9bf2-63ee0939d598" TargetMode="External"/><Relationship Id="rId5979" Type="http://schemas.openxmlformats.org/officeDocument/2006/relationships/hyperlink" Target="https://www.ncbi.nlm.nih.gov/biosample/?term=SAMN31811618" TargetMode="External"/><Relationship Id="rId64" Type="http://schemas.openxmlformats.org/officeDocument/2006/relationships/hyperlink" Target="https://www.ncbi.nlm.nih.gov/biosample/?term=SAMN26198160" TargetMode="External"/><Relationship Id="rId1425" Type="http://schemas.openxmlformats.org/officeDocument/2006/relationships/hyperlink" Target="https://n2t.net/ark:/65665/392f9d411-cec6-4ce7-a08d-312dab54e1e7" TargetMode="External"/><Relationship Id="rId2823" Type="http://schemas.openxmlformats.org/officeDocument/2006/relationships/hyperlink" Target="https://n2t.net/ark:/65665/39ddf656a-3df3-4668-9f08-7ad62cf18967" TargetMode="External"/><Relationship Id="rId4995" Type="http://schemas.openxmlformats.org/officeDocument/2006/relationships/hyperlink" Target="https://www.ncbi.nlm.nih.gov/biosample/?term=SAMN31811890" TargetMode="External"/><Relationship Id="rId7054" Type="http://schemas.openxmlformats.org/officeDocument/2006/relationships/hyperlink" Target="https://n2t.net/ark:/65665/32397ac83-a105-470c-b4a1-81a2e453d8b5" TargetMode="External"/><Relationship Id="rId2199" Type="http://schemas.openxmlformats.org/officeDocument/2006/relationships/hyperlink" Target="https://n2t.net/ark:/65665/3d50e2665-1720-454d-b342-625590bb4c82" TargetMode="External"/><Relationship Id="rId3597" Type="http://schemas.openxmlformats.org/officeDocument/2006/relationships/hyperlink" Target="https://n2t.net/ark:/65665/3dc78669f-3c89-42d6-9a13-0a0bac22c545" TargetMode="External"/><Relationship Id="rId4648" Type="http://schemas.openxmlformats.org/officeDocument/2006/relationships/hyperlink" Target="https://www.ncbi.nlm.nih.gov/nuccore/OP057119" TargetMode="External"/><Relationship Id="rId6070" Type="http://schemas.openxmlformats.org/officeDocument/2006/relationships/hyperlink" Target="https://www.ncbi.nlm.nih.gov/nuccore/OR546201" TargetMode="External"/><Relationship Id="rId3664" Type="http://schemas.openxmlformats.org/officeDocument/2006/relationships/hyperlink" Target="https://n2t.net/ark:/65665/314004498-6051-4d50-9a27-3142680c2ec3" TargetMode="External"/><Relationship Id="rId4715" Type="http://schemas.openxmlformats.org/officeDocument/2006/relationships/hyperlink" Target="https://www.ncbi.nlm.nih.gov/biosample/?term=SAMN31811568" TargetMode="External"/><Relationship Id="rId7121" Type="http://schemas.openxmlformats.org/officeDocument/2006/relationships/hyperlink" Target="https://www.ncbi.nlm.nih.gov/sra/?term=SRR22396632" TargetMode="External"/><Relationship Id="rId585" Type="http://schemas.openxmlformats.org/officeDocument/2006/relationships/hyperlink" Target="https://n2t.net/ark:/65665/3415191bf-2149-4916-a8b5-02bcdf363968" TargetMode="External"/><Relationship Id="rId2266" Type="http://schemas.openxmlformats.org/officeDocument/2006/relationships/hyperlink" Target="https://n2t.net/ark:/65665/3d0b74fd0-a15f-4e91-85fa-96161d6081d6" TargetMode="External"/><Relationship Id="rId2680" Type="http://schemas.openxmlformats.org/officeDocument/2006/relationships/hyperlink" Target="https://n2t.net/ark:/65665/36703add6-c28f-4a56-bc86-e391610ea571" TargetMode="External"/><Relationship Id="rId3317" Type="http://schemas.openxmlformats.org/officeDocument/2006/relationships/hyperlink" Target="https://www.ncbi.nlm.nih.gov/nuccore/OR482505" TargetMode="External"/><Relationship Id="rId3731" Type="http://schemas.openxmlformats.org/officeDocument/2006/relationships/hyperlink" Target="https://www.ncbi.nlm.nih.gov/biosample/?term=SAMN36762320" TargetMode="External"/><Relationship Id="rId6887" Type="http://schemas.openxmlformats.org/officeDocument/2006/relationships/hyperlink" Target="https://n2t.net/ark:/65665/3011de6df-d284-45d2-aec8-3c9c79103e6a" TargetMode="External"/><Relationship Id="rId238" Type="http://schemas.openxmlformats.org/officeDocument/2006/relationships/hyperlink" Target="https://n2t.net/ark:/65665/31bd570f5-ce30-408a-b844-620ae5e70196" TargetMode="External"/><Relationship Id="rId652" Type="http://schemas.openxmlformats.org/officeDocument/2006/relationships/hyperlink" Target="https://www.ncbi.nlm.nih.gov/nuccore/OP056966" TargetMode="External"/><Relationship Id="rId1282" Type="http://schemas.openxmlformats.org/officeDocument/2006/relationships/hyperlink" Target="https://n2t.net/ark:/65665/3b8176023-e51f-408a-b942-922c93e043e0" TargetMode="External"/><Relationship Id="rId2333" Type="http://schemas.openxmlformats.org/officeDocument/2006/relationships/hyperlink" Target="https://www.ncbi.nlm.nih.gov/sra/?term=SRR18254333" TargetMode="External"/><Relationship Id="rId5489" Type="http://schemas.openxmlformats.org/officeDocument/2006/relationships/hyperlink" Target="https://www.ncbi.nlm.nih.gov/nuccore/OR482561" TargetMode="External"/><Relationship Id="rId305" Type="http://schemas.openxmlformats.org/officeDocument/2006/relationships/hyperlink" Target="https://n2t.net/ark:/65665/3308b45ae-93b3-4371-8b8b-15d98a40acee" TargetMode="External"/><Relationship Id="rId2400" Type="http://schemas.openxmlformats.org/officeDocument/2006/relationships/hyperlink" Target="https://www.ncbi.nlm.nih.gov/nuccore/PV370323" TargetMode="External"/><Relationship Id="rId5556" Type="http://schemas.openxmlformats.org/officeDocument/2006/relationships/hyperlink" Target="https://n2t.net/ark:/65665/3b86fff7b-29e5-4812-9ab5-8a547b6a6e19" TargetMode="External"/><Relationship Id="rId6607" Type="http://schemas.openxmlformats.org/officeDocument/2006/relationships/hyperlink" Target="https://n2t.net/ark:/65665/387f97984-563c-4f36-a2d6-b779f90446ca" TargetMode="External"/><Relationship Id="rId6954" Type="http://schemas.openxmlformats.org/officeDocument/2006/relationships/hyperlink" Target="https://www.ncbi.nlm.nih.gov/sra/?term=SRR22396681" TargetMode="External"/><Relationship Id="rId1002" Type="http://schemas.openxmlformats.org/officeDocument/2006/relationships/hyperlink" Target="https://n2t.net/ark:/65665/3f69973e0-0e7f-40f3-9839-6ec38b1a3085" TargetMode="External"/><Relationship Id="rId4158" Type="http://schemas.openxmlformats.org/officeDocument/2006/relationships/hyperlink" Target="https://www.ncbi.nlm.nih.gov/biosample/?term=SAMN29555133" TargetMode="External"/><Relationship Id="rId5209" Type="http://schemas.openxmlformats.org/officeDocument/2006/relationships/hyperlink" Target="https://www.ncbi.nlm.nih.gov/nuccore/OP035078" TargetMode="External"/><Relationship Id="rId5970" Type="http://schemas.openxmlformats.org/officeDocument/2006/relationships/hyperlink" Target="https://n2t.net/ark:/65665/3fa6b246c-61aa-4dc8-a220-866f1ff37044" TargetMode="External"/><Relationship Id="rId3174" Type="http://schemas.openxmlformats.org/officeDocument/2006/relationships/hyperlink" Target="https://n2t.net/ark:/65665/3c2e06fa0-4f89-4ad5-99a4-4a2350618050" TargetMode="External"/><Relationship Id="rId4572" Type="http://schemas.openxmlformats.org/officeDocument/2006/relationships/hyperlink" Target="https://www.ncbi.nlm.nih.gov/sra/?term=SRR19434518" TargetMode="External"/><Relationship Id="rId5623" Type="http://schemas.openxmlformats.org/officeDocument/2006/relationships/hyperlink" Target="https://n2t.net/ark:/65665/302047612-f9ee-44c9-9957-ca201d28ba82" TargetMode="External"/><Relationship Id="rId1819" Type="http://schemas.openxmlformats.org/officeDocument/2006/relationships/hyperlink" Target="https://n2t.net/ark:/65665/3f71e5a25-ef4a-455f-8a54-d64fdbf7d886" TargetMode="External"/><Relationship Id="rId4225" Type="http://schemas.openxmlformats.org/officeDocument/2006/relationships/hyperlink" Target="https://n2t.net/ark:/65665/3a252ca26-c1f7-4727-a72c-3148cc433856" TargetMode="External"/><Relationship Id="rId2190" Type="http://schemas.openxmlformats.org/officeDocument/2006/relationships/hyperlink" Target="https://www.ncbi.nlm.nih.gov/nuccore/OP057060" TargetMode="External"/><Relationship Id="rId3241" Type="http://schemas.openxmlformats.org/officeDocument/2006/relationships/hyperlink" Target="https://www.ncbi.nlm.nih.gov/sra/?term=SRR22396690" TargetMode="External"/><Relationship Id="rId6397" Type="http://schemas.openxmlformats.org/officeDocument/2006/relationships/hyperlink" Target="https://www.ncbi.nlm.nih.gov/sra/?term=SRR25465385" TargetMode="External"/><Relationship Id="rId162" Type="http://schemas.openxmlformats.org/officeDocument/2006/relationships/hyperlink" Target="https://n2t.net/ark:/65665/30fe9670f-3cae-44f3-9268-574ac7184304" TargetMode="External"/><Relationship Id="rId6464" Type="http://schemas.openxmlformats.org/officeDocument/2006/relationships/hyperlink" Target="https://www.ncbi.nlm.nih.gov/sra/?term=SRR25465177" TargetMode="External"/><Relationship Id="rId979" Type="http://schemas.openxmlformats.org/officeDocument/2006/relationships/hyperlink" Target="https://www.ncbi.nlm.nih.gov/biosample/?term=SAMN31811734" TargetMode="External"/><Relationship Id="rId5066" Type="http://schemas.openxmlformats.org/officeDocument/2006/relationships/hyperlink" Target="https://n2t.net/ark:/65665/36c807ee8-285d-4757-a45f-916a2d4c36bd" TargetMode="External"/><Relationship Id="rId5480" Type="http://schemas.openxmlformats.org/officeDocument/2006/relationships/hyperlink" Target="https://www.ncbi.nlm.nih.gov/nuccore/OR482570" TargetMode="External"/><Relationship Id="rId6117" Type="http://schemas.openxmlformats.org/officeDocument/2006/relationships/hyperlink" Target="https://n2t.net/ark:/65665/331d4f9d4-1b07-4d08-9cce-97e3048d176a" TargetMode="External"/><Relationship Id="rId6531" Type="http://schemas.openxmlformats.org/officeDocument/2006/relationships/hyperlink" Target="https://www.ncbi.nlm.nih.gov/sra/?term=SRR33529679" TargetMode="External"/><Relationship Id="rId4082" Type="http://schemas.openxmlformats.org/officeDocument/2006/relationships/hyperlink" Target="https://www.ncbi.nlm.nih.gov/sra/?term=SRR22396750" TargetMode="External"/><Relationship Id="rId5133" Type="http://schemas.openxmlformats.org/officeDocument/2006/relationships/hyperlink" Target="https://n2t.net/ark:/65665/30dd10821-4815-41f7-afbd-2cda82287933" TargetMode="External"/><Relationship Id="rId1676" Type="http://schemas.openxmlformats.org/officeDocument/2006/relationships/hyperlink" Target="https://www.ncbi.nlm.nih.gov/nuccore/OR546190" TargetMode="External"/><Relationship Id="rId2727" Type="http://schemas.openxmlformats.org/officeDocument/2006/relationships/hyperlink" Target="https://n2t.net/ark:/65665/375c40242-0fd5-41ab-95c9-4f1cd59acc9b" TargetMode="External"/><Relationship Id="rId1329" Type="http://schemas.openxmlformats.org/officeDocument/2006/relationships/hyperlink" Target="https://n2t.net/ark:/65665/3fa789f20-46f2-48d9-98e9-cdd666ffd8ad" TargetMode="External"/><Relationship Id="rId1743" Type="http://schemas.openxmlformats.org/officeDocument/2006/relationships/hyperlink" Target="https://n2t.net/ark:/65665/32f6ed5af-1058-41aa-af02-2ce83e1a2fef" TargetMode="External"/><Relationship Id="rId4899" Type="http://schemas.openxmlformats.org/officeDocument/2006/relationships/hyperlink" Target="https://www.ncbi.nlm.nih.gov/sra/?term=SRR21843948" TargetMode="External"/><Relationship Id="rId5200" Type="http://schemas.openxmlformats.org/officeDocument/2006/relationships/hyperlink" Target="https://n2t.net/ark:/65665/31de48ea3-cc42-4018-8c90-76819f32dea9" TargetMode="External"/><Relationship Id="rId35" Type="http://schemas.openxmlformats.org/officeDocument/2006/relationships/hyperlink" Target="https://www.ncbi.nlm.nih.gov/sra/?term=SRR19434436" TargetMode="External"/><Relationship Id="rId1810" Type="http://schemas.openxmlformats.org/officeDocument/2006/relationships/hyperlink" Target="https://www.ncbi.nlm.nih.gov/biosample/?term=SAMN48403250" TargetMode="External"/><Relationship Id="rId4966" Type="http://schemas.openxmlformats.org/officeDocument/2006/relationships/hyperlink" Target="https://n2t.net/ark:/65665/30df06668-3b0c-4d73-ba5e-45c57d20ffc0" TargetMode="External"/><Relationship Id="rId3568" Type="http://schemas.openxmlformats.org/officeDocument/2006/relationships/hyperlink" Target="https://n2t.net/ark:/65665/345cd20e3-50c4-4e96-9bd2-31a757a259cc" TargetMode="External"/><Relationship Id="rId3982" Type="http://schemas.openxmlformats.org/officeDocument/2006/relationships/hyperlink" Target="https://www.ncbi.nlm.nih.gov/biosample/?term=SAMN26198207" TargetMode="External"/><Relationship Id="rId4619" Type="http://schemas.openxmlformats.org/officeDocument/2006/relationships/hyperlink" Target="https://n2t.net/ark:/65665/30759be64-a053-4020-8053-a717b2623c8c" TargetMode="External"/><Relationship Id="rId7025" Type="http://schemas.openxmlformats.org/officeDocument/2006/relationships/hyperlink" Target="https://n2t.net/ark:/65665/3fa537c71-03c6-44e5-8a0a-297fa28b0e62" TargetMode="External"/><Relationship Id="rId489" Type="http://schemas.openxmlformats.org/officeDocument/2006/relationships/hyperlink" Target="https://n2t.net/ark:/65665/3eec4b7f9-628f-42aa-9374-905873fbb504" TargetMode="External"/><Relationship Id="rId2584" Type="http://schemas.openxmlformats.org/officeDocument/2006/relationships/hyperlink" Target="https://www.ncbi.nlm.nih.gov/sra/?term=SRR21844028" TargetMode="External"/><Relationship Id="rId3635" Type="http://schemas.openxmlformats.org/officeDocument/2006/relationships/hyperlink" Target="https://www.ncbi.nlm.nih.gov/biosample/?term=SAMN26198381" TargetMode="External"/><Relationship Id="rId6041" Type="http://schemas.openxmlformats.org/officeDocument/2006/relationships/hyperlink" Target="https://n2t.net/ark:/65665/357e24fe2-e83f-42bc-a315-787e4f6ca6e5" TargetMode="External"/><Relationship Id="rId556" Type="http://schemas.openxmlformats.org/officeDocument/2006/relationships/hyperlink" Target="https://n2t.net/ark:/65665/3444be95a-fc65-4f1d-ba81-319e3bf49094" TargetMode="External"/><Relationship Id="rId1186" Type="http://schemas.openxmlformats.org/officeDocument/2006/relationships/hyperlink" Target="https://n2t.net/ark:/65665/3f3c167e9-4e8f-4606-ae58-e1a6e04b381e" TargetMode="External"/><Relationship Id="rId2237" Type="http://schemas.openxmlformats.org/officeDocument/2006/relationships/hyperlink" Target="https://www.ncbi.nlm.nih.gov/nuccore/OP056974" TargetMode="External"/><Relationship Id="rId209" Type="http://schemas.openxmlformats.org/officeDocument/2006/relationships/hyperlink" Target="https://www.ncbi.nlm.nih.gov/sra/?term=SRR18254502" TargetMode="External"/><Relationship Id="rId970" Type="http://schemas.openxmlformats.org/officeDocument/2006/relationships/hyperlink" Target="https://n2t.net/ark:/65665/3f2692c81-8eb1-478c-840a-a13679275acd" TargetMode="External"/><Relationship Id="rId1253" Type="http://schemas.openxmlformats.org/officeDocument/2006/relationships/hyperlink" Target="https://n2t.net/ark:/65665/37ce4a137-7ca0-48bd-b80d-7441754a5de5" TargetMode="External"/><Relationship Id="rId2651" Type="http://schemas.openxmlformats.org/officeDocument/2006/relationships/hyperlink" Target="https://n2t.net/ark:/65665/39aae5ae7-8399-4f57-abd0-d0633d0759c1" TargetMode="External"/><Relationship Id="rId3702" Type="http://schemas.openxmlformats.org/officeDocument/2006/relationships/hyperlink" Target="https://www.ncbi.nlm.nih.gov/sra/?term=SRR22396669" TargetMode="External"/><Relationship Id="rId6858" Type="http://schemas.openxmlformats.org/officeDocument/2006/relationships/hyperlink" Target="https://www.ncbi.nlm.nih.gov/sra/?term=SRR22396859" TargetMode="External"/><Relationship Id="rId623" Type="http://schemas.openxmlformats.org/officeDocument/2006/relationships/hyperlink" Target="https://www.ncbi.nlm.nih.gov/biosample/?term=SAMN26198084" TargetMode="External"/><Relationship Id="rId2304" Type="http://schemas.openxmlformats.org/officeDocument/2006/relationships/hyperlink" Target="https://www.ncbi.nlm.nih.gov/sra/?term=SRR21844205" TargetMode="External"/><Relationship Id="rId5874" Type="http://schemas.openxmlformats.org/officeDocument/2006/relationships/hyperlink" Target="https://n2t.net/ark:/65665/3ea5be495-c951-44ef-97b3-bb17e837fc13" TargetMode="External"/><Relationship Id="rId6925" Type="http://schemas.openxmlformats.org/officeDocument/2006/relationships/hyperlink" Target="https://n2t.net/ark:/65665/359cf678e-08be-47ea-be16-26de5d3b6c56" TargetMode="External"/><Relationship Id="rId1320" Type="http://schemas.openxmlformats.org/officeDocument/2006/relationships/hyperlink" Target="https://www.ncbi.nlm.nih.gov/biosample/?term=SAMN26198365" TargetMode="External"/><Relationship Id="rId4476" Type="http://schemas.openxmlformats.org/officeDocument/2006/relationships/hyperlink" Target="https://www.ncbi.nlm.nih.gov/nuccore/PV276239" TargetMode="External"/><Relationship Id="rId4890" Type="http://schemas.openxmlformats.org/officeDocument/2006/relationships/hyperlink" Target="https://n2t.net/ark:/65665/3269f086d-d3be-4d24-bb7d-0d4890311479" TargetMode="External"/><Relationship Id="rId5527" Type="http://schemas.openxmlformats.org/officeDocument/2006/relationships/hyperlink" Target="https://n2t.net/ark:/65665/3ea048eba-16c3-4492-9163-c0c10ebb5f35" TargetMode="External"/><Relationship Id="rId5941" Type="http://schemas.openxmlformats.org/officeDocument/2006/relationships/hyperlink" Target="https://www.ncbi.nlm.nih.gov/sra/?term=SRR22396939" TargetMode="External"/><Relationship Id="rId3078" Type="http://schemas.openxmlformats.org/officeDocument/2006/relationships/hyperlink" Target="https://n2t.net/ark:/65665/3e21d04cc-af8a-4253-bb17-d77ce6393c42" TargetMode="External"/><Relationship Id="rId3492" Type="http://schemas.openxmlformats.org/officeDocument/2006/relationships/hyperlink" Target="https://n2t.net/ark:/65665/349fc8c04-9788-4573-bad1-b2ee735a1ca8" TargetMode="External"/><Relationship Id="rId4129" Type="http://schemas.openxmlformats.org/officeDocument/2006/relationships/hyperlink" Target="https://n2t.net/ark:/65665/3bee0d0f9-c749-4c37-b602-24adf75d43d0" TargetMode="External"/><Relationship Id="rId4543" Type="http://schemas.openxmlformats.org/officeDocument/2006/relationships/hyperlink" Target="https://www.ncbi.nlm.nih.gov/sra/?term=SRR22396857" TargetMode="External"/><Relationship Id="rId2094" Type="http://schemas.openxmlformats.org/officeDocument/2006/relationships/hyperlink" Target="https://n2t.net/ark:/65665/3f587dd6c-4c43-4140-a24d-ef03d124b44c" TargetMode="External"/><Relationship Id="rId3145" Type="http://schemas.openxmlformats.org/officeDocument/2006/relationships/hyperlink" Target="https://n2t.net/ark:/65665/3bc380cef-b981-48ea-ac5f-0283b239833a" TargetMode="External"/><Relationship Id="rId4610" Type="http://schemas.openxmlformats.org/officeDocument/2006/relationships/hyperlink" Target="https://www.ncbi.nlm.nih.gov/biosample/?term=SAMN26198326" TargetMode="External"/><Relationship Id="rId480" Type="http://schemas.openxmlformats.org/officeDocument/2006/relationships/hyperlink" Target="https://www.ncbi.nlm.nih.gov/biosample/?term=SAMN26198170" TargetMode="External"/><Relationship Id="rId2161" Type="http://schemas.openxmlformats.org/officeDocument/2006/relationships/hyperlink" Target="https://www.ncbi.nlm.nih.gov/biosample/?term=SAMN36762068" TargetMode="External"/><Relationship Id="rId3212" Type="http://schemas.openxmlformats.org/officeDocument/2006/relationships/hyperlink" Target="https://n2t.net/ark:/65665/375e76529-bd62-4c7c-88b3-5bbe170d55d0" TargetMode="External"/><Relationship Id="rId6368" Type="http://schemas.openxmlformats.org/officeDocument/2006/relationships/hyperlink" Target="https://www.ncbi.nlm.nih.gov/biosample/?term=SAMN31811896" TargetMode="External"/><Relationship Id="rId133" Type="http://schemas.openxmlformats.org/officeDocument/2006/relationships/hyperlink" Target="https://n2t.net/ark:/65665/36aa834fd-489a-42d5-bf86-833df53fef26" TargetMode="External"/><Relationship Id="rId5384" Type="http://schemas.openxmlformats.org/officeDocument/2006/relationships/hyperlink" Target="https://www.ncbi.nlm.nih.gov/biosample/?term=SAMN48403213" TargetMode="External"/><Relationship Id="rId6782" Type="http://schemas.openxmlformats.org/officeDocument/2006/relationships/hyperlink" Target="https://www.ncbi.nlm.nih.gov/nuccore/PV637418" TargetMode="External"/><Relationship Id="rId200" Type="http://schemas.openxmlformats.org/officeDocument/2006/relationships/hyperlink" Target="https://n2t.net/ark:/65665/36cb5c0d2-89ee-44ee-a985-7ec1c2916277" TargetMode="External"/><Relationship Id="rId2978" Type="http://schemas.openxmlformats.org/officeDocument/2006/relationships/hyperlink" Target="https://n2t.net/ark:/65665/328a103b1-f39c-40a2-b486-813a249e998a" TargetMode="External"/><Relationship Id="rId5037" Type="http://schemas.openxmlformats.org/officeDocument/2006/relationships/hyperlink" Target="https://n2t.net/ark:/65665/3bb36eea9-a4b5-4d5c-91ca-b736dd2b0e90" TargetMode="External"/><Relationship Id="rId6435" Type="http://schemas.openxmlformats.org/officeDocument/2006/relationships/hyperlink" Target="https://n2t.net/ark:/65665/31a3788e6-a57c-4812-aae5-adc87f486fa3" TargetMode="External"/><Relationship Id="rId1994" Type="http://schemas.openxmlformats.org/officeDocument/2006/relationships/hyperlink" Target="https://n2t.net/ark:/65665/3bebd5ded-f19a-47b7-a4e6-490fec2aee97" TargetMode="External"/><Relationship Id="rId5451" Type="http://schemas.openxmlformats.org/officeDocument/2006/relationships/hyperlink" Target="https://www.ncbi.nlm.nih.gov/biosample/?term=SAMN29555412" TargetMode="External"/><Relationship Id="rId6502" Type="http://schemas.openxmlformats.org/officeDocument/2006/relationships/hyperlink" Target="https://n2t.net/ark:/65665/3c70c436c-0fb4-4632-af97-3df9460465aa" TargetMode="External"/><Relationship Id="rId1647" Type="http://schemas.openxmlformats.org/officeDocument/2006/relationships/hyperlink" Target="https://n2t.net/ark:/65665/32632874a-9ce0-436c-8a6f-03947a5a4761" TargetMode="External"/><Relationship Id="rId4053" Type="http://schemas.openxmlformats.org/officeDocument/2006/relationships/hyperlink" Target="https://www.ncbi.nlm.nih.gov/biosample/?term=SAMN31811729" TargetMode="External"/><Relationship Id="rId5104" Type="http://schemas.openxmlformats.org/officeDocument/2006/relationships/hyperlink" Target="https://n2t.net/ark:/65665/38eed04c9-188f-4db1-9e83-17ef91a32c39" TargetMode="External"/><Relationship Id="rId1714" Type="http://schemas.openxmlformats.org/officeDocument/2006/relationships/hyperlink" Target="https://n2t.net/ark:/65665/3c5460239-dbcd-4664-b962-9f7845774a42" TargetMode="External"/><Relationship Id="rId4120" Type="http://schemas.openxmlformats.org/officeDocument/2006/relationships/hyperlink" Target="https://www.ncbi.nlm.nih.gov/sra/?term=SRR22396951" TargetMode="External"/><Relationship Id="rId7276" Type="http://schemas.openxmlformats.org/officeDocument/2006/relationships/hyperlink" Target="https://n2t.net/ark:/65665/3104e348e-30ee-48ac-afa0-fb558fddbada" TargetMode="External"/><Relationship Id="rId6292" Type="http://schemas.openxmlformats.org/officeDocument/2006/relationships/hyperlink" Target="https://www.ncbi.nlm.nih.gov/nuccore/OR482518" TargetMode="External"/><Relationship Id="rId7343" Type="http://schemas.openxmlformats.org/officeDocument/2006/relationships/hyperlink" Target="https://www.ncbi.nlm.nih.gov/biosample/?term=SAMN31811894" TargetMode="External"/><Relationship Id="rId2488" Type="http://schemas.openxmlformats.org/officeDocument/2006/relationships/hyperlink" Target="https://www.ncbi.nlm.nih.gov/biosample/?term=SAMN26198167" TargetMode="External"/><Relationship Id="rId3886" Type="http://schemas.openxmlformats.org/officeDocument/2006/relationships/hyperlink" Target="https://www.ncbi.nlm.nih.gov/biosample/?term=SAMN36762361" TargetMode="External"/><Relationship Id="rId4937" Type="http://schemas.openxmlformats.org/officeDocument/2006/relationships/hyperlink" Target="https://n2t.net/ark:/65665/3555cfc27-f712-452b-9768-18136d417658" TargetMode="External"/><Relationship Id="rId3539" Type="http://schemas.openxmlformats.org/officeDocument/2006/relationships/hyperlink" Target="https://n2t.net/ark:/65665/3e99f45c0-75f6-471a-b3e4-a093143f6892" TargetMode="External"/><Relationship Id="rId3953" Type="http://schemas.openxmlformats.org/officeDocument/2006/relationships/hyperlink" Target="https://www.ncbi.nlm.nih.gov/sra/?term=SRR25465047" TargetMode="External"/><Relationship Id="rId6012" Type="http://schemas.openxmlformats.org/officeDocument/2006/relationships/hyperlink" Target="https://www.ncbi.nlm.nih.gov/biosample/?term=SAMN31811689" TargetMode="External"/><Relationship Id="rId874" Type="http://schemas.openxmlformats.org/officeDocument/2006/relationships/hyperlink" Target="https://www.ncbi.nlm.nih.gov/nuccore/OP057066" TargetMode="External"/><Relationship Id="rId2555" Type="http://schemas.openxmlformats.org/officeDocument/2006/relationships/hyperlink" Target="https://www.ncbi.nlm.nih.gov/nuccore/OP056917" TargetMode="External"/><Relationship Id="rId3606" Type="http://schemas.openxmlformats.org/officeDocument/2006/relationships/hyperlink" Target="https://www.ncbi.nlm.nih.gov/sra/?term=SRR25465330" TargetMode="External"/><Relationship Id="rId527" Type="http://schemas.openxmlformats.org/officeDocument/2006/relationships/hyperlink" Target="https://www.ncbi.nlm.nih.gov/biosample/?term=SAMN31811819" TargetMode="External"/><Relationship Id="rId941" Type="http://schemas.openxmlformats.org/officeDocument/2006/relationships/hyperlink" Target="https://www.ncbi.nlm.nih.gov/biosample/?term=SAMN36762016" TargetMode="External"/><Relationship Id="rId1157" Type="http://schemas.openxmlformats.org/officeDocument/2006/relationships/hyperlink" Target="https://n2t.net/ark:/65665/3abcfb4ad-f749-497c-b5c6-0062e81b3687" TargetMode="External"/><Relationship Id="rId1571" Type="http://schemas.openxmlformats.org/officeDocument/2006/relationships/hyperlink" Target="https://n2t.net/ark:/65665/343fa3281-ee13-4696-81a5-90759af77df4" TargetMode="External"/><Relationship Id="rId2208" Type="http://schemas.openxmlformats.org/officeDocument/2006/relationships/hyperlink" Target="https://www.ncbi.nlm.nih.gov/nuccore/OR581016" TargetMode="External"/><Relationship Id="rId2622" Type="http://schemas.openxmlformats.org/officeDocument/2006/relationships/hyperlink" Target="https://www.ncbi.nlm.nih.gov/biosample/?term=SAMN29555273" TargetMode="External"/><Relationship Id="rId5778" Type="http://schemas.openxmlformats.org/officeDocument/2006/relationships/hyperlink" Target="https://www.ncbi.nlm.nih.gov/biosample/?term=SAMN29555426" TargetMode="External"/><Relationship Id="rId6829" Type="http://schemas.openxmlformats.org/officeDocument/2006/relationships/hyperlink" Target="https://www.ncbi.nlm.nih.gov/nuccore/OR582706" TargetMode="External"/><Relationship Id="rId1224" Type="http://schemas.openxmlformats.org/officeDocument/2006/relationships/hyperlink" Target="https://www.ncbi.nlm.nih.gov/biosample/?term=SAMN36762030" TargetMode="External"/><Relationship Id="rId4794" Type="http://schemas.openxmlformats.org/officeDocument/2006/relationships/hyperlink" Target="https://www.ncbi.nlm.nih.gov/sra/?term=SRR22396603" TargetMode="External"/><Relationship Id="rId5845" Type="http://schemas.openxmlformats.org/officeDocument/2006/relationships/hyperlink" Target="https://www.ncbi.nlm.nih.gov/biosample/?term=SAMN26198316" TargetMode="External"/><Relationship Id="rId3396" Type="http://schemas.openxmlformats.org/officeDocument/2006/relationships/hyperlink" Target="https://www.ncbi.nlm.nih.gov/biosample/?term=SAMN36762369" TargetMode="External"/><Relationship Id="rId4447" Type="http://schemas.openxmlformats.org/officeDocument/2006/relationships/hyperlink" Target="https://n2t.net/ark:/65665/3ddc9acca-0470-421d-9986-eba76fd220e8" TargetMode="External"/><Relationship Id="rId3049" Type="http://schemas.openxmlformats.org/officeDocument/2006/relationships/hyperlink" Target="https://n2t.net/ark:/65665/34a04acba-8e90-4da8-866e-52d4c61237e3" TargetMode="External"/><Relationship Id="rId3463" Type="http://schemas.openxmlformats.org/officeDocument/2006/relationships/hyperlink" Target="https://www.ncbi.nlm.nih.gov/biosample/?term=SAMN36762299" TargetMode="External"/><Relationship Id="rId4861" Type="http://schemas.openxmlformats.org/officeDocument/2006/relationships/hyperlink" Target="https://www.ncbi.nlm.nih.gov/biosample/?term=SAMN48403175" TargetMode="External"/><Relationship Id="rId5912" Type="http://schemas.openxmlformats.org/officeDocument/2006/relationships/hyperlink" Target="https://www.ncbi.nlm.nih.gov/sra/?term=SRR25465392" TargetMode="External"/><Relationship Id="rId384" Type="http://schemas.openxmlformats.org/officeDocument/2006/relationships/hyperlink" Target="https://www.ncbi.nlm.nih.gov/biosample/?term=SAMN36762014" TargetMode="External"/><Relationship Id="rId2065" Type="http://schemas.openxmlformats.org/officeDocument/2006/relationships/hyperlink" Target="https://n2t.net/ark:/65665/333ebca34-b8fd-4bd3-9ce8-86ae5b318a3c" TargetMode="External"/><Relationship Id="rId3116" Type="http://schemas.openxmlformats.org/officeDocument/2006/relationships/hyperlink" Target="https://n2t.net/ark:/65665/31e968702-c307-4f6f-b678-9c5a3b5a9ce6" TargetMode="External"/><Relationship Id="rId4514" Type="http://schemas.openxmlformats.org/officeDocument/2006/relationships/hyperlink" Target="https://www.ncbi.nlm.nih.gov/nuccore/OP056978" TargetMode="External"/><Relationship Id="rId1081" Type="http://schemas.openxmlformats.org/officeDocument/2006/relationships/hyperlink" Target="https://n2t.net/ark:/65665/3acf53720-b008-4492-b37b-ebd2e079feb0" TargetMode="External"/><Relationship Id="rId3530" Type="http://schemas.openxmlformats.org/officeDocument/2006/relationships/hyperlink" Target="https://www.ncbi.nlm.nih.gov/nuccore/PV170595" TargetMode="External"/><Relationship Id="rId6686" Type="http://schemas.openxmlformats.org/officeDocument/2006/relationships/hyperlink" Target="https://n2t.net/ark:/65665/33c5593d0-5329-47dd-bf8b-cc918770ed8b" TargetMode="External"/><Relationship Id="rId451" Type="http://schemas.openxmlformats.org/officeDocument/2006/relationships/hyperlink" Target="https://www.ncbi.nlm.nih.gov/sra/?term=SRR18254382" TargetMode="External"/><Relationship Id="rId2132" Type="http://schemas.openxmlformats.org/officeDocument/2006/relationships/hyperlink" Target="https://www.ncbi.nlm.nih.gov/sra/?term=SRR22396879" TargetMode="External"/><Relationship Id="rId5288" Type="http://schemas.openxmlformats.org/officeDocument/2006/relationships/hyperlink" Target="https://n2t.net/ark:/65665/3a6f26367-f464-46d1-84ce-34ddf309ca4f" TargetMode="External"/><Relationship Id="rId6339" Type="http://schemas.openxmlformats.org/officeDocument/2006/relationships/hyperlink" Target="https://www.ncbi.nlm.nih.gov/sra/?term=SRR22396623" TargetMode="External"/><Relationship Id="rId6753" Type="http://schemas.openxmlformats.org/officeDocument/2006/relationships/hyperlink" Target="https://www.ncbi.nlm.nih.gov/sra/?term=SRR22396626" TargetMode="External"/><Relationship Id="rId104" Type="http://schemas.openxmlformats.org/officeDocument/2006/relationships/hyperlink" Target="https://n2t.net/ark:/65665/3c663d1ef-fa55-4159-b928-db107c031df0" TargetMode="External"/><Relationship Id="rId1898" Type="http://schemas.openxmlformats.org/officeDocument/2006/relationships/hyperlink" Target="https://www.ncbi.nlm.nih.gov/biosample/?term=SAMN48402991" TargetMode="External"/><Relationship Id="rId2949" Type="http://schemas.openxmlformats.org/officeDocument/2006/relationships/hyperlink" Target="https://n2t.net/ark:/65665/3de056f99-47a6-434d-9467-73660acd23f9" TargetMode="External"/><Relationship Id="rId5355" Type="http://schemas.openxmlformats.org/officeDocument/2006/relationships/hyperlink" Target="https://n2t.net/ark:/65665/30f6aecbb-7abd-429e-80ef-07735de5c787" TargetMode="External"/><Relationship Id="rId6406" Type="http://schemas.openxmlformats.org/officeDocument/2006/relationships/hyperlink" Target="https://n2t.net/ark:/65665/3382de06a-b58d-4143-a805-818fb10615a3" TargetMode="External"/><Relationship Id="rId6820" Type="http://schemas.openxmlformats.org/officeDocument/2006/relationships/hyperlink" Target="https://n2t.net/ark:/65665/368b32577-614d-40bd-8c97-9d352ff1c819" TargetMode="External"/><Relationship Id="rId4371" Type="http://schemas.openxmlformats.org/officeDocument/2006/relationships/hyperlink" Target="https://n2t.net/ark:/65665/32802e3ad-8043-499a-952d-4ac9c1eb35fd" TargetMode="External"/><Relationship Id="rId5008" Type="http://schemas.openxmlformats.org/officeDocument/2006/relationships/hyperlink" Target="https://n2t.net/ark:/65665/3933b9120-14a3-41e3-8625-87bd7a1a8efa" TargetMode="External"/><Relationship Id="rId5422" Type="http://schemas.openxmlformats.org/officeDocument/2006/relationships/hyperlink" Target="https://n2t.net/ark:/65665/312f74da3-599a-4a1f-882c-e516917f6def" TargetMode="External"/><Relationship Id="rId1965" Type="http://schemas.openxmlformats.org/officeDocument/2006/relationships/hyperlink" Target="https://n2t.net/ark:/65665/38dad6b46-6d80-4bd7-8522-9fad62659246" TargetMode="External"/><Relationship Id="rId4024" Type="http://schemas.openxmlformats.org/officeDocument/2006/relationships/hyperlink" Target="https://www.ncbi.nlm.nih.gov/biosample/?term=SAMN36762356" TargetMode="External"/><Relationship Id="rId1618" Type="http://schemas.openxmlformats.org/officeDocument/2006/relationships/hyperlink" Target="https://www.ncbi.nlm.nih.gov/nuccore/PV442291" TargetMode="External"/><Relationship Id="rId3040" Type="http://schemas.openxmlformats.org/officeDocument/2006/relationships/hyperlink" Target="https://www.ncbi.nlm.nih.gov/sra/?term=SRR21844148" TargetMode="External"/><Relationship Id="rId6196" Type="http://schemas.openxmlformats.org/officeDocument/2006/relationships/hyperlink" Target="https://www.ncbi.nlm.nih.gov/sra/?term=SRR19434370" TargetMode="External"/><Relationship Id="rId7247" Type="http://schemas.openxmlformats.org/officeDocument/2006/relationships/hyperlink" Target="https://www.ncbi.nlm.nih.gov/biosample/?term=SAMN29555190" TargetMode="External"/><Relationship Id="rId3857" Type="http://schemas.openxmlformats.org/officeDocument/2006/relationships/hyperlink" Target="https://www.ncbi.nlm.nih.gov/sra/?term=SRR25465156" TargetMode="External"/><Relationship Id="rId4908" Type="http://schemas.openxmlformats.org/officeDocument/2006/relationships/hyperlink" Target="https://n2t.net/ark:/65665/32aaeb4c4-5f6b-4a45-a8a6-23f2b9710b77" TargetMode="External"/><Relationship Id="rId6263" Type="http://schemas.openxmlformats.org/officeDocument/2006/relationships/hyperlink" Target="https://www.ncbi.nlm.nih.gov/biosample/?term=SAMN26198418" TargetMode="External"/><Relationship Id="rId7314" Type="http://schemas.openxmlformats.org/officeDocument/2006/relationships/hyperlink" Target="https://www.ncbi.nlm.nih.gov/sra/?term=SRR25465036" TargetMode="External"/><Relationship Id="rId778" Type="http://schemas.openxmlformats.org/officeDocument/2006/relationships/hyperlink" Target="https://n2t.net/ark:/65665/3de4b9ffe-77c6-4786-b775-b80e84ae6cd8" TargetMode="External"/><Relationship Id="rId2459" Type="http://schemas.openxmlformats.org/officeDocument/2006/relationships/hyperlink" Target="https://www.ncbi.nlm.nih.gov/sra/?term=SRR21844166" TargetMode="External"/><Relationship Id="rId2873" Type="http://schemas.openxmlformats.org/officeDocument/2006/relationships/hyperlink" Target="https://www.ncbi.nlm.nih.gov/biosample/?term=SAMN26198277" TargetMode="External"/><Relationship Id="rId3924" Type="http://schemas.openxmlformats.org/officeDocument/2006/relationships/hyperlink" Target="https://www.ncbi.nlm.nih.gov/nuccore/PV170602" TargetMode="External"/><Relationship Id="rId6330" Type="http://schemas.openxmlformats.org/officeDocument/2006/relationships/hyperlink" Target="https://www.ncbi.nlm.nih.gov/sra/?term=SRR21844249" TargetMode="External"/><Relationship Id="rId845" Type="http://schemas.openxmlformats.org/officeDocument/2006/relationships/hyperlink" Target="https://www.ncbi.nlm.nih.gov/nuccore/PV423372" TargetMode="External"/><Relationship Id="rId1475" Type="http://schemas.openxmlformats.org/officeDocument/2006/relationships/hyperlink" Target="https://n2t.net/ark:/65665/3ba1487e9-0863-403c-a7af-2084fb575049" TargetMode="External"/><Relationship Id="rId2526" Type="http://schemas.openxmlformats.org/officeDocument/2006/relationships/hyperlink" Target="https://www.ncbi.nlm.nih.gov/nuccore/OR581019" TargetMode="External"/><Relationship Id="rId1128" Type="http://schemas.openxmlformats.org/officeDocument/2006/relationships/hyperlink" Target="https://www.ncbi.nlm.nih.gov/biosample/?term=SAMN29555314" TargetMode="External"/><Relationship Id="rId1542" Type="http://schemas.openxmlformats.org/officeDocument/2006/relationships/hyperlink" Target="https://www.ncbi.nlm.nih.gov/nuccore/PV637414" TargetMode="External"/><Relationship Id="rId2940" Type="http://schemas.openxmlformats.org/officeDocument/2006/relationships/hyperlink" Target="https://www.ncbi.nlm.nih.gov/sra/?term=SRR19434533" TargetMode="External"/><Relationship Id="rId4698" Type="http://schemas.openxmlformats.org/officeDocument/2006/relationships/hyperlink" Target="https://www.ncbi.nlm.nih.gov/sra/?term=SRR25465359" TargetMode="External"/><Relationship Id="rId5749" Type="http://schemas.openxmlformats.org/officeDocument/2006/relationships/hyperlink" Target="https://www.ncbi.nlm.nih.gov/sra/?term=SRR22396686" TargetMode="External"/><Relationship Id="rId912" Type="http://schemas.openxmlformats.org/officeDocument/2006/relationships/hyperlink" Target="https://www.ncbi.nlm.nih.gov/sra/?term=SRR25465108" TargetMode="External"/><Relationship Id="rId7171" Type="http://schemas.openxmlformats.org/officeDocument/2006/relationships/hyperlink" Target="https://www.ncbi.nlm.nih.gov/nuccore/PV670476" TargetMode="External"/><Relationship Id="rId4765" Type="http://schemas.openxmlformats.org/officeDocument/2006/relationships/hyperlink" Target="https://www.ncbi.nlm.nih.gov/sra/?term=SRR22396734" TargetMode="External"/><Relationship Id="rId5816" Type="http://schemas.openxmlformats.org/officeDocument/2006/relationships/hyperlink" Target="https://n2t.net/ark:/65665/3211536d5-a469-4fb7-86e8-3043637e914b" TargetMode="External"/><Relationship Id="rId288" Type="http://schemas.openxmlformats.org/officeDocument/2006/relationships/hyperlink" Target="https://www.ncbi.nlm.nih.gov/nuccore/OP035243" TargetMode="External"/><Relationship Id="rId3367" Type="http://schemas.openxmlformats.org/officeDocument/2006/relationships/hyperlink" Target="https://www.ncbi.nlm.nih.gov/biosample/?term=SAMN26198202" TargetMode="External"/><Relationship Id="rId3781" Type="http://schemas.openxmlformats.org/officeDocument/2006/relationships/hyperlink" Target="https://n2t.net/ark:/65665/369d76e1e-3c0a-41bd-8faf-437cef879955" TargetMode="External"/><Relationship Id="rId4418" Type="http://schemas.openxmlformats.org/officeDocument/2006/relationships/hyperlink" Target="https://n2t.net/ark:/65665/39e5d9a02-3991-4513-a8ca-841358ce2d70" TargetMode="External"/><Relationship Id="rId4832" Type="http://schemas.openxmlformats.org/officeDocument/2006/relationships/hyperlink" Target="https://n2t.net/ark:/65665/300a49127-65b4-43aa-8efd-1ac688885645" TargetMode="External"/><Relationship Id="rId2383" Type="http://schemas.openxmlformats.org/officeDocument/2006/relationships/hyperlink" Target="https://n2t.net/ark:/65665/33cf63e4e-2c31-4a6c-bba0-8fd5d2dfbc38" TargetMode="External"/><Relationship Id="rId3434" Type="http://schemas.openxmlformats.org/officeDocument/2006/relationships/hyperlink" Target="https://www.ncbi.nlm.nih.gov/sra/?term=SRR25465069" TargetMode="External"/><Relationship Id="rId355" Type="http://schemas.openxmlformats.org/officeDocument/2006/relationships/hyperlink" Target="https://www.ncbi.nlm.nih.gov/sra/?term=SRR22396838" TargetMode="External"/><Relationship Id="rId2036" Type="http://schemas.openxmlformats.org/officeDocument/2006/relationships/hyperlink" Target="https://www.ncbi.nlm.nih.gov/nuccore/OP035088" TargetMode="External"/><Relationship Id="rId2450" Type="http://schemas.openxmlformats.org/officeDocument/2006/relationships/hyperlink" Target="https://n2t.net/ark:/65665/39a7b4a66-52eb-4503-bc64-0fc96a5d66d1" TargetMode="External"/><Relationship Id="rId3501" Type="http://schemas.openxmlformats.org/officeDocument/2006/relationships/hyperlink" Target="https://www.ncbi.nlm.nih.gov/nuccore/PV170586" TargetMode="External"/><Relationship Id="rId6657" Type="http://schemas.openxmlformats.org/officeDocument/2006/relationships/hyperlink" Target="https://n2t.net/ark:/65665/3084f86d1-1b17-4870-8b0e-53527fadcfe8" TargetMode="External"/><Relationship Id="rId422" Type="http://schemas.openxmlformats.org/officeDocument/2006/relationships/hyperlink" Target="https://www.ncbi.nlm.nih.gov/nuccore/PV434809" TargetMode="External"/><Relationship Id="rId1052" Type="http://schemas.openxmlformats.org/officeDocument/2006/relationships/hyperlink" Target="https://n2t.net/ark:/65665/3095e8124-c146-4426-b5c9-9a9fa8d8c7ac" TargetMode="External"/><Relationship Id="rId2103" Type="http://schemas.openxmlformats.org/officeDocument/2006/relationships/hyperlink" Target="https://n2t.net/ark:/65665/3f79a8e8f-1cfa-426b-83ca-f1ea6d3c5147" TargetMode="External"/><Relationship Id="rId5259" Type="http://schemas.openxmlformats.org/officeDocument/2006/relationships/hyperlink" Target="https://n2t.net/ark:/65665/3e913bd0b-0c6b-47f0-95ab-fbcd01b10145" TargetMode="External"/><Relationship Id="rId5673" Type="http://schemas.openxmlformats.org/officeDocument/2006/relationships/hyperlink" Target="https://www.ncbi.nlm.nih.gov/biosample/?term=SAMN26198289" TargetMode="External"/><Relationship Id="rId4275" Type="http://schemas.openxmlformats.org/officeDocument/2006/relationships/hyperlink" Target="https://n2t.net/ark:/65665/30daf4138-975c-47d9-af30-094838eac3a0" TargetMode="External"/><Relationship Id="rId5326" Type="http://schemas.openxmlformats.org/officeDocument/2006/relationships/hyperlink" Target="https://www.ncbi.nlm.nih.gov/nuccore/PV670478" TargetMode="External"/><Relationship Id="rId6724" Type="http://schemas.openxmlformats.org/officeDocument/2006/relationships/hyperlink" Target="https://www.ncbi.nlm.nih.gov/nuccore/PV329699" TargetMode="External"/><Relationship Id="rId1869" Type="http://schemas.openxmlformats.org/officeDocument/2006/relationships/hyperlink" Target="https://www.ncbi.nlm.nih.gov/nuccore/OR482512" TargetMode="External"/><Relationship Id="rId3291" Type="http://schemas.openxmlformats.org/officeDocument/2006/relationships/hyperlink" Target="https://www.ncbi.nlm.nih.gov/sra/?term=SRR22396822" TargetMode="External"/><Relationship Id="rId5740" Type="http://schemas.openxmlformats.org/officeDocument/2006/relationships/hyperlink" Target="https://www.ncbi.nlm.nih.gov/sra/?term=SRR19434467" TargetMode="External"/><Relationship Id="rId1936" Type="http://schemas.openxmlformats.org/officeDocument/2006/relationships/hyperlink" Target="https://www.ncbi.nlm.nih.gov/nuccore/PV642276" TargetMode="External"/><Relationship Id="rId4342" Type="http://schemas.openxmlformats.org/officeDocument/2006/relationships/hyperlink" Target="https://www.ncbi.nlm.nih.gov/sra/?term=SRR21844224" TargetMode="External"/><Relationship Id="rId3011" Type="http://schemas.openxmlformats.org/officeDocument/2006/relationships/hyperlink" Target="https://www.ncbi.nlm.nih.gov/sra/?term=SRR19434521" TargetMode="External"/><Relationship Id="rId6167" Type="http://schemas.openxmlformats.org/officeDocument/2006/relationships/hyperlink" Target="https://www.ncbi.nlm.nih.gov/nuccore/OP056983" TargetMode="External"/><Relationship Id="rId6581" Type="http://schemas.openxmlformats.org/officeDocument/2006/relationships/hyperlink" Target="https://www.ncbi.nlm.nih.gov/sra/?term=SRR25465348" TargetMode="External"/><Relationship Id="rId7218" Type="http://schemas.openxmlformats.org/officeDocument/2006/relationships/hyperlink" Target="https://www.ncbi.nlm.nih.gov/biosample/?term=SAMN48403221" TargetMode="External"/><Relationship Id="rId2777" Type="http://schemas.openxmlformats.org/officeDocument/2006/relationships/hyperlink" Target="https://www.ncbi.nlm.nih.gov/nuccore/OP056893" TargetMode="External"/><Relationship Id="rId5183" Type="http://schemas.openxmlformats.org/officeDocument/2006/relationships/hyperlink" Target="https://n2t.net/ark:/65665/37fb90de0-becb-4472-bc52-6de7967ef109" TargetMode="External"/><Relationship Id="rId6234" Type="http://schemas.openxmlformats.org/officeDocument/2006/relationships/hyperlink" Target="https://www.ncbi.nlm.nih.gov/sra/?term=SRR21843924" TargetMode="External"/><Relationship Id="rId749" Type="http://schemas.openxmlformats.org/officeDocument/2006/relationships/hyperlink" Target="https://n2t.net/ark:/65665/31a09a5cc-03a8-459c-8bf2-2797f78beb91" TargetMode="External"/><Relationship Id="rId1379" Type="http://schemas.openxmlformats.org/officeDocument/2006/relationships/hyperlink" Target="https://n2t.net/ark:/65665/3871f38ed-3c31-4634-8aeb-74eabf92299d" TargetMode="External"/><Relationship Id="rId3828" Type="http://schemas.openxmlformats.org/officeDocument/2006/relationships/hyperlink" Target="https://www.ncbi.nlm.nih.gov/nuccore/PV170601" TargetMode="External"/><Relationship Id="rId5250" Type="http://schemas.openxmlformats.org/officeDocument/2006/relationships/hyperlink" Target="https://n2t.net/ark:/65665/3786525de-e347-46bc-ac43-e94d2f3e82a0" TargetMode="External"/><Relationship Id="rId6301" Type="http://schemas.openxmlformats.org/officeDocument/2006/relationships/hyperlink" Target="https://www.ncbi.nlm.nih.gov/nuccore/OP035284" TargetMode="External"/><Relationship Id="rId1793" Type="http://schemas.openxmlformats.org/officeDocument/2006/relationships/hyperlink" Target="https://n2t.net/ark:/65665/33257e8b4-f94a-453d-be64-9cd5ab204a41" TargetMode="External"/><Relationship Id="rId2844" Type="http://schemas.openxmlformats.org/officeDocument/2006/relationships/hyperlink" Target="https://www.ncbi.nlm.nih.gov/sra/?term=SRR19434482" TargetMode="External"/><Relationship Id="rId85" Type="http://schemas.openxmlformats.org/officeDocument/2006/relationships/hyperlink" Target="https://n2t.net/ark:/65665/3885cc727-8aa5-465d-95b5-10583493fba4" TargetMode="External"/><Relationship Id="rId816" Type="http://schemas.openxmlformats.org/officeDocument/2006/relationships/hyperlink" Target="https://www.ncbi.nlm.nih.gov/nuccore/OP056817" TargetMode="External"/><Relationship Id="rId1446" Type="http://schemas.openxmlformats.org/officeDocument/2006/relationships/hyperlink" Target="https://n2t.net/ark:/65665/3c2c565a2-8d43-4249-9093-71f0415fbab1" TargetMode="External"/><Relationship Id="rId1860" Type="http://schemas.openxmlformats.org/officeDocument/2006/relationships/hyperlink" Target="https://www.ncbi.nlm.nih.gov/nuccore/OP056888" TargetMode="External"/><Relationship Id="rId2911" Type="http://schemas.openxmlformats.org/officeDocument/2006/relationships/hyperlink" Target="https://www.ncbi.nlm.nih.gov/nuccore/OP057016" TargetMode="External"/><Relationship Id="rId7075" Type="http://schemas.openxmlformats.org/officeDocument/2006/relationships/hyperlink" Target="https://www.ncbi.nlm.nih.gov/biosample/?term=SAMN29555228" TargetMode="External"/><Relationship Id="rId1513" Type="http://schemas.openxmlformats.org/officeDocument/2006/relationships/hyperlink" Target="https://www.ncbi.nlm.nih.gov/sra/?term=SRR19434551" TargetMode="External"/><Relationship Id="rId4669" Type="http://schemas.openxmlformats.org/officeDocument/2006/relationships/hyperlink" Target="https://www.ncbi.nlm.nih.gov/nuccore/OP057041" TargetMode="External"/><Relationship Id="rId3685" Type="http://schemas.openxmlformats.org/officeDocument/2006/relationships/hyperlink" Target="https://www.ncbi.nlm.nih.gov/nuccore/PV170561" TargetMode="External"/><Relationship Id="rId4736" Type="http://schemas.openxmlformats.org/officeDocument/2006/relationships/hyperlink" Target="https://www.ncbi.nlm.nih.gov/sra/?term=SRR33529827" TargetMode="External"/><Relationship Id="rId6091" Type="http://schemas.openxmlformats.org/officeDocument/2006/relationships/hyperlink" Target="https://www.ncbi.nlm.nih.gov/nuccore/PV670489" TargetMode="External"/><Relationship Id="rId7142" Type="http://schemas.openxmlformats.org/officeDocument/2006/relationships/hyperlink" Target="https://www.ncbi.nlm.nih.gov/sra/?term=SRR22396948" TargetMode="External"/><Relationship Id="rId2287" Type="http://schemas.openxmlformats.org/officeDocument/2006/relationships/hyperlink" Target="https://www.ncbi.nlm.nih.gov/sra/?term=SRR19434492" TargetMode="External"/><Relationship Id="rId3338" Type="http://schemas.openxmlformats.org/officeDocument/2006/relationships/hyperlink" Target="https://www.ncbi.nlm.nih.gov/sra/?term=SRR33529732" TargetMode="External"/><Relationship Id="rId3752" Type="http://schemas.openxmlformats.org/officeDocument/2006/relationships/hyperlink" Target="https://n2t.net/ark:/65665/30e0ecd92-8324-4dc3-88fb-cdab58ea7f78" TargetMode="External"/><Relationship Id="rId259" Type="http://schemas.openxmlformats.org/officeDocument/2006/relationships/hyperlink" Target="https://n2t.net/ark:/65665/3475e1605-e88b-46af-831e-363f464cc240" TargetMode="External"/><Relationship Id="rId673" Type="http://schemas.openxmlformats.org/officeDocument/2006/relationships/hyperlink" Target="https://www.ncbi.nlm.nih.gov/nuccore/OR546242" TargetMode="External"/><Relationship Id="rId2354" Type="http://schemas.openxmlformats.org/officeDocument/2006/relationships/hyperlink" Target="https://n2t.net/ark:/65665/380dda112-54b1-4d56-91e0-934ef8fc2edb" TargetMode="External"/><Relationship Id="rId3405" Type="http://schemas.openxmlformats.org/officeDocument/2006/relationships/hyperlink" Target="https://n2t.net/ark:/65665/377b16339-ba28-4f3f-a39b-033a3ecc4093" TargetMode="External"/><Relationship Id="rId4803" Type="http://schemas.openxmlformats.org/officeDocument/2006/relationships/hyperlink" Target="https://n2t.net/ark:/65665/3041abe48-3b35-4d86-9e28-8367339f5a91" TargetMode="External"/><Relationship Id="rId326" Type="http://schemas.openxmlformats.org/officeDocument/2006/relationships/hyperlink" Target="https://www.ncbi.nlm.nih.gov/nuccore/OP035233" TargetMode="External"/><Relationship Id="rId1370" Type="http://schemas.openxmlformats.org/officeDocument/2006/relationships/hyperlink" Target="https://www.ncbi.nlm.nih.gov/sra/?term=SRR33529736" TargetMode="External"/><Relationship Id="rId2007" Type="http://schemas.openxmlformats.org/officeDocument/2006/relationships/hyperlink" Target="https://www.ncbi.nlm.nih.gov/nuccore/OP057102" TargetMode="External"/><Relationship Id="rId6975" Type="http://schemas.openxmlformats.org/officeDocument/2006/relationships/hyperlink" Target="https://n2t.net/ark:/65665/30ed6ef7d-aa1f-4286-a598-48dd542c2441" TargetMode="External"/><Relationship Id="rId740" Type="http://schemas.openxmlformats.org/officeDocument/2006/relationships/hyperlink" Target="https://www.ncbi.nlm.nih.gov/nuccore/OP035135" TargetMode="External"/><Relationship Id="rId1023" Type="http://schemas.openxmlformats.org/officeDocument/2006/relationships/hyperlink" Target="https://n2t.net/ark:/65665/329ca623e-66f4-4dad-b70c-16b93c4e26ff" TargetMode="External"/><Relationship Id="rId2421" Type="http://schemas.openxmlformats.org/officeDocument/2006/relationships/hyperlink" Target="https://n2t.net/ark:/65665/31221d54b-de5e-47e7-aa80-ac1f5c607ed4" TargetMode="External"/><Relationship Id="rId4179" Type="http://schemas.openxmlformats.org/officeDocument/2006/relationships/hyperlink" Target="https://www.ncbi.nlm.nih.gov/sra/?term=SRR25465346" TargetMode="External"/><Relationship Id="rId5577" Type="http://schemas.openxmlformats.org/officeDocument/2006/relationships/hyperlink" Target="https://www.ncbi.nlm.nih.gov/biosample/?term=SAMN36762110" TargetMode="External"/><Relationship Id="rId5991" Type="http://schemas.openxmlformats.org/officeDocument/2006/relationships/hyperlink" Target="https://n2t.net/ark:/65665/390cac8cf-f30c-42ac-b26d-24bd1d40bf97" TargetMode="External"/><Relationship Id="rId6628" Type="http://schemas.openxmlformats.org/officeDocument/2006/relationships/hyperlink" Target="https://www.ncbi.nlm.nih.gov/biosample/?term=SAMN36762322" TargetMode="External"/><Relationship Id="rId4593" Type="http://schemas.openxmlformats.org/officeDocument/2006/relationships/hyperlink" Target="https://www.ncbi.nlm.nih.gov/sra/?term=SRR21844009" TargetMode="External"/><Relationship Id="rId5644" Type="http://schemas.openxmlformats.org/officeDocument/2006/relationships/hyperlink" Target="https://www.ncbi.nlm.nih.gov/sra/?term=SRR19434374" TargetMode="External"/><Relationship Id="rId3195" Type="http://schemas.openxmlformats.org/officeDocument/2006/relationships/hyperlink" Target="https://www.ncbi.nlm.nih.gov/biosample/?term=SAMN29555278" TargetMode="External"/><Relationship Id="rId4246" Type="http://schemas.openxmlformats.org/officeDocument/2006/relationships/hyperlink" Target="https://www.ncbi.nlm.nih.gov/nuccore/PV662083" TargetMode="External"/><Relationship Id="rId4660" Type="http://schemas.openxmlformats.org/officeDocument/2006/relationships/hyperlink" Target="https://www.ncbi.nlm.nih.gov/nuccore/OP057059" TargetMode="External"/><Relationship Id="rId5711" Type="http://schemas.openxmlformats.org/officeDocument/2006/relationships/hyperlink" Target="https://www.ncbi.nlm.nih.gov/nuccore/OP057021" TargetMode="External"/><Relationship Id="rId3262" Type="http://schemas.openxmlformats.org/officeDocument/2006/relationships/hyperlink" Target="https://n2t.net/ark:/65665/312a10027-f2a3-414f-894f-d06aea39110c" TargetMode="External"/><Relationship Id="rId4313" Type="http://schemas.openxmlformats.org/officeDocument/2006/relationships/hyperlink" Target="https://www.ncbi.nlm.nih.gov/sra/?term=SRR21844259" TargetMode="External"/><Relationship Id="rId183" Type="http://schemas.openxmlformats.org/officeDocument/2006/relationships/hyperlink" Target="https://www.ncbi.nlm.nih.gov/sra/?term=SRR22396824" TargetMode="External"/><Relationship Id="rId1907" Type="http://schemas.openxmlformats.org/officeDocument/2006/relationships/hyperlink" Target="https://n2t.net/ark:/65665/36634697b-1fb9-403f-a8ad-c9b783584a38" TargetMode="External"/><Relationship Id="rId6485" Type="http://schemas.openxmlformats.org/officeDocument/2006/relationships/hyperlink" Target="https://n2t.net/ark:/65665/3c7417c41-7555-45b0-bb01-9f4cc999a130" TargetMode="External"/><Relationship Id="rId250" Type="http://schemas.openxmlformats.org/officeDocument/2006/relationships/hyperlink" Target="https://www.ncbi.nlm.nih.gov/biosample/?term=SAMN36762188" TargetMode="External"/><Relationship Id="rId5087" Type="http://schemas.openxmlformats.org/officeDocument/2006/relationships/hyperlink" Target="https://n2t.net/ark:/65665/307bbf628-35a5-4201-8c66-7c4957fcc20c" TargetMode="External"/><Relationship Id="rId6138" Type="http://schemas.openxmlformats.org/officeDocument/2006/relationships/hyperlink" Target="https://www.ncbi.nlm.nih.gov/nuccore/PV442276" TargetMode="External"/><Relationship Id="rId5154" Type="http://schemas.openxmlformats.org/officeDocument/2006/relationships/hyperlink" Target="https://n2t.net/ark:/65665/38ed6e3d1-9a8e-4f9a-9c06-1743051341cf" TargetMode="External"/><Relationship Id="rId6552" Type="http://schemas.openxmlformats.org/officeDocument/2006/relationships/hyperlink" Target="https://www.ncbi.nlm.nih.gov/biosample/?term=SAMN48403280" TargetMode="External"/><Relationship Id="rId1697" Type="http://schemas.openxmlformats.org/officeDocument/2006/relationships/hyperlink" Target="https://www.ncbi.nlm.nih.gov/biosample/?term=SAMN29555271" TargetMode="External"/><Relationship Id="rId2748" Type="http://schemas.openxmlformats.org/officeDocument/2006/relationships/hyperlink" Target="https://www.ncbi.nlm.nih.gov/nuccore/OP035112" TargetMode="External"/><Relationship Id="rId6205" Type="http://schemas.openxmlformats.org/officeDocument/2006/relationships/hyperlink" Target="https://n2t.net/ark:/65665/3f017ad66-6803-4c2e-aeb3-eaadadb84e38" TargetMode="External"/><Relationship Id="rId1764" Type="http://schemas.openxmlformats.org/officeDocument/2006/relationships/hyperlink" Target="https://n2t.net/ark:/65665/3e8a1eee7-a7c0-426d-9c32-b0c5455a3db7" TargetMode="External"/><Relationship Id="rId2815" Type="http://schemas.openxmlformats.org/officeDocument/2006/relationships/hyperlink" Target="https://www.ncbi.nlm.nih.gov/sra/?term=SRR22396941" TargetMode="External"/><Relationship Id="rId4170" Type="http://schemas.openxmlformats.org/officeDocument/2006/relationships/hyperlink" Target="https://www.ncbi.nlm.nih.gov/biosample/?term=SAMN26198143" TargetMode="External"/><Relationship Id="rId5221" Type="http://schemas.openxmlformats.org/officeDocument/2006/relationships/hyperlink" Target="https://www.ncbi.nlm.nih.gov/nuccore/OR499748" TargetMode="External"/><Relationship Id="rId56" Type="http://schemas.openxmlformats.org/officeDocument/2006/relationships/hyperlink" Target="https://n2t.net/ark:/65665/3f893eb59-f3a9-4646-abc7-558166cd4d87" TargetMode="External"/><Relationship Id="rId1417" Type="http://schemas.openxmlformats.org/officeDocument/2006/relationships/hyperlink" Target="https://n2t.net/ark:/65665/3f7a60836-767a-40d6-b712-ed9dadceb599" TargetMode="External"/><Relationship Id="rId1831" Type="http://schemas.openxmlformats.org/officeDocument/2006/relationships/hyperlink" Target="https://www.ncbi.nlm.nih.gov/biosample/?term=SAMN48403098" TargetMode="External"/><Relationship Id="rId4987" Type="http://schemas.openxmlformats.org/officeDocument/2006/relationships/hyperlink" Target="https://n2t.net/ark:/65665/3f38aae22-825d-4028-ba86-0a7d60489bf3" TargetMode="External"/><Relationship Id="rId3589" Type="http://schemas.openxmlformats.org/officeDocument/2006/relationships/hyperlink" Target="https://www.ncbi.nlm.nih.gov/nuccore/OP056906" TargetMode="External"/><Relationship Id="rId7046" Type="http://schemas.openxmlformats.org/officeDocument/2006/relationships/hyperlink" Target="https://n2t.net/ark:/65665/3251a3411-c9fb-451d-9ffc-d1cb815506c6" TargetMode="External"/><Relationship Id="rId6062" Type="http://schemas.openxmlformats.org/officeDocument/2006/relationships/hyperlink" Target="https://www.ncbi.nlm.nih.gov/biosample/?term=SAMN31811748" TargetMode="External"/><Relationship Id="rId7113" Type="http://schemas.openxmlformats.org/officeDocument/2006/relationships/hyperlink" Target="https://n2t.net/ark:/65665/31b11c09b-65cf-4744-b3b4-15d3b1249bc8" TargetMode="External"/><Relationship Id="rId577" Type="http://schemas.openxmlformats.org/officeDocument/2006/relationships/hyperlink" Target="https://www.ncbi.nlm.nih.gov/nuccore/OP056860" TargetMode="External"/><Relationship Id="rId2258" Type="http://schemas.openxmlformats.org/officeDocument/2006/relationships/hyperlink" Target="https://www.ncbi.nlm.nih.gov/nuccore/OR546215" TargetMode="External"/><Relationship Id="rId3656" Type="http://schemas.openxmlformats.org/officeDocument/2006/relationships/hyperlink" Target="https://n2t.net/ark:/65665/354ef1b06-e16e-4f58-95b1-0b3ba777090d" TargetMode="External"/><Relationship Id="rId4707" Type="http://schemas.openxmlformats.org/officeDocument/2006/relationships/hyperlink" Target="https://www.ncbi.nlm.nih.gov/sra/?term=SRR22396860" TargetMode="External"/><Relationship Id="rId991" Type="http://schemas.openxmlformats.org/officeDocument/2006/relationships/hyperlink" Target="https://www.ncbi.nlm.nih.gov/biosample/?term=SAMN26198121" TargetMode="External"/><Relationship Id="rId2672" Type="http://schemas.openxmlformats.org/officeDocument/2006/relationships/hyperlink" Target="https://www.ncbi.nlm.nih.gov/nuccore/OP056947" TargetMode="External"/><Relationship Id="rId3309" Type="http://schemas.openxmlformats.org/officeDocument/2006/relationships/hyperlink" Target="https://www.ncbi.nlm.nih.gov/biosample/?term=SAMN36762104" TargetMode="External"/><Relationship Id="rId3723" Type="http://schemas.openxmlformats.org/officeDocument/2006/relationships/hyperlink" Target="https://n2t.net/ark:/65665/322031b77-dab5-4df2-9e67-f1883221d491" TargetMode="External"/><Relationship Id="rId6879" Type="http://schemas.openxmlformats.org/officeDocument/2006/relationships/hyperlink" Target="https://www.ncbi.nlm.nih.gov/sra/?term=SRR33529880" TargetMode="External"/><Relationship Id="rId644" Type="http://schemas.openxmlformats.org/officeDocument/2006/relationships/hyperlink" Target="https://www.ncbi.nlm.nih.gov/biosample/?term=SAMN31811592" TargetMode="External"/><Relationship Id="rId1274" Type="http://schemas.openxmlformats.org/officeDocument/2006/relationships/hyperlink" Target="https://www.ncbi.nlm.nih.gov/nuccore/OP035208" TargetMode="External"/><Relationship Id="rId2325" Type="http://schemas.openxmlformats.org/officeDocument/2006/relationships/hyperlink" Target="https://n2t.net/ark:/65665/3c4401bbc-5a1f-4f69-973c-8d42ae523cd7" TargetMode="External"/><Relationship Id="rId5895" Type="http://schemas.openxmlformats.org/officeDocument/2006/relationships/hyperlink" Target="https://www.ncbi.nlm.nih.gov/nuccore/OP056961" TargetMode="External"/><Relationship Id="rId6946" Type="http://schemas.openxmlformats.org/officeDocument/2006/relationships/hyperlink" Target="https://n2t.net/ark:/65665/30a6960a4-5bb4-4b84-9d3f-804b9263ef25" TargetMode="External"/><Relationship Id="rId711" Type="http://schemas.openxmlformats.org/officeDocument/2006/relationships/hyperlink" Target="https://n2t.net/ark:/65665/3206a85af-49d0-45d8-b61a-5a9bc9c1a580" TargetMode="External"/><Relationship Id="rId1341" Type="http://schemas.openxmlformats.org/officeDocument/2006/relationships/hyperlink" Target="https://n2t.net/ark:/65665/3372eedd5-ca59-48fd-a80e-efd88f7c7eaf" TargetMode="External"/><Relationship Id="rId4497" Type="http://schemas.openxmlformats.org/officeDocument/2006/relationships/hyperlink" Target="https://www.ncbi.nlm.nih.gov/nuccore/OP035101" TargetMode="External"/><Relationship Id="rId5548" Type="http://schemas.openxmlformats.org/officeDocument/2006/relationships/hyperlink" Target="https://www.ncbi.nlm.nih.gov/sra/?term=SRR18254539" TargetMode="External"/><Relationship Id="rId5962" Type="http://schemas.openxmlformats.org/officeDocument/2006/relationships/hyperlink" Target="https://n2t.net/ark:/65665/3a3f421a6-c09b-444a-b253-5c5e65a87671" TargetMode="External"/><Relationship Id="rId3099" Type="http://schemas.openxmlformats.org/officeDocument/2006/relationships/hyperlink" Target="https://www.ncbi.nlm.nih.gov/biosample/?term=SAMN29555116" TargetMode="External"/><Relationship Id="rId4564" Type="http://schemas.openxmlformats.org/officeDocument/2006/relationships/hyperlink" Target="https://n2t.net/ark:/65665/3d0e61e46-fc2a-47c8-be38-b856762562d2" TargetMode="External"/><Relationship Id="rId5615" Type="http://schemas.openxmlformats.org/officeDocument/2006/relationships/hyperlink" Target="https://www.ncbi.nlm.nih.gov/nuccore/OP056907" TargetMode="External"/><Relationship Id="rId3166" Type="http://schemas.openxmlformats.org/officeDocument/2006/relationships/hyperlink" Target="https://www.ncbi.nlm.nih.gov/sra/?term=SRR21844185" TargetMode="External"/><Relationship Id="rId3580" Type="http://schemas.openxmlformats.org/officeDocument/2006/relationships/hyperlink" Target="https://n2t.net/ark:/65665/3d059243f-daf9-446f-9aca-460c960cf2fd" TargetMode="External"/><Relationship Id="rId4217" Type="http://schemas.openxmlformats.org/officeDocument/2006/relationships/hyperlink" Target="https://www.ncbi.nlm.nih.gov/sra/?term=SRR22396877" TargetMode="External"/><Relationship Id="rId2182" Type="http://schemas.openxmlformats.org/officeDocument/2006/relationships/hyperlink" Target="https://n2t.net/ark:/65665/3644e9ac6-1a1e-4f0a-a937-df0c89bee161" TargetMode="External"/><Relationship Id="rId3233" Type="http://schemas.openxmlformats.org/officeDocument/2006/relationships/hyperlink" Target="https://www.ncbi.nlm.nih.gov/nuccore/OP056949" TargetMode="External"/><Relationship Id="rId4631" Type="http://schemas.openxmlformats.org/officeDocument/2006/relationships/hyperlink" Target="https://www.ncbi.nlm.nih.gov/biosample/?term=SAMN26198241" TargetMode="External"/><Relationship Id="rId6389" Type="http://schemas.openxmlformats.org/officeDocument/2006/relationships/hyperlink" Target="https://n2t.net/ark:/65665/38d3f301c-9693-4b98-ad37-69a1927f0fe8" TargetMode="External"/><Relationship Id="rId154" Type="http://schemas.openxmlformats.org/officeDocument/2006/relationships/hyperlink" Target="https://www.ncbi.nlm.nih.gov/nuccore/OP035114" TargetMode="External"/><Relationship Id="rId2999" Type="http://schemas.openxmlformats.org/officeDocument/2006/relationships/hyperlink" Target="https://www.ncbi.nlm.nih.gov/biosample/?term=SAMN26198268" TargetMode="External"/><Relationship Id="rId3300" Type="http://schemas.openxmlformats.org/officeDocument/2006/relationships/hyperlink" Target="https://www.ncbi.nlm.nih.gov/nuccore/PV460849" TargetMode="External"/><Relationship Id="rId6456" Type="http://schemas.openxmlformats.org/officeDocument/2006/relationships/hyperlink" Target="https://www.ncbi.nlm.nih.gov/sra/?term=SRR21844195" TargetMode="External"/><Relationship Id="rId6870" Type="http://schemas.openxmlformats.org/officeDocument/2006/relationships/hyperlink" Target="https://www.ncbi.nlm.nih.gov/nuccore/PV662079" TargetMode="External"/><Relationship Id="rId221" Type="http://schemas.openxmlformats.org/officeDocument/2006/relationships/hyperlink" Target="https://www.ncbi.nlm.nih.gov/sra/?term=SRR21843962" TargetMode="External"/><Relationship Id="rId5058" Type="http://schemas.openxmlformats.org/officeDocument/2006/relationships/hyperlink" Target="https://n2t.net/ark:/65665/346702238-da56-479a-b5d6-b9ac63b9d7d8" TargetMode="External"/><Relationship Id="rId5472" Type="http://schemas.openxmlformats.org/officeDocument/2006/relationships/hyperlink" Target="https://www.ncbi.nlm.nih.gov/biosample/?term=SAMN26198412" TargetMode="External"/><Relationship Id="rId6109" Type="http://schemas.openxmlformats.org/officeDocument/2006/relationships/hyperlink" Target="https://n2t.net/ark:/65665/35160bf67-e51f-4560-8fef-e292b64ba48b" TargetMode="External"/><Relationship Id="rId6523" Type="http://schemas.openxmlformats.org/officeDocument/2006/relationships/hyperlink" Target="https://www.ncbi.nlm.nih.gov/sra/?term=SRR33529680" TargetMode="External"/><Relationship Id="rId1668" Type="http://schemas.openxmlformats.org/officeDocument/2006/relationships/hyperlink" Target="https://www.ncbi.nlm.nih.gov/biosample/?term=SAMN29555115" TargetMode="External"/><Relationship Id="rId2719" Type="http://schemas.openxmlformats.org/officeDocument/2006/relationships/hyperlink" Target="https://www.ncbi.nlm.nih.gov/nuccore/OP056880" TargetMode="External"/><Relationship Id="rId4074" Type="http://schemas.openxmlformats.org/officeDocument/2006/relationships/hyperlink" Target="https://n2t.net/ark:/65665/3c0717f40-ad80-405f-8090-1e2f64365e34" TargetMode="External"/><Relationship Id="rId5125" Type="http://schemas.openxmlformats.org/officeDocument/2006/relationships/hyperlink" Target="https://www.ncbi.nlm.nih.gov/nuccore/PV454017" TargetMode="External"/><Relationship Id="rId3090" Type="http://schemas.openxmlformats.org/officeDocument/2006/relationships/hyperlink" Target="https://n2t.net/ark:/65665/31285927c-2df5-4ba8-97a3-334db56e831b" TargetMode="External"/><Relationship Id="rId4141" Type="http://schemas.openxmlformats.org/officeDocument/2006/relationships/hyperlink" Target="https://www.ncbi.nlm.nih.gov/biosample/?term=SAMN31811777" TargetMode="External"/><Relationship Id="rId7297" Type="http://schemas.openxmlformats.org/officeDocument/2006/relationships/hyperlink" Target="https://www.ncbi.nlm.nih.gov/nuccore/OR546187" TargetMode="External"/><Relationship Id="rId1735" Type="http://schemas.openxmlformats.org/officeDocument/2006/relationships/hyperlink" Target="https://www.ncbi.nlm.nih.gov/nuccore/OP057104" TargetMode="External"/><Relationship Id="rId27" Type="http://schemas.openxmlformats.org/officeDocument/2006/relationships/hyperlink" Target="https://n2t.net/ark:/65665/3f17c54a6-4b6e-403d-b099-f8bb302f33de" TargetMode="External"/><Relationship Id="rId1802" Type="http://schemas.openxmlformats.org/officeDocument/2006/relationships/hyperlink" Target="https://www.ncbi.nlm.nih.gov/nuccore/OR482492" TargetMode="External"/><Relationship Id="rId4958" Type="http://schemas.openxmlformats.org/officeDocument/2006/relationships/hyperlink" Target="https://www.ncbi.nlm.nih.gov/sra/?term=SRR25465021" TargetMode="External"/><Relationship Id="rId7017" Type="http://schemas.openxmlformats.org/officeDocument/2006/relationships/hyperlink" Target="https://www.ncbi.nlm.nih.gov/nuccore/OR482471" TargetMode="External"/><Relationship Id="rId3974" Type="http://schemas.openxmlformats.org/officeDocument/2006/relationships/hyperlink" Target="https://n2t.net/ark:/65665/39c8b7bfa-e70f-4df4-bb13-bb317db90992" TargetMode="External"/><Relationship Id="rId6380" Type="http://schemas.openxmlformats.org/officeDocument/2006/relationships/hyperlink" Target="https://www.ncbi.nlm.nih.gov/sra/?term=SRR25465179" TargetMode="External"/><Relationship Id="rId895" Type="http://schemas.openxmlformats.org/officeDocument/2006/relationships/hyperlink" Target="https://www.ncbi.nlm.nih.gov/nuccore/PV460855" TargetMode="External"/><Relationship Id="rId2576" Type="http://schemas.openxmlformats.org/officeDocument/2006/relationships/hyperlink" Target="https://n2t.net/ark:/65665/34a733ca3-c910-4c8b-b73c-d44702e540c8" TargetMode="External"/><Relationship Id="rId2990" Type="http://schemas.openxmlformats.org/officeDocument/2006/relationships/hyperlink" Target="https://n2t.net/ark:/65665/33f3561e4-08a4-4f5c-b202-30399f0592ff" TargetMode="External"/><Relationship Id="rId3627" Type="http://schemas.openxmlformats.org/officeDocument/2006/relationships/hyperlink" Target="https://n2t.net/ark:/65665/34140c7d1-f718-4015-978a-b8de664786dd" TargetMode="External"/><Relationship Id="rId6033" Type="http://schemas.openxmlformats.org/officeDocument/2006/relationships/hyperlink" Target="https://www.ncbi.nlm.nih.gov/sra/?term=SRR33529821" TargetMode="External"/><Relationship Id="rId548" Type="http://schemas.openxmlformats.org/officeDocument/2006/relationships/hyperlink" Target="https://n2t.net/ark:/65665/3c458d5e4-3dc2-4231-ad06-ef0b67abb174" TargetMode="External"/><Relationship Id="rId962" Type="http://schemas.openxmlformats.org/officeDocument/2006/relationships/hyperlink" Target="https://www.ncbi.nlm.nih.gov/sra/?term=SRR18254484" TargetMode="External"/><Relationship Id="rId1178" Type="http://schemas.openxmlformats.org/officeDocument/2006/relationships/hyperlink" Target="https://n2t.net/ark:/65665/3291344df-9155-4bcf-a775-eb4a9441d1a4" TargetMode="External"/><Relationship Id="rId1592" Type="http://schemas.openxmlformats.org/officeDocument/2006/relationships/hyperlink" Target="https://www.ncbi.nlm.nih.gov/nuccore/OR582674" TargetMode="External"/><Relationship Id="rId2229" Type="http://schemas.openxmlformats.org/officeDocument/2006/relationships/hyperlink" Target="https://n2t.net/ark:/65665/387389426-8b8a-4d5e-99c5-d2bb6afa2415" TargetMode="External"/><Relationship Id="rId2643" Type="http://schemas.openxmlformats.org/officeDocument/2006/relationships/hyperlink" Target="https://n2t.net/ark:/65665/39b3c5e14-342b-4a3b-804f-73e796c8b58e" TargetMode="External"/><Relationship Id="rId5799" Type="http://schemas.openxmlformats.org/officeDocument/2006/relationships/hyperlink" Target="https://www.ncbi.nlm.nih.gov/nuccore/PV651715" TargetMode="External"/><Relationship Id="rId6100" Type="http://schemas.openxmlformats.org/officeDocument/2006/relationships/hyperlink" Target="https://www.ncbi.nlm.nih.gov/biosample/?term=SAMN36762229" TargetMode="External"/><Relationship Id="rId615" Type="http://schemas.openxmlformats.org/officeDocument/2006/relationships/hyperlink" Target="https://n2t.net/ark:/65665/38d641783-1ded-4aed-b898-eb950ed4d858" TargetMode="External"/><Relationship Id="rId1245" Type="http://schemas.openxmlformats.org/officeDocument/2006/relationships/hyperlink" Target="https://n2t.net/ark:/65665/3a6975639-1935-4566-8705-b68c193e697b" TargetMode="External"/><Relationship Id="rId1312" Type="http://schemas.openxmlformats.org/officeDocument/2006/relationships/hyperlink" Target="https://n2t.net/ark:/65665/3f1efc245-71c6-4448-8b7f-a16addcb2b68" TargetMode="External"/><Relationship Id="rId2710" Type="http://schemas.openxmlformats.org/officeDocument/2006/relationships/hyperlink" Target="https://n2t.net/ark:/65665/3b00af51c-672c-4b11-a4e5-bb0aa772cab1" TargetMode="External"/><Relationship Id="rId4468" Type="http://schemas.openxmlformats.org/officeDocument/2006/relationships/hyperlink" Target="https://www.ncbi.nlm.nih.gov/biosample/?term=SAMN26198113" TargetMode="External"/><Relationship Id="rId5866" Type="http://schemas.openxmlformats.org/officeDocument/2006/relationships/hyperlink" Target="https://n2t.net/ark:/65665/3561cf554-c820-43fc-a54a-9f616cf5d019" TargetMode="External"/><Relationship Id="rId6917" Type="http://schemas.openxmlformats.org/officeDocument/2006/relationships/hyperlink" Target="https://n2t.net/ark:/65665/31dde2fb2-f720-4faa-8af5-a1b0e6e07269" TargetMode="External"/><Relationship Id="rId4882" Type="http://schemas.openxmlformats.org/officeDocument/2006/relationships/hyperlink" Target="https://www.ncbi.nlm.nih.gov/biosample/?term=SAMN36762227" TargetMode="External"/><Relationship Id="rId5519" Type="http://schemas.openxmlformats.org/officeDocument/2006/relationships/hyperlink" Target="https://www.ncbi.nlm.nih.gov/nuccore/OR482463" TargetMode="External"/><Relationship Id="rId5933" Type="http://schemas.openxmlformats.org/officeDocument/2006/relationships/hyperlink" Target="https://n2t.net/ark:/65665/3ec5353c6-ae84-4c98-bb46-d1c0146f2f46" TargetMode="External"/><Relationship Id="rId2086" Type="http://schemas.openxmlformats.org/officeDocument/2006/relationships/hyperlink" Target="https://www.ncbi.nlm.nih.gov/nuccore/OR582709" TargetMode="External"/><Relationship Id="rId3484" Type="http://schemas.openxmlformats.org/officeDocument/2006/relationships/hyperlink" Target="https://n2t.net/ark:/65665/3c18b2775-4772-4328-afa4-99673bbf8ccd" TargetMode="External"/><Relationship Id="rId4535" Type="http://schemas.openxmlformats.org/officeDocument/2006/relationships/hyperlink" Target="https://n2t.net/ark:/65665/33115359f-be46-4b50-9a4d-0ef2fd830c1e" TargetMode="External"/><Relationship Id="rId3137" Type="http://schemas.openxmlformats.org/officeDocument/2006/relationships/hyperlink" Target="https://www.ncbi.nlm.nih.gov/nuccore/OR575617" TargetMode="External"/><Relationship Id="rId3551" Type="http://schemas.openxmlformats.org/officeDocument/2006/relationships/hyperlink" Target="https://n2t.net/ark:/65665/3ac1dcc98-4eae-428f-9547-5d3b4c0421cd" TargetMode="External"/><Relationship Id="rId4602" Type="http://schemas.openxmlformats.org/officeDocument/2006/relationships/hyperlink" Target="https://n2t.net/ark:/65665/34ba67918-e451-4d67-9f9d-53bea36f4178" TargetMode="External"/><Relationship Id="rId472" Type="http://schemas.openxmlformats.org/officeDocument/2006/relationships/hyperlink" Target="https://n2t.net/ark:/65665/3417f728d-8f22-4745-a964-645bc46ef990" TargetMode="External"/><Relationship Id="rId2153" Type="http://schemas.openxmlformats.org/officeDocument/2006/relationships/hyperlink" Target="https://n2t.net/ark:/65665/311179f5f-cb2f-4f73-8b89-1eb97eecc720" TargetMode="External"/><Relationship Id="rId3204" Type="http://schemas.openxmlformats.org/officeDocument/2006/relationships/hyperlink" Target="https://n2t.net/ark:/65665/38c45be6f-4ce7-4e66-902d-6dd22f58e226" TargetMode="External"/><Relationship Id="rId6774" Type="http://schemas.openxmlformats.org/officeDocument/2006/relationships/hyperlink" Target="https://n2t.net/ark:/65665/35aa49724-37b5-4ce9-b0f6-f99e45700680" TargetMode="External"/><Relationship Id="rId125" Type="http://schemas.openxmlformats.org/officeDocument/2006/relationships/hyperlink" Target="https://www.ncbi.nlm.nih.gov/nuccore/OR499750" TargetMode="External"/><Relationship Id="rId2220" Type="http://schemas.openxmlformats.org/officeDocument/2006/relationships/hyperlink" Target="https://www.ncbi.nlm.nih.gov/nuccore/OP056903" TargetMode="External"/><Relationship Id="rId5376" Type="http://schemas.openxmlformats.org/officeDocument/2006/relationships/hyperlink" Target="https://www.ncbi.nlm.nih.gov/nuccore/OR482490" TargetMode="External"/><Relationship Id="rId5790" Type="http://schemas.openxmlformats.org/officeDocument/2006/relationships/hyperlink" Target="https://www.ncbi.nlm.nih.gov/sra/?term=SRR25465191" TargetMode="External"/><Relationship Id="rId6427" Type="http://schemas.openxmlformats.org/officeDocument/2006/relationships/hyperlink" Target="https://www.ncbi.nlm.nih.gov/sra/?term=SRR21844158" TargetMode="External"/><Relationship Id="rId4392" Type="http://schemas.openxmlformats.org/officeDocument/2006/relationships/hyperlink" Target="https://www.ncbi.nlm.nih.gov/sra/?term=SRR18254325" TargetMode="External"/><Relationship Id="rId5029" Type="http://schemas.openxmlformats.org/officeDocument/2006/relationships/hyperlink" Target="https://www.ncbi.nlm.nih.gov/sra/?term=SRR22396832" TargetMode="External"/><Relationship Id="rId5443" Type="http://schemas.openxmlformats.org/officeDocument/2006/relationships/hyperlink" Target="https://www.ncbi.nlm.nih.gov/sra/?term=SRR22396617" TargetMode="External"/><Relationship Id="rId6841" Type="http://schemas.openxmlformats.org/officeDocument/2006/relationships/hyperlink" Target="https://www.ncbi.nlm.nih.gov/nuccore/OR546179" TargetMode="External"/><Relationship Id="rId1986" Type="http://schemas.openxmlformats.org/officeDocument/2006/relationships/hyperlink" Target="https://www.ncbi.nlm.nih.gov/sra/?term=SRR21843937" TargetMode="External"/><Relationship Id="rId4045" Type="http://schemas.openxmlformats.org/officeDocument/2006/relationships/hyperlink" Target="https://www.ncbi.nlm.nih.gov/sra/?term=SRR22396606" TargetMode="External"/><Relationship Id="rId1639" Type="http://schemas.openxmlformats.org/officeDocument/2006/relationships/hyperlink" Target="https://www.ncbi.nlm.nih.gov/nuccore/OR546212" TargetMode="External"/><Relationship Id="rId3061" Type="http://schemas.openxmlformats.org/officeDocument/2006/relationships/hyperlink" Target="https://n2t.net/ark:/65665/3983c44c8-ac6b-4777-bc9d-a0ca64d61e26" TargetMode="External"/><Relationship Id="rId5510" Type="http://schemas.openxmlformats.org/officeDocument/2006/relationships/hyperlink" Target="https://www.ncbi.nlm.nih.gov/nuccore/OR546206" TargetMode="External"/><Relationship Id="rId1706" Type="http://schemas.openxmlformats.org/officeDocument/2006/relationships/hyperlink" Target="https://www.ncbi.nlm.nih.gov/biosample/?term=SAMN31811560" TargetMode="External"/><Relationship Id="rId4112" Type="http://schemas.openxmlformats.org/officeDocument/2006/relationships/hyperlink" Target="https://n2t.net/ark:/65665/3d64356f2-74e5-48f5-852e-a7539090efd2" TargetMode="External"/><Relationship Id="rId7268" Type="http://schemas.openxmlformats.org/officeDocument/2006/relationships/hyperlink" Target="https://n2t.net/ark:/65665/347c6684d-de42-474b-944e-b9e3f9a75766" TargetMode="External"/><Relationship Id="rId3878" Type="http://schemas.openxmlformats.org/officeDocument/2006/relationships/hyperlink" Target="https://n2t.net/ark:/65665/360edd7f1-92ba-4638-9d42-38d3f15bd3f5" TargetMode="External"/><Relationship Id="rId4929" Type="http://schemas.openxmlformats.org/officeDocument/2006/relationships/hyperlink" Target="https://www.ncbi.nlm.nih.gov/nuccore/OR582710" TargetMode="External"/><Relationship Id="rId6284" Type="http://schemas.openxmlformats.org/officeDocument/2006/relationships/hyperlink" Target="https://www.ncbi.nlm.nih.gov/biosample/?term=SAMN26198428" TargetMode="External"/><Relationship Id="rId7335" Type="http://schemas.openxmlformats.org/officeDocument/2006/relationships/hyperlink" Target="https://www.ncbi.nlm.nih.gov/sra/?term=SRR22396805" TargetMode="External"/><Relationship Id="rId799" Type="http://schemas.openxmlformats.org/officeDocument/2006/relationships/hyperlink" Target="https://n2t.net/ark:/65665/3b9da4785-061a-44e2-8ae1-0e2191305843" TargetMode="External"/><Relationship Id="rId2894" Type="http://schemas.openxmlformats.org/officeDocument/2006/relationships/hyperlink" Target="https://n2t.net/ark:/65665/374c71968-c215-4f0b-b192-1f4f07dc6779" TargetMode="External"/><Relationship Id="rId6351" Type="http://schemas.openxmlformats.org/officeDocument/2006/relationships/hyperlink" Target="https://www.ncbi.nlm.nih.gov/sra/?term=SRR18254470" TargetMode="External"/><Relationship Id="rId866" Type="http://schemas.openxmlformats.org/officeDocument/2006/relationships/hyperlink" Target="https://n2t.net/ark:/65665/3ba24a193-e6bb-4859-b8c7-06b82726e3c8" TargetMode="External"/><Relationship Id="rId1496" Type="http://schemas.openxmlformats.org/officeDocument/2006/relationships/hyperlink" Target="https://www.ncbi.nlm.nih.gov/sra/?term=SRR33529867" TargetMode="External"/><Relationship Id="rId2547" Type="http://schemas.openxmlformats.org/officeDocument/2006/relationships/hyperlink" Target="https://www.ncbi.nlm.nih.gov/biosample/?term=SAMN26198252" TargetMode="External"/><Relationship Id="rId3945" Type="http://schemas.openxmlformats.org/officeDocument/2006/relationships/hyperlink" Target="https://n2t.net/ark:/65665/39ddf5abc-c0b3-42f2-ba8d-0013bf7fc2c6" TargetMode="External"/><Relationship Id="rId6004" Type="http://schemas.openxmlformats.org/officeDocument/2006/relationships/hyperlink" Target="https://www.ncbi.nlm.nih.gov/sra/?term=SRR22396688" TargetMode="External"/><Relationship Id="rId519" Type="http://schemas.openxmlformats.org/officeDocument/2006/relationships/hyperlink" Target="https://www.ncbi.nlm.nih.gov/sra/?term=SRR21844002" TargetMode="External"/><Relationship Id="rId1149" Type="http://schemas.openxmlformats.org/officeDocument/2006/relationships/hyperlink" Target="https://n2t.net/ark:/65665/361582b35-88e9-44f4-bdd1-c3ebf4f69ef3" TargetMode="External"/><Relationship Id="rId2961" Type="http://schemas.openxmlformats.org/officeDocument/2006/relationships/hyperlink" Target="https://n2t.net/ark:/65665/3a135c297-986b-40f7-ac46-7967346ab643" TargetMode="External"/><Relationship Id="rId5020" Type="http://schemas.openxmlformats.org/officeDocument/2006/relationships/hyperlink" Target="https://n2t.net/ark:/65665/397f380bc-943f-49fd-9c48-df5ef39abbfa" TargetMode="External"/><Relationship Id="rId933" Type="http://schemas.openxmlformats.org/officeDocument/2006/relationships/hyperlink" Target="https://n2t.net/ark:/65665/308c0c2e9-16d9-4d03-beee-704f8d8fd925" TargetMode="External"/><Relationship Id="rId1563" Type="http://schemas.openxmlformats.org/officeDocument/2006/relationships/hyperlink" Target="https://www.ncbi.nlm.nih.gov/nuccore/OR581023" TargetMode="External"/><Relationship Id="rId2614" Type="http://schemas.openxmlformats.org/officeDocument/2006/relationships/hyperlink" Target="https://n2t.net/ark:/65665/3622e29c0-2b27-469c-8208-840c7ae97f07" TargetMode="External"/><Relationship Id="rId7192" Type="http://schemas.openxmlformats.org/officeDocument/2006/relationships/hyperlink" Target="https://www.ncbi.nlm.nih.gov/sra/?term=SRR25465022" TargetMode="External"/><Relationship Id="rId1216" Type="http://schemas.openxmlformats.org/officeDocument/2006/relationships/hyperlink" Target="https://n2t.net/ark:/65665/30c1d8509-2b97-46bb-9096-8baa3a89ba0d" TargetMode="External"/><Relationship Id="rId1630" Type="http://schemas.openxmlformats.org/officeDocument/2006/relationships/hyperlink" Target="https://www.ncbi.nlm.nih.gov/nuccore/OP056883" TargetMode="External"/><Relationship Id="rId4786" Type="http://schemas.openxmlformats.org/officeDocument/2006/relationships/hyperlink" Target="https://n2t.net/ark:/65665/3955ded77-20ab-4eed-92c6-85642a8389d2" TargetMode="External"/><Relationship Id="rId5837" Type="http://schemas.openxmlformats.org/officeDocument/2006/relationships/hyperlink" Target="https://n2t.net/ark:/65665/38d9479d7-8afc-40bc-b375-376290782360" TargetMode="External"/><Relationship Id="rId3388" Type="http://schemas.openxmlformats.org/officeDocument/2006/relationships/hyperlink" Target="https://n2t.net/ark:/65665/3c0eb3f45-761e-4888-9b2d-a887f87739d6" TargetMode="External"/><Relationship Id="rId4439" Type="http://schemas.openxmlformats.org/officeDocument/2006/relationships/hyperlink" Target="https://www.ncbi.nlm.nih.gov/biosample/?term=SAMN36762215" TargetMode="External"/><Relationship Id="rId4853" Type="http://schemas.openxmlformats.org/officeDocument/2006/relationships/hyperlink" Target="https://www.ncbi.nlm.nih.gov/nuccore/PV442280" TargetMode="External"/><Relationship Id="rId5904" Type="http://schemas.openxmlformats.org/officeDocument/2006/relationships/hyperlink" Target="https://n2t.net/ark:/65665/3b0ef9d06-2fc1-4fb8-89e2-0b48867c5fb8" TargetMode="External"/><Relationship Id="rId3455" Type="http://schemas.openxmlformats.org/officeDocument/2006/relationships/hyperlink" Target="https://n2t.net/ark:/65665/3daa5bd9f-2418-4876-a316-f67ac8e6d97d" TargetMode="External"/><Relationship Id="rId4506" Type="http://schemas.openxmlformats.org/officeDocument/2006/relationships/hyperlink" Target="https://www.ncbi.nlm.nih.gov/biosample/?term=SAMN26198105" TargetMode="External"/><Relationship Id="rId376" Type="http://schemas.openxmlformats.org/officeDocument/2006/relationships/hyperlink" Target="https://n2t.net/ark:/65665/3e115aa60-3815-4bd8-b3c5-bba4c56341d5" TargetMode="External"/><Relationship Id="rId790" Type="http://schemas.openxmlformats.org/officeDocument/2006/relationships/hyperlink" Target="https://n2t.net/ark:/65665/3574f7ea1-139d-4b9d-910d-40c5f54d163d" TargetMode="External"/><Relationship Id="rId2057" Type="http://schemas.openxmlformats.org/officeDocument/2006/relationships/hyperlink" Target="https://www.ncbi.nlm.nih.gov/nuccore/OR482446" TargetMode="External"/><Relationship Id="rId2471" Type="http://schemas.openxmlformats.org/officeDocument/2006/relationships/hyperlink" Target="https://www.ncbi.nlm.nih.gov/sra/?term=SRR21844263" TargetMode="External"/><Relationship Id="rId3108" Type="http://schemas.openxmlformats.org/officeDocument/2006/relationships/hyperlink" Target="https://n2t.net/ark:/65665/337cb1f50-a16a-44b0-8061-580e27d0846e" TargetMode="External"/><Relationship Id="rId3522" Type="http://schemas.openxmlformats.org/officeDocument/2006/relationships/hyperlink" Target="https://www.ncbi.nlm.nih.gov/biosample/?term=SAMN36762313" TargetMode="External"/><Relationship Id="rId4920" Type="http://schemas.openxmlformats.org/officeDocument/2006/relationships/hyperlink" Target="https://n2t.net/ark:/65665/31a2e1a57-9a1e-48ce-9ef8-96d59c3a9c1d" TargetMode="External"/><Relationship Id="rId6678" Type="http://schemas.openxmlformats.org/officeDocument/2006/relationships/hyperlink" Target="https://www.ncbi.nlm.nih.gov/nuccore/PV434822" TargetMode="External"/><Relationship Id="rId443" Type="http://schemas.openxmlformats.org/officeDocument/2006/relationships/hyperlink" Target="https://n2t.net/ark:/65665/3edc92ff8-cf36-4114-b973-2152327a488c" TargetMode="External"/><Relationship Id="rId1073" Type="http://schemas.openxmlformats.org/officeDocument/2006/relationships/hyperlink" Target="https://www.ncbi.nlm.nih.gov/nuccore/PV185772" TargetMode="External"/><Relationship Id="rId2124" Type="http://schemas.openxmlformats.org/officeDocument/2006/relationships/hyperlink" Target="https://www.ncbi.nlm.nih.gov/nuccore/PV454015" TargetMode="External"/><Relationship Id="rId1140" Type="http://schemas.openxmlformats.org/officeDocument/2006/relationships/hyperlink" Target="https://www.ncbi.nlm.nih.gov/biosample/?term=SAMN31811687" TargetMode="External"/><Relationship Id="rId4296" Type="http://schemas.openxmlformats.org/officeDocument/2006/relationships/hyperlink" Target="https://www.ncbi.nlm.nih.gov/sra/?term=SRR22396636" TargetMode="External"/><Relationship Id="rId5694" Type="http://schemas.openxmlformats.org/officeDocument/2006/relationships/hyperlink" Target="https://n2t.net/ark:/65665/3dd16f460-1d33-4213-875c-ad799202003b" TargetMode="External"/><Relationship Id="rId6745" Type="http://schemas.openxmlformats.org/officeDocument/2006/relationships/hyperlink" Target="https://n2t.net/ark:/65665/32e27fc68-d94e-4765-8b09-8411cd18a538" TargetMode="External"/><Relationship Id="rId510" Type="http://schemas.openxmlformats.org/officeDocument/2006/relationships/hyperlink" Target="https://www.ncbi.nlm.nih.gov/sra/?term=SRR22396711" TargetMode="External"/><Relationship Id="rId5347" Type="http://schemas.openxmlformats.org/officeDocument/2006/relationships/hyperlink" Target="https://www.ncbi.nlm.nih.gov/sra/?term=SRR21843966" TargetMode="External"/><Relationship Id="rId5761" Type="http://schemas.openxmlformats.org/officeDocument/2006/relationships/hyperlink" Target="https://www.ncbi.nlm.nih.gov/sra/?term=SRR22396816" TargetMode="External"/><Relationship Id="rId6812" Type="http://schemas.openxmlformats.org/officeDocument/2006/relationships/hyperlink" Target="https://n2t.net/ark:/65665/361d54566-ba16-40b5-bb4b-ed610c5b4556" TargetMode="External"/><Relationship Id="rId1957" Type="http://schemas.openxmlformats.org/officeDocument/2006/relationships/hyperlink" Target="https://www.ncbi.nlm.nih.gov/nuccore/OP056827" TargetMode="External"/><Relationship Id="rId4363" Type="http://schemas.openxmlformats.org/officeDocument/2006/relationships/hyperlink" Target="https://www.ncbi.nlm.nih.gov/sra/?term=SRR33529987" TargetMode="External"/><Relationship Id="rId5414" Type="http://schemas.openxmlformats.org/officeDocument/2006/relationships/hyperlink" Target="https://n2t.net/ark:/65665/32f7695d4-0522-4b1e-ab0d-daabff8846c5" TargetMode="External"/><Relationship Id="rId4016" Type="http://schemas.openxmlformats.org/officeDocument/2006/relationships/hyperlink" Target="https://n2t.net/ark:/65665/3e91adf1d-b4eb-403a-822a-ae7c399a8e05" TargetMode="External"/><Relationship Id="rId4430" Type="http://schemas.openxmlformats.org/officeDocument/2006/relationships/hyperlink" Target="https://n2t.net/ark:/65665/30dcbb8bd-6ae4-4e2e-8ee5-29a8f4df6b08" TargetMode="External"/><Relationship Id="rId3032" Type="http://schemas.openxmlformats.org/officeDocument/2006/relationships/hyperlink" Target="https://n2t.net/ark:/65665/32a8de7cb-f8ca-4bc0-815e-3c99591f4103" TargetMode="External"/><Relationship Id="rId6188" Type="http://schemas.openxmlformats.org/officeDocument/2006/relationships/hyperlink" Target="https://n2t.net/ark:/65665/30b0a1ac4-3bd3-410e-a710-6b286f769807" TargetMode="External"/><Relationship Id="rId7239" Type="http://schemas.openxmlformats.org/officeDocument/2006/relationships/hyperlink" Target="https://n2t.net/ark:/65665/3004d0b61-09d6-4b07-94e4-abb544623f12" TargetMode="External"/><Relationship Id="rId6255" Type="http://schemas.openxmlformats.org/officeDocument/2006/relationships/hyperlink" Target="https://www.ncbi.nlm.nih.gov/sra/?term=SRR21843923" TargetMode="External"/><Relationship Id="rId7306" Type="http://schemas.openxmlformats.org/officeDocument/2006/relationships/hyperlink" Target="https://n2t.net/ark:/65665/32d6abe24-4cc9-4a43-90a3-c711b349f4d0" TargetMode="External"/><Relationship Id="rId2798" Type="http://schemas.openxmlformats.org/officeDocument/2006/relationships/hyperlink" Target="https://n2t.net/ark:/65665/3f0c02291-26ec-4f38-9407-1875dea7b3b4" TargetMode="External"/><Relationship Id="rId3849" Type="http://schemas.openxmlformats.org/officeDocument/2006/relationships/hyperlink" Target="https://n2t.net/ark:/65665/397e4a326-fee3-4519-854a-44a27a56029e" TargetMode="External"/><Relationship Id="rId5271" Type="http://schemas.openxmlformats.org/officeDocument/2006/relationships/hyperlink" Target="https://n2t.net/ark:/65665/3091b4ab4-529e-49e8-89ac-bc21799d1e8a" TargetMode="External"/><Relationship Id="rId2865" Type="http://schemas.openxmlformats.org/officeDocument/2006/relationships/hyperlink" Target="https://n2t.net/ark:/65665/335a28fcc-e13b-45f9-8798-2740484de818" TargetMode="External"/><Relationship Id="rId3916" Type="http://schemas.openxmlformats.org/officeDocument/2006/relationships/hyperlink" Target="https://www.ncbi.nlm.nih.gov/biosample/?term=SAMN36762306" TargetMode="External"/><Relationship Id="rId6322" Type="http://schemas.openxmlformats.org/officeDocument/2006/relationships/hyperlink" Target="https://www.ncbi.nlm.nih.gov/nuccore/OP035099" TargetMode="External"/><Relationship Id="rId837" Type="http://schemas.openxmlformats.org/officeDocument/2006/relationships/hyperlink" Target="https://www.ncbi.nlm.nih.gov/biosample/?term=SAMN29555275" TargetMode="External"/><Relationship Id="rId1467" Type="http://schemas.openxmlformats.org/officeDocument/2006/relationships/hyperlink" Target="https://www.ncbi.nlm.nih.gov/sra/?term=SRR19434526" TargetMode="External"/><Relationship Id="rId1881" Type="http://schemas.openxmlformats.org/officeDocument/2006/relationships/hyperlink" Target="https://n2t.net/ark:/65665/3addae7aa-e00a-487d-ab79-123d7a9aeb38" TargetMode="External"/><Relationship Id="rId2518" Type="http://schemas.openxmlformats.org/officeDocument/2006/relationships/hyperlink" Target="https://www.ncbi.nlm.nih.gov/biosample/?term=SAMN29555201" TargetMode="External"/><Relationship Id="rId2932" Type="http://schemas.openxmlformats.org/officeDocument/2006/relationships/hyperlink" Target="https://n2t.net/ark:/65665/34876f257-5774-4532-b0c9-51947689631e" TargetMode="External"/><Relationship Id="rId904" Type="http://schemas.openxmlformats.org/officeDocument/2006/relationships/hyperlink" Target="https://n2t.net/ark:/65665/3fb78d651-ddd1-4f84-8b3a-d369ff713372" TargetMode="External"/><Relationship Id="rId1534" Type="http://schemas.openxmlformats.org/officeDocument/2006/relationships/hyperlink" Target="https://n2t.net/ark:/65665/344f43234-eba6-4c7f-b3c4-e4bde9f5f7e0" TargetMode="External"/><Relationship Id="rId7096" Type="http://schemas.openxmlformats.org/officeDocument/2006/relationships/hyperlink" Target="https://www.ncbi.nlm.nih.gov/biosample/?term=SAMN31811816" TargetMode="External"/><Relationship Id="rId1601" Type="http://schemas.openxmlformats.org/officeDocument/2006/relationships/hyperlink" Target="https://www.ncbi.nlm.nih.gov/nuccore/OP056918" TargetMode="External"/><Relationship Id="rId4757" Type="http://schemas.openxmlformats.org/officeDocument/2006/relationships/hyperlink" Target="https://n2t.net/ark:/65665/36bad79f1-e3e4-46b1-b434-815ad2fc41c9" TargetMode="External"/><Relationship Id="rId7163" Type="http://schemas.openxmlformats.org/officeDocument/2006/relationships/hyperlink" Target="https://n2t.net/ark:/65665/39898d9e7-8516-4517-89c8-f114b24f2559" TargetMode="External"/><Relationship Id="rId3359" Type="http://schemas.openxmlformats.org/officeDocument/2006/relationships/hyperlink" Target="https://n2t.net/ark:/65665/3dbe52d78-ea63-4d68-9653-9719fde189bb" TargetMode="External"/><Relationship Id="rId5808" Type="http://schemas.openxmlformats.org/officeDocument/2006/relationships/hyperlink" Target="https://www.ncbi.nlm.nih.gov/biosample/?term=SAMN31811810" TargetMode="External"/><Relationship Id="rId7230" Type="http://schemas.openxmlformats.org/officeDocument/2006/relationships/hyperlink" Target="https://www.ncbi.nlm.nih.gov/sra/?term=SRR33529688" TargetMode="External"/><Relationship Id="rId694" Type="http://schemas.openxmlformats.org/officeDocument/2006/relationships/hyperlink" Target="https://n2t.net/ark:/65665/3079e79be-17c3-4aa4-958c-5df66c736f59" TargetMode="External"/><Relationship Id="rId2375" Type="http://schemas.openxmlformats.org/officeDocument/2006/relationships/hyperlink" Target="https://www.ncbi.nlm.nih.gov/sra/?term=SRR25465347" TargetMode="External"/><Relationship Id="rId3773" Type="http://schemas.openxmlformats.org/officeDocument/2006/relationships/hyperlink" Target="https://www.ncbi.nlm.nih.gov/sra/?term=SRR25465080" TargetMode="External"/><Relationship Id="rId4824" Type="http://schemas.openxmlformats.org/officeDocument/2006/relationships/hyperlink" Target="https://www.ncbi.nlm.nih.gov/biosample/?term=SAMN36762124" TargetMode="External"/><Relationship Id="rId347" Type="http://schemas.openxmlformats.org/officeDocument/2006/relationships/hyperlink" Target="https://n2t.net/ark:/65665/3bfcedf4d-064f-4e74-96c6-fff5236da89b" TargetMode="External"/><Relationship Id="rId2028" Type="http://schemas.openxmlformats.org/officeDocument/2006/relationships/hyperlink" Target="https://www.ncbi.nlm.nih.gov/biosample/?term=SAMN26198224" TargetMode="External"/><Relationship Id="rId3426" Type="http://schemas.openxmlformats.org/officeDocument/2006/relationships/hyperlink" Target="https://n2t.net/ark:/65665/364cb9c9a-de9e-40e1-b303-b9282ff04b7a" TargetMode="External"/><Relationship Id="rId3840" Type="http://schemas.openxmlformats.org/officeDocument/2006/relationships/hyperlink" Target="https://www.ncbi.nlm.nih.gov/nuccore/PV170598" TargetMode="External"/><Relationship Id="rId6996" Type="http://schemas.openxmlformats.org/officeDocument/2006/relationships/hyperlink" Target="https://n2t.net/ark:/65665/3b59b3482-b3f9-4ef9-b1d6-7cd3c2bad8e6" TargetMode="External"/><Relationship Id="rId761" Type="http://schemas.openxmlformats.org/officeDocument/2006/relationships/hyperlink" Target="https://n2t.net/ark:/65665/3dc3fe833-2aa0-4643-af27-400a83c2e2bc" TargetMode="External"/><Relationship Id="rId1391" Type="http://schemas.openxmlformats.org/officeDocument/2006/relationships/hyperlink" Target="https://www.ncbi.nlm.nih.gov/sra/?term=SRR33529741" TargetMode="External"/><Relationship Id="rId2442" Type="http://schemas.openxmlformats.org/officeDocument/2006/relationships/hyperlink" Target="https://www.ncbi.nlm.nih.gov/nuccore/OP035170" TargetMode="External"/><Relationship Id="rId5598" Type="http://schemas.openxmlformats.org/officeDocument/2006/relationships/hyperlink" Target="https://n2t.net/ark:/65665/36086b9ca-ca49-4dd3-a059-3b132b9ebeb8" TargetMode="External"/><Relationship Id="rId6649" Type="http://schemas.openxmlformats.org/officeDocument/2006/relationships/hyperlink" Target="https://n2t.net/ark:/65665/383eb68f3-efb1-4140-899d-0419cc20d741" TargetMode="External"/><Relationship Id="rId414" Type="http://schemas.openxmlformats.org/officeDocument/2006/relationships/hyperlink" Target="https://www.ncbi.nlm.nih.gov/biosample/?term=SAMN29555084" TargetMode="External"/><Relationship Id="rId1044" Type="http://schemas.openxmlformats.org/officeDocument/2006/relationships/hyperlink" Target="https://www.ncbi.nlm.nih.gov/nuccore/OP035215" TargetMode="External"/><Relationship Id="rId5665" Type="http://schemas.openxmlformats.org/officeDocument/2006/relationships/hyperlink" Target="https://n2t.net/ark:/65665/310cc2ab3-0a23-4225-a2cd-d515509caaec" TargetMode="External"/><Relationship Id="rId6716" Type="http://schemas.openxmlformats.org/officeDocument/2006/relationships/hyperlink" Target="https://www.ncbi.nlm.nih.gov/biosample/?term=SAMN36762225" TargetMode="External"/><Relationship Id="rId1111" Type="http://schemas.openxmlformats.org/officeDocument/2006/relationships/hyperlink" Target="https://www.ncbi.nlm.nih.gov/sra/?term=SRR22396721" TargetMode="External"/><Relationship Id="rId4267" Type="http://schemas.openxmlformats.org/officeDocument/2006/relationships/hyperlink" Target="https://www.ncbi.nlm.nih.gov/nuccore/PV662065" TargetMode="External"/><Relationship Id="rId4681" Type="http://schemas.openxmlformats.org/officeDocument/2006/relationships/hyperlink" Target="https://www.ncbi.nlm.nih.gov/nuccore/OP057061" TargetMode="External"/><Relationship Id="rId5318" Type="http://schemas.openxmlformats.org/officeDocument/2006/relationships/hyperlink" Target="https://n2t.net/ark:/65665/30159f739-ab09-41f3-9230-4af996f5a5db" TargetMode="External"/><Relationship Id="rId5732" Type="http://schemas.openxmlformats.org/officeDocument/2006/relationships/hyperlink" Target="https://n2t.net/ark:/65665/31a511c1c-b344-43e5-8f32-1e6a92386a22" TargetMode="External"/><Relationship Id="rId3283" Type="http://schemas.openxmlformats.org/officeDocument/2006/relationships/hyperlink" Target="https://www.ncbi.nlm.nih.gov/nuccore/OR546197" TargetMode="External"/><Relationship Id="rId4334" Type="http://schemas.openxmlformats.org/officeDocument/2006/relationships/hyperlink" Target="https://n2t.net/ark:/65665/3233bee04-ae9c-4c7b-9b7b-5986be3db167" TargetMode="External"/><Relationship Id="rId1928" Type="http://schemas.openxmlformats.org/officeDocument/2006/relationships/hyperlink" Target="https://n2t.net/ark:/65665/3f54503c5-6c98-4ccd-bcea-74612ac161c2" TargetMode="External"/><Relationship Id="rId3350" Type="http://schemas.openxmlformats.org/officeDocument/2006/relationships/hyperlink" Target="https://www.ncbi.nlm.nih.gov/sra/?term=SRR21843989" TargetMode="External"/><Relationship Id="rId271" Type="http://schemas.openxmlformats.org/officeDocument/2006/relationships/hyperlink" Target="https://n2t.net/ark:/65665/324dd14f2-7af8-4b8e-aea6-f0d518477c24" TargetMode="External"/><Relationship Id="rId3003" Type="http://schemas.openxmlformats.org/officeDocument/2006/relationships/hyperlink" Target="https://n2t.net/ark:/65665/3cfb48a91-4d2b-44ad-adf2-576c3cecab51" TargetMode="External"/><Relationship Id="rId4401" Type="http://schemas.openxmlformats.org/officeDocument/2006/relationships/hyperlink" Target="https://n2t.net/ark:/65665/31f46bc31-aea0-44a8-b6c5-a1a16f586dfc" TargetMode="External"/><Relationship Id="rId6159" Type="http://schemas.openxmlformats.org/officeDocument/2006/relationships/hyperlink" Target="https://www.ncbi.nlm.nih.gov/biosample/?term=SAMN26198085" TargetMode="External"/><Relationship Id="rId6573" Type="http://schemas.openxmlformats.org/officeDocument/2006/relationships/hyperlink" Target="https://www.ncbi.nlm.nih.gov/nuccore/OR575601" TargetMode="External"/><Relationship Id="rId2769" Type="http://schemas.openxmlformats.org/officeDocument/2006/relationships/hyperlink" Target="https://n2t.net/ark:/65665/3d4d32818-c2ea-4c1c-863a-a987986e2dc3" TargetMode="External"/><Relationship Id="rId5175" Type="http://schemas.openxmlformats.org/officeDocument/2006/relationships/hyperlink" Target="https://www.ncbi.nlm.nih.gov/sra/?term=SRR21844063" TargetMode="External"/><Relationship Id="rId6226" Type="http://schemas.openxmlformats.org/officeDocument/2006/relationships/hyperlink" Target="https://www.ncbi.nlm.nih.gov/sra/?term=SRR25465292" TargetMode="External"/><Relationship Id="rId6640" Type="http://schemas.openxmlformats.org/officeDocument/2006/relationships/hyperlink" Target="https://www.ncbi.nlm.nih.gov/biosample/?term=SAMN29555187" TargetMode="External"/><Relationship Id="rId1785" Type="http://schemas.openxmlformats.org/officeDocument/2006/relationships/hyperlink" Target="https://n2t.net/ark:/65665/37fcab57a-b71b-47d2-9d61-899113e47bd4" TargetMode="External"/><Relationship Id="rId2836" Type="http://schemas.openxmlformats.org/officeDocument/2006/relationships/hyperlink" Target="https://www.ncbi.nlm.nih.gov/nuccore/OP057054" TargetMode="External"/><Relationship Id="rId4191" Type="http://schemas.openxmlformats.org/officeDocument/2006/relationships/hyperlink" Target="https://n2t.net/ark:/65665/330a8ec30-79b2-44a6-8aa7-0fe010800ade" TargetMode="External"/><Relationship Id="rId5242" Type="http://schemas.openxmlformats.org/officeDocument/2006/relationships/hyperlink" Target="https://www.ncbi.nlm.nih.gov/nuccore/OP057086" TargetMode="External"/><Relationship Id="rId77" Type="http://schemas.openxmlformats.org/officeDocument/2006/relationships/hyperlink" Target="https://www.ncbi.nlm.nih.gov/sra/?term=SRR18254352" TargetMode="External"/><Relationship Id="rId808" Type="http://schemas.openxmlformats.org/officeDocument/2006/relationships/hyperlink" Target="https://www.ncbi.nlm.nih.gov/biosample/?term=SAMN26198263" TargetMode="External"/><Relationship Id="rId1438" Type="http://schemas.openxmlformats.org/officeDocument/2006/relationships/hyperlink" Target="https://www.ncbi.nlm.nih.gov/sra/?term=SRR25465038" TargetMode="External"/><Relationship Id="rId1852" Type="http://schemas.openxmlformats.org/officeDocument/2006/relationships/hyperlink" Target="https://www.ncbi.nlm.nih.gov/biosample/?term=SAMN26198145" TargetMode="External"/><Relationship Id="rId2903" Type="http://schemas.openxmlformats.org/officeDocument/2006/relationships/hyperlink" Target="https://www.ncbi.nlm.nih.gov/biosample/?term=SAMN26198375" TargetMode="External"/><Relationship Id="rId7067" Type="http://schemas.openxmlformats.org/officeDocument/2006/relationships/hyperlink" Target="https://www.ncbi.nlm.nih.gov/nuccore/OP056805" TargetMode="External"/><Relationship Id="rId1505" Type="http://schemas.openxmlformats.org/officeDocument/2006/relationships/hyperlink" Target="https://n2t.net/ark:/65665/3abb89c74-95bf-499c-9b73-17d2994b262f" TargetMode="External"/><Relationship Id="rId6083" Type="http://schemas.openxmlformats.org/officeDocument/2006/relationships/hyperlink" Target="https://n2t.net/ark:/65665/3452ebc0d-39db-48a7-996a-4415ffe603f1" TargetMode="External"/><Relationship Id="rId7134" Type="http://schemas.openxmlformats.org/officeDocument/2006/relationships/hyperlink" Target="https://n2t.net/ark:/65665/34db7ea82-f0ff-43be-936f-33e1bc214bda" TargetMode="External"/><Relationship Id="rId3677" Type="http://schemas.openxmlformats.org/officeDocument/2006/relationships/hyperlink" Target="https://www.ncbi.nlm.nih.gov/biosample/?term=SAMN36762364" TargetMode="External"/><Relationship Id="rId4728" Type="http://schemas.openxmlformats.org/officeDocument/2006/relationships/hyperlink" Target="https://n2t.net/ark:/65665/31d3f8aca-3f23-410a-a3b2-c00ec08f8bcb" TargetMode="External"/><Relationship Id="rId598" Type="http://schemas.openxmlformats.org/officeDocument/2006/relationships/hyperlink" Target="https://n2t.net/ark:/65665/30aeb4713-b417-4bc2-91e7-c69fc1b18a4b" TargetMode="External"/><Relationship Id="rId2279" Type="http://schemas.openxmlformats.org/officeDocument/2006/relationships/hyperlink" Target="https://n2t.net/ark:/65665/31702b499-bf7e-459e-9392-696199c3712e" TargetMode="External"/><Relationship Id="rId2693" Type="http://schemas.openxmlformats.org/officeDocument/2006/relationships/hyperlink" Target="https://www.ncbi.nlm.nih.gov/biosample/?term=SAMN36762116" TargetMode="External"/><Relationship Id="rId3744" Type="http://schemas.openxmlformats.org/officeDocument/2006/relationships/hyperlink" Target="https://www.ncbi.nlm.nih.gov/sra/?term=SRR25465045" TargetMode="External"/><Relationship Id="rId6150" Type="http://schemas.openxmlformats.org/officeDocument/2006/relationships/hyperlink" Target="https://n2t.net/ark:/65665/36ea89031-ef7d-46ca-907a-ff4ee1a34934" TargetMode="External"/><Relationship Id="rId7201" Type="http://schemas.openxmlformats.org/officeDocument/2006/relationships/hyperlink" Target="https://n2t.net/ark:/65665/317989632-f658-4977-9a16-cd3f2e8ef45a" TargetMode="External"/><Relationship Id="rId665" Type="http://schemas.openxmlformats.org/officeDocument/2006/relationships/hyperlink" Target="https://n2t.net/ark:/65665/3679aba64-2eb5-4abc-aaf7-bfc720926750" TargetMode="External"/><Relationship Id="rId1295" Type="http://schemas.openxmlformats.org/officeDocument/2006/relationships/hyperlink" Target="https://n2t.net/ark:/65665/36aec0d4f-12bb-4867-bbba-49eeca01195e" TargetMode="External"/><Relationship Id="rId2346" Type="http://schemas.openxmlformats.org/officeDocument/2006/relationships/hyperlink" Target="https://www.ncbi.nlm.nih.gov/nuccore/OP056808" TargetMode="External"/><Relationship Id="rId2760" Type="http://schemas.openxmlformats.org/officeDocument/2006/relationships/hyperlink" Target="https://www.ncbi.nlm.nih.gov/nuccore/OP056955" TargetMode="External"/><Relationship Id="rId3811" Type="http://schemas.openxmlformats.org/officeDocument/2006/relationships/hyperlink" Target="https://n2t.net/ark:/65665/3b7a282c0-00d5-44f3-8932-80508ce0c824" TargetMode="External"/><Relationship Id="rId6967" Type="http://schemas.openxmlformats.org/officeDocument/2006/relationships/hyperlink" Target="https://www.ncbi.nlm.nih.gov/nuccore/OR482473" TargetMode="External"/><Relationship Id="rId318" Type="http://schemas.openxmlformats.org/officeDocument/2006/relationships/hyperlink" Target="https://n2t.net/ark:/65665/344e31524-126c-46d1-8bf5-d1575cf59b26" TargetMode="External"/><Relationship Id="rId732" Type="http://schemas.openxmlformats.org/officeDocument/2006/relationships/hyperlink" Target="https://www.ncbi.nlm.nih.gov/biosample/?term=SAMN31811800" TargetMode="External"/><Relationship Id="rId1362" Type="http://schemas.openxmlformats.org/officeDocument/2006/relationships/hyperlink" Target="https://n2t.net/ark:/65665/3106af28c-20c2-4d8c-82ee-aff0963d560d" TargetMode="External"/><Relationship Id="rId2413" Type="http://schemas.openxmlformats.org/officeDocument/2006/relationships/hyperlink" Target="https://n2t.net/ark:/65665/354358e28-6725-4a80-9b8b-5e197a0f9a66" TargetMode="External"/><Relationship Id="rId5569" Type="http://schemas.openxmlformats.org/officeDocument/2006/relationships/hyperlink" Target="https://n2t.net/ark:/65665/39c7a058c-376e-4432-9d67-a33b36c99848" TargetMode="External"/><Relationship Id="rId1015" Type="http://schemas.openxmlformats.org/officeDocument/2006/relationships/hyperlink" Target="https://n2t.net/ark:/65665/3f980f0d4-152c-46c1-9295-1612ff390b9f" TargetMode="External"/><Relationship Id="rId4585" Type="http://schemas.openxmlformats.org/officeDocument/2006/relationships/hyperlink" Target="https://n2t.net/ark:/65665/3b0f05418-7b16-4dc0-8995-00441de6b075" TargetMode="External"/><Relationship Id="rId5983" Type="http://schemas.openxmlformats.org/officeDocument/2006/relationships/hyperlink" Target="https://n2t.net/ark:/65665/3dab1f7c9-f307-4b8b-840f-84f19511c1d6" TargetMode="External"/><Relationship Id="rId3187" Type="http://schemas.openxmlformats.org/officeDocument/2006/relationships/hyperlink" Target="https://n2t.net/ark:/65665/3ddcdba6f-a14c-4087-9841-5c0ffd25fed4" TargetMode="External"/><Relationship Id="rId4238" Type="http://schemas.openxmlformats.org/officeDocument/2006/relationships/hyperlink" Target="https://n2t.net/ark:/65665/3c59f2c4d-c038-4e2f-99c2-0c5f0219652c" TargetMode="External"/><Relationship Id="rId5636" Type="http://schemas.openxmlformats.org/officeDocument/2006/relationships/hyperlink" Target="https://n2t.net/ark:/65665/39ad9dcce-a7df-43a2-8704-180d1bb33a6a" TargetMode="External"/><Relationship Id="rId4652" Type="http://schemas.openxmlformats.org/officeDocument/2006/relationships/hyperlink" Target="https://www.ncbi.nlm.nih.gov/biosample/?term=SAMN26198237" TargetMode="External"/><Relationship Id="rId5703" Type="http://schemas.openxmlformats.org/officeDocument/2006/relationships/hyperlink" Target="https://www.ncbi.nlm.nih.gov/biosample/?term=SAMN29555124" TargetMode="External"/><Relationship Id="rId175" Type="http://schemas.openxmlformats.org/officeDocument/2006/relationships/hyperlink" Target="https://www.ncbi.nlm.nih.gov/nuccore/OR582691" TargetMode="External"/><Relationship Id="rId3254" Type="http://schemas.openxmlformats.org/officeDocument/2006/relationships/hyperlink" Target="https://n2t.net/ark:/65665/303757502-f9cb-41f5-8dae-af7b65e19083" TargetMode="External"/><Relationship Id="rId4305" Type="http://schemas.openxmlformats.org/officeDocument/2006/relationships/hyperlink" Target="https://n2t.net/ark:/65665/3e41a594f-8ee3-4438-8d80-a194f7b697ca" TargetMode="External"/><Relationship Id="rId2270" Type="http://schemas.openxmlformats.org/officeDocument/2006/relationships/hyperlink" Target="https://www.ncbi.nlm.nih.gov/nuccore/OP035064" TargetMode="External"/><Relationship Id="rId3321" Type="http://schemas.openxmlformats.org/officeDocument/2006/relationships/hyperlink" Target="https://www.ncbi.nlm.nih.gov/biosample/?term=SAMN31811879" TargetMode="External"/><Relationship Id="rId6477" Type="http://schemas.openxmlformats.org/officeDocument/2006/relationships/hyperlink" Target="https://www.ncbi.nlm.nih.gov/nuccore/OP035230" TargetMode="External"/><Relationship Id="rId6891" Type="http://schemas.openxmlformats.org/officeDocument/2006/relationships/hyperlink" Target="https://www.ncbi.nlm.nih.gov/nuccore/PV662077" TargetMode="External"/><Relationship Id="rId242" Type="http://schemas.openxmlformats.org/officeDocument/2006/relationships/hyperlink" Target="https://www.ncbi.nlm.nih.gov/sra/?term=SRR21844212" TargetMode="External"/><Relationship Id="rId5079" Type="http://schemas.openxmlformats.org/officeDocument/2006/relationships/hyperlink" Target="https://www.ncbi.nlm.nih.gov/nuccore/PV656765" TargetMode="External"/><Relationship Id="rId5493" Type="http://schemas.openxmlformats.org/officeDocument/2006/relationships/hyperlink" Target="https://www.ncbi.nlm.nih.gov/biosample/?term=SAMN26198427" TargetMode="External"/><Relationship Id="rId6544" Type="http://schemas.openxmlformats.org/officeDocument/2006/relationships/hyperlink" Target="https://n2t.net/ark:/65665/33479c66f-c51a-4934-ab01-abcec79c3082" TargetMode="External"/><Relationship Id="rId1689" Type="http://schemas.openxmlformats.org/officeDocument/2006/relationships/hyperlink" Target="https://n2t.net/ark:/65665/367970876-2854-45d1-93d2-0a04583efe02" TargetMode="External"/><Relationship Id="rId4095" Type="http://schemas.openxmlformats.org/officeDocument/2006/relationships/hyperlink" Target="https://n2t.net/ark:/65665/33237223d-c587-4e05-b6b6-5221aaf69466" TargetMode="External"/><Relationship Id="rId5146" Type="http://schemas.openxmlformats.org/officeDocument/2006/relationships/hyperlink" Target="https://www.ncbi.nlm.nih.gov/sra/?term=SRR21844196" TargetMode="External"/><Relationship Id="rId5560" Type="http://schemas.openxmlformats.org/officeDocument/2006/relationships/hyperlink" Target="https://www.ncbi.nlm.nih.gov/sra/?term=SRR19434458" TargetMode="External"/><Relationship Id="rId4162" Type="http://schemas.openxmlformats.org/officeDocument/2006/relationships/hyperlink" Target="https://www.ncbi.nlm.nih.gov/sra/?term=SRR22396622" TargetMode="External"/><Relationship Id="rId5213" Type="http://schemas.openxmlformats.org/officeDocument/2006/relationships/hyperlink" Target="https://www.ncbi.nlm.nih.gov/biosample/?term=SAMN29555108" TargetMode="External"/><Relationship Id="rId6611" Type="http://schemas.openxmlformats.org/officeDocument/2006/relationships/hyperlink" Target="https://www.ncbi.nlm.nih.gov/sra/?term=SRR22396664" TargetMode="External"/><Relationship Id="rId1756" Type="http://schemas.openxmlformats.org/officeDocument/2006/relationships/hyperlink" Target="https://www.ncbi.nlm.nih.gov/nuccore/OR482450" TargetMode="External"/><Relationship Id="rId2807" Type="http://schemas.openxmlformats.org/officeDocument/2006/relationships/hyperlink" Target="https://www.ncbi.nlm.nih.gov/nuccore/OP035076" TargetMode="External"/><Relationship Id="rId48" Type="http://schemas.openxmlformats.org/officeDocument/2006/relationships/hyperlink" Target="https://www.ncbi.nlm.nih.gov/nuccore/OP035181" TargetMode="External"/><Relationship Id="rId1409" Type="http://schemas.openxmlformats.org/officeDocument/2006/relationships/hyperlink" Target="https://www.ncbi.nlm.nih.gov/sra/?term=SRR25465218" TargetMode="External"/><Relationship Id="rId1823" Type="http://schemas.openxmlformats.org/officeDocument/2006/relationships/hyperlink" Target="https://www.ncbi.nlm.nih.gov/nuccore/OR575616" TargetMode="External"/><Relationship Id="rId4979" Type="http://schemas.openxmlformats.org/officeDocument/2006/relationships/hyperlink" Target="https://www.ncbi.nlm.nih.gov/nuccore/PV637425" TargetMode="External"/><Relationship Id="rId3995" Type="http://schemas.openxmlformats.org/officeDocument/2006/relationships/hyperlink" Target="https://www.ncbi.nlm.nih.gov/sra/?term=SRR25465068" TargetMode="External"/><Relationship Id="rId7038" Type="http://schemas.openxmlformats.org/officeDocument/2006/relationships/hyperlink" Target="https://www.ncbi.nlm.nih.gov/biosample/?term=SAMN36762088" TargetMode="External"/><Relationship Id="rId2597" Type="http://schemas.openxmlformats.org/officeDocument/2006/relationships/hyperlink" Target="https://www.ncbi.nlm.nih.gov/nuccore/OP035248" TargetMode="External"/><Relationship Id="rId3648" Type="http://schemas.openxmlformats.org/officeDocument/2006/relationships/hyperlink" Target="https://www.ncbi.nlm.nih.gov/sra/?term=SRR21844070" TargetMode="External"/><Relationship Id="rId6054" Type="http://schemas.openxmlformats.org/officeDocument/2006/relationships/hyperlink" Target="https://n2t.net/ark:/65665/34e4af9be-2370-424f-bb5f-fb9af96e653f" TargetMode="External"/><Relationship Id="rId7105" Type="http://schemas.openxmlformats.org/officeDocument/2006/relationships/hyperlink" Target="https://n2t.net/ark:/65665/356c655b2-4140-4d86-ac53-39ff912b00ee" TargetMode="External"/><Relationship Id="rId569" Type="http://schemas.openxmlformats.org/officeDocument/2006/relationships/hyperlink" Target="https://www.ncbi.nlm.nih.gov/biosample/?term=SAMN26198319" TargetMode="External"/><Relationship Id="rId983" Type="http://schemas.openxmlformats.org/officeDocument/2006/relationships/hyperlink" Target="https://n2t.net/ark:/65665/3d4027b3e-f1bb-4ee9-8651-497e805ec51a" TargetMode="External"/><Relationship Id="rId1199" Type="http://schemas.openxmlformats.org/officeDocument/2006/relationships/hyperlink" Target="https://n2t.net/ark:/65665/358a6f956-ac49-4d8b-ad2a-e04edb2e57ce" TargetMode="External"/><Relationship Id="rId2664" Type="http://schemas.openxmlformats.org/officeDocument/2006/relationships/hyperlink" Target="https://www.ncbi.nlm.nih.gov/biosample/?term=SAMN29555195" TargetMode="External"/><Relationship Id="rId5070" Type="http://schemas.openxmlformats.org/officeDocument/2006/relationships/hyperlink" Target="https://n2t.net/ark:/65665/38500b322-6eec-4884-8c25-8e1f718ca902" TargetMode="External"/><Relationship Id="rId6121" Type="http://schemas.openxmlformats.org/officeDocument/2006/relationships/hyperlink" Target="https://n2t.net/ark:/65665/3d95703b5-9839-4f85-ae73-7272af1ca966" TargetMode="External"/><Relationship Id="rId636" Type="http://schemas.openxmlformats.org/officeDocument/2006/relationships/hyperlink" Target="https://www.ncbi.nlm.nih.gov/sra/?term=SRR19434395" TargetMode="External"/><Relationship Id="rId1266" Type="http://schemas.openxmlformats.org/officeDocument/2006/relationships/hyperlink" Target="https://www.ncbi.nlm.nih.gov/biosample/?term=SAMN26198363" TargetMode="External"/><Relationship Id="rId2317" Type="http://schemas.openxmlformats.org/officeDocument/2006/relationships/hyperlink" Target="https://www.ncbi.nlm.nih.gov/nuccore/OP056863" TargetMode="External"/><Relationship Id="rId3715" Type="http://schemas.openxmlformats.org/officeDocument/2006/relationships/hyperlink" Target="https://www.ncbi.nlm.nih.gov/nuccore/OP035100" TargetMode="External"/><Relationship Id="rId1680" Type="http://schemas.openxmlformats.org/officeDocument/2006/relationships/hyperlink" Target="https://www.ncbi.nlm.nih.gov/biosample/?term=SAMN29555180" TargetMode="External"/><Relationship Id="rId2731" Type="http://schemas.openxmlformats.org/officeDocument/2006/relationships/hyperlink" Target="https://www.ncbi.nlm.nih.gov/nuccore/OP056870" TargetMode="External"/><Relationship Id="rId5887" Type="http://schemas.openxmlformats.org/officeDocument/2006/relationships/hyperlink" Target="https://www.ncbi.nlm.nih.gov/biosample/?term=SAMN31811747" TargetMode="External"/><Relationship Id="rId6938" Type="http://schemas.openxmlformats.org/officeDocument/2006/relationships/hyperlink" Target="https://www.ncbi.nlm.nih.gov/nuccore/PV662062" TargetMode="External"/><Relationship Id="rId703" Type="http://schemas.openxmlformats.org/officeDocument/2006/relationships/hyperlink" Target="https://www.ncbi.nlm.nih.gov/sra/?term=SRR21844178" TargetMode="External"/><Relationship Id="rId1333" Type="http://schemas.openxmlformats.org/officeDocument/2006/relationships/hyperlink" Target="https://www.ncbi.nlm.nih.gov/sra/?term=SRR19434361" TargetMode="External"/><Relationship Id="rId4489" Type="http://schemas.openxmlformats.org/officeDocument/2006/relationships/hyperlink" Target="https://www.ncbi.nlm.nih.gov/biosample/?term=SAMN26198355" TargetMode="External"/><Relationship Id="rId5954" Type="http://schemas.openxmlformats.org/officeDocument/2006/relationships/hyperlink" Target="https://www.ncbi.nlm.nih.gov/nuccore/OP056936" TargetMode="External"/><Relationship Id="rId1400" Type="http://schemas.openxmlformats.org/officeDocument/2006/relationships/hyperlink" Target="https://n2t.net/ark:/65665/39e424d69-9908-47cd-8b96-3d243c705fa5" TargetMode="External"/><Relationship Id="rId4556" Type="http://schemas.openxmlformats.org/officeDocument/2006/relationships/hyperlink" Target="https://n2t.net/ark:/65665/3a08a2074-c55d-447f-a716-c5c974423341" TargetMode="External"/><Relationship Id="rId4970" Type="http://schemas.openxmlformats.org/officeDocument/2006/relationships/hyperlink" Target="https://n2t.net/ark:/65665/31789d7e5-c6e8-4302-b771-6337acae3a25" TargetMode="External"/><Relationship Id="rId5607" Type="http://schemas.openxmlformats.org/officeDocument/2006/relationships/hyperlink" Target="https://www.ncbi.nlm.nih.gov/biosample/?term=SAMN36762035" TargetMode="External"/><Relationship Id="rId3158" Type="http://schemas.openxmlformats.org/officeDocument/2006/relationships/hyperlink" Target="https://n2t.net/ark:/65665/36fb47223-8dbe-406b-94c5-d153e77cb835" TargetMode="External"/><Relationship Id="rId3572" Type="http://schemas.openxmlformats.org/officeDocument/2006/relationships/hyperlink" Target="https://n2t.net/ark:/65665/3361df50a-3cd1-4547-9784-001d86c419cb" TargetMode="External"/><Relationship Id="rId4209" Type="http://schemas.openxmlformats.org/officeDocument/2006/relationships/hyperlink" Target="https://n2t.net/ark:/65665/3aac61c37-c96b-4725-8e5d-6939721063c0" TargetMode="External"/><Relationship Id="rId4623" Type="http://schemas.openxmlformats.org/officeDocument/2006/relationships/hyperlink" Target="https://www.ncbi.nlm.nih.gov/sra/?term=SRR21844150" TargetMode="External"/><Relationship Id="rId493" Type="http://schemas.openxmlformats.org/officeDocument/2006/relationships/hyperlink" Target="https://www.ncbi.nlm.nih.gov/nuccore/OR546189" TargetMode="External"/><Relationship Id="rId2174" Type="http://schemas.openxmlformats.org/officeDocument/2006/relationships/hyperlink" Target="https://www.ncbi.nlm.nih.gov/sra/?term=SRR21843961" TargetMode="External"/><Relationship Id="rId3225" Type="http://schemas.openxmlformats.org/officeDocument/2006/relationships/hyperlink" Target="https://www.ncbi.nlm.nih.gov/biosample/?term=SAMN29555080" TargetMode="External"/><Relationship Id="rId6795" Type="http://schemas.openxmlformats.org/officeDocument/2006/relationships/hyperlink" Target="https://n2t.net/ark:/65665/3385398b4-e02a-44ee-bd5d-ebc65f05e748" TargetMode="External"/><Relationship Id="rId146" Type="http://schemas.openxmlformats.org/officeDocument/2006/relationships/hyperlink" Target="https://www.ncbi.nlm.nih.gov/biosample/?term=SAMN26198109" TargetMode="External"/><Relationship Id="rId560" Type="http://schemas.openxmlformats.org/officeDocument/2006/relationships/hyperlink" Target="https://n2t.net/ark:/65665/3f9afd8b0-825a-45c1-bffe-cbf812a2c680" TargetMode="External"/><Relationship Id="rId1190" Type="http://schemas.openxmlformats.org/officeDocument/2006/relationships/hyperlink" Target="https://www.ncbi.nlm.nih.gov/nuccore/OP056962" TargetMode="External"/><Relationship Id="rId2241" Type="http://schemas.openxmlformats.org/officeDocument/2006/relationships/hyperlink" Target="https://n2t.net/ark:/65665/34431298c-e127-40bf-8709-ffc59e48df8b" TargetMode="External"/><Relationship Id="rId5397" Type="http://schemas.openxmlformats.org/officeDocument/2006/relationships/hyperlink" Target="https://www.ncbi.nlm.nih.gov/nuccore/PV442287" TargetMode="External"/><Relationship Id="rId6448" Type="http://schemas.openxmlformats.org/officeDocument/2006/relationships/hyperlink" Target="https://n2t.net/ark:/65665/312bd2bef-b360-4b27-8a03-a5f2477df28b" TargetMode="External"/><Relationship Id="rId213" Type="http://schemas.openxmlformats.org/officeDocument/2006/relationships/hyperlink" Target="https://n2t.net/ark:/65665/32c6257fd-dee6-494f-8de9-e3e098ebbb66" TargetMode="External"/><Relationship Id="rId6862" Type="http://schemas.openxmlformats.org/officeDocument/2006/relationships/hyperlink" Target="https://n2t.net/ark:/65665/300c37093-b1c7-4167-9af2-b4bd00b7aad1" TargetMode="External"/><Relationship Id="rId4066" Type="http://schemas.openxmlformats.org/officeDocument/2006/relationships/hyperlink" Target="https://www.ncbi.nlm.nih.gov/nuccore/PV656764" TargetMode="External"/><Relationship Id="rId5464" Type="http://schemas.openxmlformats.org/officeDocument/2006/relationships/hyperlink" Target="https://www.ncbi.nlm.nih.gov/sra/?term=SRR21843994" TargetMode="External"/><Relationship Id="rId6515" Type="http://schemas.openxmlformats.org/officeDocument/2006/relationships/hyperlink" Target="https://n2t.net/ark:/65665/3a2223b25-2044-4711-bd80-f0102c2cf9c6" TargetMode="External"/><Relationship Id="rId4480" Type="http://schemas.openxmlformats.org/officeDocument/2006/relationships/hyperlink" Target="https://www.ncbi.nlm.nih.gov/biosample/?term=SAMN26198179" TargetMode="External"/><Relationship Id="rId5117" Type="http://schemas.openxmlformats.org/officeDocument/2006/relationships/hyperlink" Target="https://www.ncbi.nlm.nih.gov/biosample/?term=SAMN36762190" TargetMode="External"/><Relationship Id="rId5531" Type="http://schemas.openxmlformats.org/officeDocument/2006/relationships/hyperlink" Target="https://www.ncbi.nlm.nih.gov/nuccore/OP035178" TargetMode="External"/><Relationship Id="rId1727" Type="http://schemas.openxmlformats.org/officeDocument/2006/relationships/hyperlink" Target="https://www.ncbi.nlm.nih.gov/biosample/?term=SAMN31811665" TargetMode="External"/><Relationship Id="rId3082" Type="http://schemas.openxmlformats.org/officeDocument/2006/relationships/hyperlink" Target="https://www.ncbi.nlm.nih.gov/sra/?term=SRR21844127" TargetMode="External"/><Relationship Id="rId4133" Type="http://schemas.openxmlformats.org/officeDocument/2006/relationships/hyperlink" Target="https://www.ncbi.nlm.nih.gov/nuccore/OR575605" TargetMode="External"/><Relationship Id="rId7289" Type="http://schemas.openxmlformats.org/officeDocument/2006/relationships/hyperlink" Target="https://www.ncbi.nlm.nih.gov/biosample/?term=SAMN29555310" TargetMode="External"/><Relationship Id="rId19" Type="http://schemas.openxmlformats.org/officeDocument/2006/relationships/hyperlink" Target="https://n2t.net/ark:/65665/327d206e8-11e3-496f-a513-de8ed3a8f837" TargetMode="External"/><Relationship Id="rId3899" Type="http://schemas.openxmlformats.org/officeDocument/2006/relationships/hyperlink" Target="https://www.ncbi.nlm.nih.gov/sra/?term=SRR25465139" TargetMode="External"/><Relationship Id="rId4200" Type="http://schemas.openxmlformats.org/officeDocument/2006/relationships/hyperlink" Target="https://www.ncbi.nlm.nih.gov/nuccore/OR499725" TargetMode="External"/><Relationship Id="rId6372" Type="http://schemas.openxmlformats.org/officeDocument/2006/relationships/hyperlink" Target="https://n2t.net/ark:/65665/37eee42f6-30d4-4280-926b-b21cc2774eb1" TargetMode="External"/><Relationship Id="rId7009" Type="http://schemas.openxmlformats.org/officeDocument/2006/relationships/hyperlink" Target="https://n2t.net/ark:/65665/3f8264d84-18f4-4aa1-af4e-9adac99f5182" TargetMode="External"/><Relationship Id="rId3966" Type="http://schemas.openxmlformats.org/officeDocument/2006/relationships/hyperlink" Target="https://www.ncbi.nlm.nih.gov/nuccore/PV170557" TargetMode="External"/><Relationship Id="rId6025" Type="http://schemas.openxmlformats.org/officeDocument/2006/relationships/hyperlink" Target="https://www.ncbi.nlm.nih.gov/sra/?term=SRR19434402" TargetMode="External"/><Relationship Id="rId3" Type="http://schemas.openxmlformats.org/officeDocument/2006/relationships/hyperlink" Target="https://n2t.net/ark:/65665/32aa78c73-056f-46a4-83bd-e78c3f9508ad" TargetMode="External"/><Relationship Id="rId887" Type="http://schemas.openxmlformats.org/officeDocument/2006/relationships/hyperlink" Target="https://www.ncbi.nlm.nih.gov/biosample/?term=SAMN36762376" TargetMode="External"/><Relationship Id="rId2568" Type="http://schemas.openxmlformats.org/officeDocument/2006/relationships/hyperlink" Target="https://n2t.net/ark:/65665/398637375-15b7-40e2-88b5-851439ecafd2" TargetMode="External"/><Relationship Id="rId2982" Type="http://schemas.openxmlformats.org/officeDocument/2006/relationships/hyperlink" Target="https://www.ncbi.nlm.nih.gov/sra/?term=SRR18254437" TargetMode="External"/><Relationship Id="rId3619" Type="http://schemas.openxmlformats.org/officeDocument/2006/relationships/hyperlink" Target="https://www.ncbi.nlm.nih.gov/nuccore/PV170547" TargetMode="External"/><Relationship Id="rId5041" Type="http://schemas.openxmlformats.org/officeDocument/2006/relationships/hyperlink" Target="https://www.ncbi.nlm.nih.gov/nuccore/PV460846" TargetMode="External"/><Relationship Id="rId954" Type="http://schemas.openxmlformats.org/officeDocument/2006/relationships/hyperlink" Target="https://www.ncbi.nlm.nih.gov/nuccore/OR580997" TargetMode="External"/><Relationship Id="rId1584" Type="http://schemas.openxmlformats.org/officeDocument/2006/relationships/hyperlink" Target="https://www.ncbi.nlm.nih.gov/biosample/?term=SAMN26198216" TargetMode="External"/><Relationship Id="rId2635" Type="http://schemas.openxmlformats.org/officeDocument/2006/relationships/hyperlink" Target="https://www.ncbi.nlm.nih.gov/sra/?term=SRR21844031" TargetMode="External"/><Relationship Id="rId607" Type="http://schemas.openxmlformats.org/officeDocument/2006/relationships/hyperlink" Target="https://www.ncbi.nlm.nih.gov/nuccore/OP056837" TargetMode="External"/><Relationship Id="rId1237" Type="http://schemas.openxmlformats.org/officeDocument/2006/relationships/hyperlink" Target="https://www.ncbi.nlm.nih.gov/sra/?term=SRR21844256" TargetMode="External"/><Relationship Id="rId1651" Type="http://schemas.openxmlformats.org/officeDocument/2006/relationships/hyperlink" Target="https://n2t.net/ark:/65665/338715dc8-67a3-4ac6-8ccd-8981597c08e4" TargetMode="External"/><Relationship Id="rId2702" Type="http://schemas.openxmlformats.org/officeDocument/2006/relationships/hyperlink" Target="https://n2t.net/ark:/65665/3589da274-6acc-432b-a50d-36f9f976f581" TargetMode="External"/><Relationship Id="rId5858" Type="http://schemas.openxmlformats.org/officeDocument/2006/relationships/hyperlink" Target="https://www.ncbi.nlm.nih.gov/sra/?term=SRR21844155" TargetMode="External"/><Relationship Id="rId6909" Type="http://schemas.openxmlformats.org/officeDocument/2006/relationships/hyperlink" Target="https://n2t.net/ark:/65665/331d219c7-57af-4cf2-9b01-d9dbc21b14ee" TargetMode="External"/><Relationship Id="rId1304" Type="http://schemas.openxmlformats.org/officeDocument/2006/relationships/hyperlink" Target="https://www.ncbi.nlm.nih.gov/nuccore/OP035259" TargetMode="External"/><Relationship Id="rId4874" Type="http://schemas.openxmlformats.org/officeDocument/2006/relationships/hyperlink" Target="https://n2t.net/ark:/65665/3b59e2dda-311e-4102-affc-492f1af01393" TargetMode="External"/><Relationship Id="rId7280" Type="http://schemas.openxmlformats.org/officeDocument/2006/relationships/hyperlink" Target="https://n2t.net/ark:/65665/383a40ae9-cb5f-4a09-a08c-cf19cbc2fd46" TargetMode="External"/><Relationship Id="rId3476" Type="http://schemas.openxmlformats.org/officeDocument/2006/relationships/hyperlink" Target="https://www.ncbi.nlm.nih.gov/sra/?term=SRR25465140" TargetMode="External"/><Relationship Id="rId4527" Type="http://schemas.openxmlformats.org/officeDocument/2006/relationships/hyperlink" Target="https://n2t.net/ark:/65665/33e2e12ee-d9f0-4974-9026-c1bf6d866aa5" TargetMode="External"/><Relationship Id="rId5925" Type="http://schemas.openxmlformats.org/officeDocument/2006/relationships/hyperlink" Target="https://n2t.net/ark:/65665/3186203cf-fde4-4c7e-a15d-9d5a1e7ecb00" TargetMode="External"/><Relationship Id="rId10" Type="http://schemas.openxmlformats.org/officeDocument/2006/relationships/hyperlink" Target="https://www.ncbi.nlm.nih.gov/biosample/?term=SAMN26198074" TargetMode="External"/><Relationship Id="rId397" Type="http://schemas.openxmlformats.org/officeDocument/2006/relationships/hyperlink" Target="https://www.ncbi.nlm.nih.gov/sra/?term=SRR21843988" TargetMode="External"/><Relationship Id="rId2078" Type="http://schemas.openxmlformats.org/officeDocument/2006/relationships/hyperlink" Target="https://www.ncbi.nlm.nih.gov/biosample/?term=SAMN31811798" TargetMode="External"/><Relationship Id="rId2492" Type="http://schemas.openxmlformats.org/officeDocument/2006/relationships/hyperlink" Target="https://n2t.net/ark:/65665/372e8a7e8-e5c2-4609-9653-66443942fc0b" TargetMode="External"/><Relationship Id="rId3129" Type="http://schemas.openxmlformats.org/officeDocument/2006/relationships/hyperlink" Target="https://www.ncbi.nlm.nih.gov/biosample/?term=SAMN26198124" TargetMode="External"/><Relationship Id="rId3890" Type="http://schemas.openxmlformats.org/officeDocument/2006/relationships/hyperlink" Target="https://n2t.net/ark:/65665/3c68fcf88-433a-4248-964c-16de751f800f" TargetMode="External"/><Relationship Id="rId4941" Type="http://schemas.openxmlformats.org/officeDocument/2006/relationships/hyperlink" Target="https://www.ncbi.nlm.nih.gov/nuccore/OP035206" TargetMode="External"/><Relationship Id="rId7000" Type="http://schemas.openxmlformats.org/officeDocument/2006/relationships/hyperlink" Target="https://www.ncbi.nlm.nih.gov/nuccore/PV651713" TargetMode="External"/><Relationship Id="rId464" Type="http://schemas.openxmlformats.org/officeDocument/2006/relationships/hyperlink" Target="https://www.ncbi.nlm.nih.gov/nuccore/OP056957" TargetMode="External"/><Relationship Id="rId1094" Type="http://schemas.openxmlformats.org/officeDocument/2006/relationships/hyperlink" Target="https://www.ncbi.nlm.nih.gov/nuccore/OR482503" TargetMode="External"/><Relationship Id="rId2145" Type="http://schemas.openxmlformats.org/officeDocument/2006/relationships/hyperlink" Target="https://www.ncbi.nlm.nih.gov/nuccore/OP035316" TargetMode="External"/><Relationship Id="rId3543" Type="http://schemas.openxmlformats.org/officeDocument/2006/relationships/hyperlink" Target="https://n2t.net/ark:/65665/37952ea97-63d3-440d-a44d-a43cdef51658" TargetMode="External"/><Relationship Id="rId6699" Type="http://schemas.openxmlformats.org/officeDocument/2006/relationships/hyperlink" Target="https://www.ncbi.nlm.nih.gov/biosample/?term=SAMN29555230" TargetMode="External"/><Relationship Id="rId117" Type="http://schemas.openxmlformats.org/officeDocument/2006/relationships/hyperlink" Target="https://n2t.net/ark:/65665/38f401728-edc4-4e06-a359-bd0fb2e4215b" TargetMode="External"/><Relationship Id="rId3610" Type="http://schemas.openxmlformats.org/officeDocument/2006/relationships/hyperlink" Target="https://n2t.net/ark:/65665/337d8b9f7-64d8-440f-9bee-1bbc5b3329f4" TargetMode="External"/><Relationship Id="rId6766" Type="http://schemas.openxmlformats.org/officeDocument/2006/relationships/hyperlink" Target="https://www.ncbi.nlm.nih.gov/nuccore/PV454020" TargetMode="External"/><Relationship Id="rId531" Type="http://schemas.openxmlformats.org/officeDocument/2006/relationships/hyperlink" Target="https://n2t.net/ark:/65665/31c167c7b-ba05-4fdd-921d-f1eca9587ad1" TargetMode="External"/><Relationship Id="rId1161" Type="http://schemas.openxmlformats.org/officeDocument/2006/relationships/hyperlink" Target="https://n2t.net/ark:/65665/3e496f703-4473-455c-a023-ac39c1fb1818" TargetMode="External"/><Relationship Id="rId2212" Type="http://schemas.openxmlformats.org/officeDocument/2006/relationships/hyperlink" Target="https://www.ncbi.nlm.nih.gov/biosample/?term=SAMN29555186" TargetMode="External"/><Relationship Id="rId5368" Type="http://schemas.openxmlformats.org/officeDocument/2006/relationships/hyperlink" Target="https://www.ncbi.nlm.nih.gov/biosample/?term=SAMN48403208" TargetMode="External"/><Relationship Id="rId5782" Type="http://schemas.openxmlformats.org/officeDocument/2006/relationships/hyperlink" Target="https://www.ncbi.nlm.nih.gov/sra/?term=SRR22396808" TargetMode="External"/><Relationship Id="rId6419" Type="http://schemas.openxmlformats.org/officeDocument/2006/relationships/hyperlink" Target="https://n2t.net/ark:/65665/396890689-5175-42b9-bc7b-5550a5c8536d" TargetMode="External"/><Relationship Id="rId6833" Type="http://schemas.openxmlformats.org/officeDocument/2006/relationships/hyperlink" Target="https://www.ncbi.nlm.nih.gov/biosample/?term=SAMN29555088" TargetMode="External"/><Relationship Id="rId1978" Type="http://schemas.openxmlformats.org/officeDocument/2006/relationships/hyperlink" Target="https://n2t.net/ark:/65665/3d26a3635-beb5-4317-99d6-678a11d0dbde" TargetMode="External"/><Relationship Id="rId4384" Type="http://schemas.openxmlformats.org/officeDocument/2006/relationships/hyperlink" Target="https://n2t.net/ark:/65665/340aecd67-4a04-4202-ba32-7c9396c550e9" TargetMode="External"/><Relationship Id="rId5435" Type="http://schemas.openxmlformats.org/officeDocument/2006/relationships/hyperlink" Target="https://www.ncbi.nlm.nih.gov/nuccore/PV656767" TargetMode="External"/><Relationship Id="rId4037" Type="http://schemas.openxmlformats.org/officeDocument/2006/relationships/hyperlink" Target="https://www.ncbi.nlm.nih.gov/sra/?term=SRR25465074" TargetMode="External"/><Relationship Id="rId4451" Type="http://schemas.openxmlformats.org/officeDocument/2006/relationships/hyperlink" Target="https://www.ncbi.nlm.nih.gov/sra/?term=SRR25465122" TargetMode="External"/><Relationship Id="rId5502" Type="http://schemas.openxmlformats.org/officeDocument/2006/relationships/hyperlink" Target="https://www.ncbi.nlm.nih.gov/biosample/?term=SAMN29555433" TargetMode="External"/><Relationship Id="rId6900" Type="http://schemas.openxmlformats.org/officeDocument/2006/relationships/hyperlink" Target="https://www.ncbi.nlm.nih.gov/biosample/?term=SAMN26198184" TargetMode="External"/><Relationship Id="rId3053" Type="http://schemas.openxmlformats.org/officeDocument/2006/relationships/hyperlink" Target="https://www.ncbi.nlm.nih.gov/nuccore/OP056874" TargetMode="External"/><Relationship Id="rId4104" Type="http://schemas.openxmlformats.org/officeDocument/2006/relationships/hyperlink" Target="https://www.ncbi.nlm.nih.gov/nuccore/OR581000" TargetMode="External"/><Relationship Id="rId3120" Type="http://schemas.openxmlformats.org/officeDocument/2006/relationships/hyperlink" Target="https://n2t.net/ark:/65665/34899cd31-dc58-4c83-b9d0-50445f4f8fde" TargetMode="External"/><Relationship Id="rId6276" Type="http://schemas.openxmlformats.org/officeDocument/2006/relationships/hyperlink" Target="https://www.ncbi.nlm.nih.gov/sra/?term=SRR21843918" TargetMode="External"/><Relationship Id="rId6690" Type="http://schemas.openxmlformats.org/officeDocument/2006/relationships/hyperlink" Target="https://www.ncbi.nlm.nih.gov/nuccore/PV276254" TargetMode="External"/><Relationship Id="rId7327" Type="http://schemas.openxmlformats.org/officeDocument/2006/relationships/hyperlink" Target="https://www.ncbi.nlm.nih.gov/nuccore/PV357910" TargetMode="External"/><Relationship Id="rId2886" Type="http://schemas.openxmlformats.org/officeDocument/2006/relationships/hyperlink" Target="https://www.ncbi.nlm.nih.gov/sra/?term=SRR25465134" TargetMode="External"/><Relationship Id="rId3937" Type="http://schemas.openxmlformats.org/officeDocument/2006/relationships/hyperlink" Target="https://n2t.net/ark:/65665/3cca8178c-a8b9-430e-ace2-19a21f2f50a9" TargetMode="External"/><Relationship Id="rId5292" Type="http://schemas.openxmlformats.org/officeDocument/2006/relationships/hyperlink" Target="https://www.ncbi.nlm.nih.gov/nuccore/OP057002" TargetMode="External"/><Relationship Id="rId6343" Type="http://schemas.openxmlformats.org/officeDocument/2006/relationships/hyperlink" Target="https://www.ncbi.nlm.nih.gov/nuccore/OR482547" TargetMode="External"/><Relationship Id="rId858" Type="http://schemas.openxmlformats.org/officeDocument/2006/relationships/hyperlink" Target="https://n2t.net/ark:/65665/36156b39f-2e11-4d2b-83c7-30a3cfd230e7" TargetMode="External"/><Relationship Id="rId1488" Type="http://schemas.openxmlformats.org/officeDocument/2006/relationships/hyperlink" Target="https://n2t.net/ark:/65665/37d949f96-38c8-466c-a02a-8b035d04f18b" TargetMode="External"/><Relationship Id="rId2539" Type="http://schemas.openxmlformats.org/officeDocument/2006/relationships/hyperlink" Target="https://n2t.net/ark:/65665/354e7d936-6d60-43d5-ade3-8fca3a316ce5" TargetMode="External"/><Relationship Id="rId2953" Type="http://schemas.openxmlformats.org/officeDocument/2006/relationships/hyperlink" Target="https://www.ncbi.nlm.nih.gov/nuccore/OP056986" TargetMode="External"/><Relationship Id="rId6410" Type="http://schemas.openxmlformats.org/officeDocument/2006/relationships/hyperlink" Target="https://www.ncbi.nlm.nih.gov/nuccore/OP056850" TargetMode="External"/><Relationship Id="rId925" Type="http://schemas.openxmlformats.org/officeDocument/2006/relationships/hyperlink" Target="https://www.ncbi.nlm.nih.gov/nuccore/PV423359" TargetMode="External"/><Relationship Id="rId1555" Type="http://schemas.openxmlformats.org/officeDocument/2006/relationships/hyperlink" Target="https://www.ncbi.nlm.nih.gov/biosample/?term=SAMN48403248" TargetMode="External"/><Relationship Id="rId2606" Type="http://schemas.openxmlformats.org/officeDocument/2006/relationships/hyperlink" Target="https://n2t.net/ark:/65665/3003b9be4-bc8e-428e-a002-95db61b3951e" TargetMode="External"/><Relationship Id="rId5012" Type="http://schemas.openxmlformats.org/officeDocument/2006/relationships/hyperlink" Target="https://www.ncbi.nlm.nih.gov/sra/?term=SRR19434414" TargetMode="External"/><Relationship Id="rId1208" Type="http://schemas.openxmlformats.org/officeDocument/2006/relationships/hyperlink" Target="https://www.ncbi.nlm.nih.gov/nuccore/OR546235" TargetMode="External"/><Relationship Id="rId7184" Type="http://schemas.openxmlformats.org/officeDocument/2006/relationships/hyperlink" Target="https://n2t.net/ark:/65665/3108ab0d4-a7b9-4fac-b58a-33d381b06a86" TargetMode="External"/><Relationship Id="rId1622" Type="http://schemas.openxmlformats.org/officeDocument/2006/relationships/hyperlink" Target="https://www.ncbi.nlm.nih.gov/biosample/?term=SAMN36762221" TargetMode="External"/><Relationship Id="rId4778" Type="http://schemas.openxmlformats.org/officeDocument/2006/relationships/hyperlink" Target="https://n2t.net/ark:/65665/378c28671-25d7-4096-b940-a9e50423c69f" TargetMode="External"/><Relationship Id="rId5829" Type="http://schemas.openxmlformats.org/officeDocument/2006/relationships/hyperlink" Target="https://www.ncbi.nlm.nih.gov/nuccore/OR546147" TargetMode="External"/><Relationship Id="rId7251" Type="http://schemas.openxmlformats.org/officeDocument/2006/relationships/hyperlink" Target="https://n2t.net/ark:/65665/3b66ab2ec-86f0-4450-9544-d80dce76d377" TargetMode="External"/><Relationship Id="rId3794" Type="http://schemas.openxmlformats.org/officeDocument/2006/relationships/hyperlink" Target="https://n2t.net/ark:/65665/39c40756f-fcd8-4bec-99c3-cd9d4aac71f3" TargetMode="External"/><Relationship Id="rId4845" Type="http://schemas.openxmlformats.org/officeDocument/2006/relationships/hyperlink" Target="https://www.ncbi.nlm.nih.gov/biosample/?term=SAMN48403115" TargetMode="External"/><Relationship Id="rId2396" Type="http://schemas.openxmlformats.org/officeDocument/2006/relationships/hyperlink" Target="https://n2t.net/ark:/65665/355bc4092-aabc-42c3-b52e-baa85bc8b940" TargetMode="External"/><Relationship Id="rId3447" Type="http://schemas.openxmlformats.org/officeDocument/2006/relationships/hyperlink" Target="https://www.ncbi.nlm.nih.gov/nuccore/PV170572" TargetMode="External"/><Relationship Id="rId3861" Type="http://schemas.openxmlformats.org/officeDocument/2006/relationships/hyperlink" Target="https://n2t.net/ark:/65665/3f5c8d671-dbab-4f98-977a-8cd3263986ae" TargetMode="External"/><Relationship Id="rId4912" Type="http://schemas.openxmlformats.org/officeDocument/2006/relationships/hyperlink" Target="https://www.ncbi.nlm.nih.gov/nuccore/OP035315" TargetMode="External"/><Relationship Id="rId368" Type="http://schemas.openxmlformats.org/officeDocument/2006/relationships/hyperlink" Target="https://www.ncbi.nlm.nih.gov/nuccore/OR482485" TargetMode="External"/><Relationship Id="rId782" Type="http://schemas.openxmlformats.org/officeDocument/2006/relationships/hyperlink" Target="https://n2t.net/ark:/65665/314b23739-83b3-4219-83ee-40f8441305fb" TargetMode="External"/><Relationship Id="rId2049" Type="http://schemas.openxmlformats.org/officeDocument/2006/relationships/hyperlink" Target="https://n2t.net/ark:/65665/3efb69ea1-1707-4267-b08a-422ef8a93bd8" TargetMode="External"/><Relationship Id="rId2463" Type="http://schemas.openxmlformats.org/officeDocument/2006/relationships/hyperlink" Target="https://n2t.net/ark:/65665/383a9fcd2-cbea-4b1a-be14-48ce0d1184e2" TargetMode="External"/><Relationship Id="rId3514" Type="http://schemas.openxmlformats.org/officeDocument/2006/relationships/hyperlink" Target="https://n2t.net/ark:/65665/368aec656-f448-45d3-ae45-1aaa03e44199" TargetMode="External"/><Relationship Id="rId435" Type="http://schemas.openxmlformats.org/officeDocument/2006/relationships/hyperlink" Target="https://n2t.net/ark:/65665/339d18a3f-f575-4531-830e-604f5db7e5c9" TargetMode="External"/><Relationship Id="rId1065" Type="http://schemas.openxmlformats.org/officeDocument/2006/relationships/hyperlink" Target="https://www.ncbi.nlm.nih.gov/biosample/?term=SAMN36762212" TargetMode="External"/><Relationship Id="rId2116" Type="http://schemas.openxmlformats.org/officeDocument/2006/relationships/hyperlink" Target="https://www.ncbi.nlm.nih.gov/biosample/?term=SAMN29555300" TargetMode="External"/><Relationship Id="rId2530" Type="http://schemas.openxmlformats.org/officeDocument/2006/relationships/hyperlink" Target="https://www.ncbi.nlm.nih.gov/biosample/?term=SAMN29555259" TargetMode="External"/><Relationship Id="rId5686" Type="http://schemas.openxmlformats.org/officeDocument/2006/relationships/hyperlink" Target="https://www.ncbi.nlm.nih.gov/sra/?term=SRR21844091" TargetMode="External"/><Relationship Id="rId6737" Type="http://schemas.openxmlformats.org/officeDocument/2006/relationships/hyperlink" Target="https://n2t.net/ark:/65665/39c5f4560-989a-4c9c-9612-dd40b3b88f28" TargetMode="External"/><Relationship Id="rId502" Type="http://schemas.openxmlformats.org/officeDocument/2006/relationships/hyperlink" Target="https://www.ncbi.nlm.nih.gov/sra/?term=SRR33529824" TargetMode="External"/><Relationship Id="rId1132" Type="http://schemas.openxmlformats.org/officeDocument/2006/relationships/hyperlink" Target="https://n2t.net/ark:/65665/3a6b9eccd-0599-4406-a33a-dcbe65bd0642" TargetMode="External"/><Relationship Id="rId4288" Type="http://schemas.openxmlformats.org/officeDocument/2006/relationships/hyperlink" Target="https://n2t.net/ark:/65665/3eeb607f5-67a5-4a52-814f-62e93250ad81" TargetMode="External"/><Relationship Id="rId5339" Type="http://schemas.openxmlformats.org/officeDocument/2006/relationships/hyperlink" Target="https://n2t.net/ark:/65665/313b49077-0a11-482f-b9cd-7ef372afed8c" TargetMode="External"/><Relationship Id="rId4355" Type="http://schemas.openxmlformats.org/officeDocument/2006/relationships/hyperlink" Target="https://n2t.net/ark:/65665/3ddad42a3-d978-4087-9182-508848777cd5" TargetMode="External"/><Relationship Id="rId5753" Type="http://schemas.openxmlformats.org/officeDocument/2006/relationships/hyperlink" Target="https://www.ncbi.nlm.nih.gov/nuccore/OR482553" TargetMode="External"/><Relationship Id="rId6804" Type="http://schemas.openxmlformats.org/officeDocument/2006/relationships/hyperlink" Target="https://www.ncbi.nlm.nih.gov/sra/?term=SRR19434441" TargetMode="External"/><Relationship Id="rId1949" Type="http://schemas.openxmlformats.org/officeDocument/2006/relationships/hyperlink" Target="https://www.ncbi.nlm.nih.gov/biosample/?term=SAMN36762055" TargetMode="External"/><Relationship Id="rId4008" Type="http://schemas.openxmlformats.org/officeDocument/2006/relationships/hyperlink" Target="https://www.ncbi.nlm.nih.gov/nuccore/PV170554" TargetMode="External"/><Relationship Id="rId5406" Type="http://schemas.openxmlformats.org/officeDocument/2006/relationships/hyperlink" Target="https://www.ncbi.nlm.nih.gov/biosample/?term=SAMN31811666" TargetMode="External"/><Relationship Id="rId5820" Type="http://schemas.openxmlformats.org/officeDocument/2006/relationships/hyperlink" Target="https://www.ncbi.nlm.nih.gov/nuccore/PV651718" TargetMode="External"/><Relationship Id="rId292" Type="http://schemas.openxmlformats.org/officeDocument/2006/relationships/hyperlink" Target="https://www.ncbi.nlm.nih.gov/sra/?term=SRR21844037" TargetMode="External"/><Relationship Id="rId3371" Type="http://schemas.openxmlformats.org/officeDocument/2006/relationships/hyperlink" Target="https://n2t.net/ark:/65665/3250fddcf-9b78-434d-ac51-953fb73dc57e" TargetMode="External"/><Relationship Id="rId4422" Type="http://schemas.openxmlformats.org/officeDocument/2006/relationships/hyperlink" Target="https://www.ncbi.nlm.nih.gov/sra/?term=SRR19434486" TargetMode="External"/><Relationship Id="rId3024" Type="http://schemas.openxmlformats.org/officeDocument/2006/relationships/hyperlink" Target="https://www.ncbi.nlm.nih.gov/nuccore/OP035094" TargetMode="External"/><Relationship Id="rId6594" Type="http://schemas.openxmlformats.org/officeDocument/2006/relationships/hyperlink" Target="https://www.ncbi.nlm.nih.gov/nuccore/OR482452" TargetMode="External"/><Relationship Id="rId2040" Type="http://schemas.openxmlformats.org/officeDocument/2006/relationships/hyperlink" Target="https://www.ncbi.nlm.nih.gov/biosample/?term=SAMN31811626" TargetMode="External"/><Relationship Id="rId5196" Type="http://schemas.openxmlformats.org/officeDocument/2006/relationships/hyperlink" Target="https://www.ncbi.nlm.nih.gov/sra/?term=SRR33529813" TargetMode="External"/><Relationship Id="rId6247" Type="http://schemas.openxmlformats.org/officeDocument/2006/relationships/hyperlink" Target="https://www.ncbi.nlm.nih.gov/nuccore/OP035205" TargetMode="External"/><Relationship Id="rId6661" Type="http://schemas.openxmlformats.org/officeDocument/2006/relationships/hyperlink" Target="https://n2t.net/ark:/65665/3b9061a59-4112-4fe4-ab9c-8c6fe7fe3450" TargetMode="External"/><Relationship Id="rId5263" Type="http://schemas.openxmlformats.org/officeDocument/2006/relationships/hyperlink" Target="https://www.ncbi.nlm.nih.gov/nuccore/OR546182" TargetMode="External"/><Relationship Id="rId6314" Type="http://schemas.openxmlformats.org/officeDocument/2006/relationships/hyperlink" Target="https://www.ncbi.nlm.nih.gov/biosample/?term=SAMN29555361" TargetMode="External"/><Relationship Id="rId1459" Type="http://schemas.openxmlformats.org/officeDocument/2006/relationships/hyperlink" Target="https://n2t.net/ark:/65665/35173dabe-2d46-4839-81a6-7adfb49d60c6" TargetMode="External"/><Relationship Id="rId2857" Type="http://schemas.openxmlformats.org/officeDocument/2006/relationships/hyperlink" Target="https://www.ncbi.nlm.nih.gov/nuccore/OP057015" TargetMode="External"/><Relationship Id="rId3908" Type="http://schemas.openxmlformats.org/officeDocument/2006/relationships/hyperlink" Target="https://n2t.net/ark:/65665/38c07fa63-94c9-48da-a282-dc8bc3a24a84" TargetMode="External"/><Relationship Id="rId5330" Type="http://schemas.openxmlformats.org/officeDocument/2006/relationships/hyperlink" Target="https://www.ncbi.nlm.nih.gov/biosample/?term=SAMN36762185" TargetMode="External"/><Relationship Id="rId98" Type="http://schemas.openxmlformats.org/officeDocument/2006/relationships/hyperlink" Target="https://n2t.net/ark:/65665/3edb90a40-5827-4f51-966e-3298012015d3" TargetMode="External"/><Relationship Id="rId829" Type="http://schemas.openxmlformats.org/officeDocument/2006/relationships/hyperlink" Target="https://n2t.net/ark:/65665/3417db9a5-5149-4b18-b8a3-3c6ac394b1f1" TargetMode="External"/><Relationship Id="rId1873" Type="http://schemas.openxmlformats.org/officeDocument/2006/relationships/hyperlink" Target="https://n2t.net/ark:/65665/390a85590-7fd6-4468-a585-1f177c50100e" TargetMode="External"/><Relationship Id="rId2924" Type="http://schemas.openxmlformats.org/officeDocument/2006/relationships/hyperlink" Target="https://n2t.net/ark:/65665/34aa49e84-6e2c-4786-95b5-1eb85bcfaff3" TargetMode="External"/><Relationship Id="rId7088" Type="http://schemas.openxmlformats.org/officeDocument/2006/relationships/hyperlink" Target="https://n2t.net/ark:/65665/319d8a65c-4d68-4e8b-82a1-9a2c1c2f7d20" TargetMode="External"/><Relationship Id="rId1526" Type="http://schemas.openxmlformats.org/officeDocument/2006/relationships/hyperlink" Target="https://www.ncbi.nlm.nih.gov/nuccore/PV370328" TargetMode="External"/><Relationship Id="rId1940" Type="http://schemas.openxmlformats.org/officeDocument/2006/relationships/hyperlink" Target="https://n2t.net/ark:/65665/33ff2ac45-ea26-4a74-ad56-c8d2a1bf2c31" TargetMode="External"/><Relationship Id="rId3698" Type="http://schemas.openxmlformats.org/officeDocument/2006/relationships/hyperlink" Target="https://n2t.net/ark:/65665/3e27a6c38-e9d4-4447-ab34-e699980d8d21" TargetMode="External"/><Relationship Id="rId4749" Type="http://schemas.openxmlformats.org/officeDocument/2006/relationships/hyperlink" Target="https://n2t.net/ark:/65665/3f5a89713-c237-42f1-8867-5b3ae949f868" TargetMode="External"/><Relationship Id="rId7155" Type="http://schemas.openxmlformats.org/officeDocument/2006/relationships/hyperlink" Target="https://www.ncbi.nlm.nih.gov/nuccore/OR546186" TargetMode="External"/><Relationship Id="rId3765" Type="http://schemas.openxmlformats.org/officeDocument/2006/relationships/hyperlink" Target="https://n2t.net/ark:/65665/387130c7b-937e-44ef-9f3c-15bf50697d10" TargetMode="External"/><Relationship Id="rId4816" Type="http://schemas.openxmlformats.org/officeDocument/2006/relationships/hyperlink" Target="https://n2t.net/ark:/65665/3baed7e09-ff89-4cd3-9777-fa80309d8340" TargetMode="External"/><Relationship Id="rId6171" Type="http://schemas.openxmlformats.org/officeDocument/2006/relationships/hyperlink" Target="https://www.ncbi.nlm.nih.gov/biosample/?term=SAMN26198106" TargetMode="External"/><Relationship Id="rId7222" Type="http://schemas.openxmlformats.org/officeDocument/2006/relationships/hyperlink" Target="https://n2t.net/ark:/65665/35ffec3ec-7740-46b3-8d23-8aaa0df0dfe5" TargetMode="External"/><Relationship Id="rId686" Type="http://schemas.openxmlformats.org/officeDocument/2006/relationships/hyperlink" Target="https://www.ncbi.nlm.nih.gov/biosample/?term=SAMN29555325" TargetMode="External"/><Relationship Id="rId2367" Type="http://schemas.openxmlformats.org/officeDocument/2006/relationships/hyperlink" Target="https://n2t.net/ark:/65665/378dd1171-c57a-4dd5-a3ee-823ca95869dd" TargetMode="External"/><Relationship Id="rId2781" Type="http://schemas.openxmlformats.org/officeDocument/2006/relationships/hyperlink" Target="https://www.ncbi.nlm.nih.gov/biosample/?term=SAMN26198350" TargetMode="External"/><Relationship Id="rId3418" Type="http://schemas.openxmlformats.org/officeDocument/2006/relationships/hyperlink" Target="https://www.ncbi.nlm.nih.gov/nuccore/PV610255" TargetMode="External"/><Relationship Id="rId339" Type="http://schemas.openxmlformats.org/officeDocument/2006/relationships/hyperlink" Target="https://n2t.net/ark:/65665/361963c7b-85ef-4c99-8b09-b91083cdef9d" TargetMode="External"/><Relationship Id="rId753" Type="http://schemas.openxmlformats.org/officeDocument/2006/relationships/hyperlink" Target="https://n2t.net/ark:/65665/3e4d262f8-4d29-4782-a326-c4a7c48e87c1" TargetMode="External"/><Relationship Id="rId1383" Type="http://schemas.openxmlformats.org/officeDocument/2006/relationships/hyperlink" Target="https://n2t.net/ark:/65665/3c70db5e6-d2ea-4191-b182-4c7cbc7f6221" TargetMode="External"/><Relationship Id="rId2434" Type="http://schemas.openxmlformats.org/officeDocument/2006/relationships/hyperlink" Target="https://www.ncbi.nlm.nih.gov/biosample/?term=SAMN29555122" TargetMode="External"/><Relationship Id="rId3832" Type="http://schemas.openxmlformats.org/officeDocument/2006/relationships/hyperlink" Target="https://www.ncbi.nlm.nih.gov/biosample/?term=SAMN36762281" TargetMode="External"/><Relationship Id="rId6988" Type="http://schemas.openxmlformats.org/officeDocument/2006/relationships/hyperlink" Target="https://www.ncbi.nlm.nih.gov/biosample/?term=SAMN29555223" TargetMode="External"/><Relationship Id="rId406" Type="http://schemas.openxmlformats.org/officeDocument/2006/relationships/hyperlink" Target="https://n2t.net/ark:/65665/324b1339f-ffaf-4a95-8c70-89e8354a9cb6" TargetMode="External"/><Relationship Id="rId1036" Type="http://schemas.openxmlformats.org/officeDocument/2006/relationships/hyperlink" Target="https://www.ncbi.nlm.nih.gov/biosample/?term=SAMN31811885" TargetMode="External"/><Relationship Id="rId820" Type="http://schemas.openxmlformats.org/officeDocument/2006/relationships/hyperlink" Target="https://www.ncbi.nlm.nih.gov/sra/?term=SRR18254334" TargetMode="External"/><Relationship Id="rId1450" Type="http://schemas.openxmlformats.org/officeDocument/2006/relationships/hyperlink" Target="https://www.ncbi.nlm.nih.gov/nuccore/PV637410" TargetMode="External"/><Relationship Id="rId2501" Type="http://schemas.openxmlformats.org/officeDocument/2006/relationships/hyperlink" Target="https://www.ncbi.nlm.nih.gov/sra/?term=SRR18254359" TargetMode="External"/><Relationship Id="rId5657" Type="http://schemas.openxmlformats.org/officeDocument/2006/relationships/hyperlink" Target="https://www.ncbi.nlm.nih.gov/nuccore/OP035273" TargetMode="External"/><Relationship Id="rId6708" Type="http://schemas.openxmlformats.org/officeDocument/2006/relationships/hyperlink" Target="https://n2t.net/ark:/65665/38613eb1a-0b45-4935-91cd-133c7b19e97e" TargetMode="External"/><Relationship Id="rId1103" Type="http://schemas.openxmlformats.org/officeDocument/2006/relationships/hyperlink" Target="https://n2t.net/ark:/65665/325f26a99-b7df-4b9e-a3aa-56d0d0ce7a63" TargetMode="External"/><Relationship Id="rId4259" Type="http://schemas.openxmlformats.org/officeDocument/2006/relationships/hyperlink" Target="https://n2t.net/ark:/65665/3fabd073b-15be-4762-b696-5de3bfc07fac" TargetMode="External"/><Relationship Id="rId4673" Type="http://schemas.openxmlformats.org/officeDocument/2006/relationships/hyperlink" Target="https://www.ncbi.nlm.nih.gov/biosample/?term=SAMN26198097" TargetMode="External"/><Relationship Id="rId5724" Type="http://schemas.openxmlformats.org/officeDocument/2006/relationships/hyperlink" Target="https://n2t.net/ark:/65665/3742e0ee9-6f5d-4297-b9b3-3f896310a743" TargetMode="External"/><Relationship Id="rId3275" Type="http://schemas.openxmlformats.org/officeDocument/2006/relationships/hyperlink" Target="https://www.ncbi.nlm.nih.gov/biosample/?term=SAMN31811867" TargetMode="External"/><Relationship Id="rId4326" Type="http://schemas.openxmlformats.org/officeDocument/2006/relationships/hyperlink" Target="https://www.ncbi.nlm.nih.gov/nuccore/OR482481" TargetMode="External"/><Relationship Id="rId4740" Type="http://schemas.openxmlformats.org/officeDocument/2006/relationships/hyperlink" Target="https://www.ncbi.nlm.nih.gov/nuccore/OP057058" TargetMode="External"/><Relationship Id="rId196" Type="http://schemas.openxmlformats.org/officeDocument/2006/relationships/hyperlink" Target="https://www.ncbi.nlm.nih.gov/nuccore/OR499735" TargetMode="External"/><Relationship Id="rId2291" Type="http://schemas.openxmlformats.org/officeDocument/2006/relationships/hyperlink" Target="https://www.ncbi.nlm.nih.gov/biosample/?term=SAMN26198258" TargetMode="External"/><Relationship Id="rId3342" Type="http://schemas.openxmlformats.org/officeDocument/2006/relationships/hyperlink" Target="https://www.ncbi.nlm.nih.gov/nuccore/OR582719" TargetMode="External"/><Relationship Id="rId6498" Type="http://schemas.openxmlformats.org/officeDocument/2006/relationships/hyperlink" Target="https://n2t.net/ark:/65665/3f13d382a-7157-4dda-bd5a-40f595711931" TargetMode="External"/><Relationship Id="rId263" Type="http://schemas.openxmlformats.org/officeDocument/2006/relationships/hyperlink" Target="https://www.ncbi.nlm.nih.gov/sra/?term=SRR25465171" TargetMode="External"/><Relationship Id="rId6565" Type="http://schemas.openxmlformats.org/officeDocument/2006/relationships/hyperlink" Target="https://www.ncbi.nlm.nih.gov/nuccore/OR575602" TargetMode="External"/><Relationship Id="rId330" Type="http://schemas.openxmlformats.org/officeDocument/2006/relationships/hyperlink" Target="https://www.ncbi.nlm.nih.gov/biosample/?term=SAMN26198396" TargetMode="External"/><Relationship Id="rId2011" Type="http://schemas.openxmlformats.org/officeDocument/2006/relationships/hyperlink" Target="https://www.ncbi.nlm.nih.gov/sra/?term=SRR18254494" TargetMode="External"/><Relationship Id="rId5167" Type="http://schemas.openxmlformats.org/officeDocument/2006/relationships/hyperlink" Target="https://n2t.net/ark:/65665/3579aa4da-23d5-44e7-81a4-69eeba360ca7" TargetMode="External"/><Relationship Id="rId6218" Type="http://schemas.openxmlformats.org/officeDocument/2006/relationships/hyperlink" Target="https://n2t.net/ark:/65665/365effbf9-c1f8-4488-8891-e974fa7013b5" TargetMode="External"/><Relationship Id="rId4183" Type="http://schemas.openxmlformats.org/officeDocument/2006/relationships/hyperlink" Target="https://www.ncbi.nlm.nih.gov/nuccore/OR582701" TargetMode="External"/><Relationship Id="rId5581" Type="http://schemas.openxmlformats.org/officeDocument/2006/relationships/hyperlink" Target="https://n2t.net/ark:/65665/376a25c8c-8e07-42d0-8443-95b0d261fcbb" TargetMode="External"/><Relationship Id="rId6632" Type="http://schemas.openxmlformats.org/officeDocument/2006/relationships/hyperlink" Target="https://n2t.net/ark:/65665/332a86588-4285-4df6-9c16-eb740678c47f" TargetMode="External"/><Relationship Id="rId1777" Type="http://schemas.openxmlformats.org/officeDocument/2006/relationships/hyperlink" Target="https://www.ncbi.nlm.nih.gov/sra/?term=SRR19434401" TargetMode="External"/><Relationship Id="rId2828" Type="http://schemas.openxmlformats.org/officeDocument/2006/relationships/hyperlink" Target="https://n2t.net/ark:/65665/36a0efeda-58f6-414c-b3f3-985a558c34fc" TargetMode="External"/><Relationship Id="rId5234" Type="http://schemas.openxmlformats.org/officeDocument/2006/relationships/hyperlink" Target="https://n2t.net/ark:/65665/3019c0a41-d41e-41ac-adff-705ad3fa8e0e" TargetMode="External"/><Relationship Id="rId69" Type="http://schemas.openxmlformats.org/officeDocument/2006/relationships/hyperlink" Target="https://n2t.net/ark:/65665/374b283ee-6cf7-404c-973d-627fd6decea0" TargetMode="External"/><Relationship Id="rId1844" Type="http://schemas.openxmlformats.org/officeDocument/2006/relationships/hyperlink" Target="https://www.ncbi.nlm.nih.gov/sra/?term=SRR22396899" TargetMode="External"/><Relationship Id="rId4250" Type="http://schemas.openxmlformats.org/officeDocument/2006/relationships/hyperlink" Target="https://www.ncbi.nlm.nih.gov/biosample/?term=SAMN29555198" TargetMode="External"/><Relationship Id="rId5301" Type="http://schemas.openxmlformats.org/officeDocument/2006/relationships/hyperlink" Target="https://www.ncbi.nlm.nih.gov/nuccore/OR582700" TargetMode="External"/><Relationship Id="rId7059" Type="http://schemas.openxmlformats.org/officeDocument/2006/relationships/hyperlink" Target="https://n2t.net/ark:/65665/35546f67c-3673-447e-826c-ce66b587d973" TargetMode="External"/><Relationship Id="rId1911" Type="http://schemas.openxmlformats.org/officeDocument/2006/relationships/hyperlink" Target="https://www.ncbi.nlm.nih.gov/nuccore/PV642272" TargetMode="External"/><Relationship Id="rId3669" Type="http://schemas.openxmlformats.org/officeDocument/2006/relationships/hyperlink" Target="https://n2t.net/ark:/65665/30fb84a62-279b-4f4e-8450-5a7d7f141f60" TargetMode="External"/><Relationship Id="rId6075" Type="http://schemas.openxmlformats.org/officeDocument/2006/relationships/hyperlink" Target="https://www.ncbi.nlm.nih.gov/sra/?term=SRR22396920" TargetMode="External"/><Relationship Id="rId7126" Type="http://schemas.openxmlformats.org/officeDocument/2006/relationships/hyperlink" Target="https://www.ncbi.nlm.nih.gov/biosample/?term=SAMN31811836" TargetMode="External"/><Relationship Id="rId5091" Type="http://schemas.openxmlformats.org/officeDocument/2006/relationships/hyperlink" Target="https://n2t.net/ark:/65665/3fd770bee-16c0-461c-b1f7-11e25ce9bfcc" TargetMode="External"/><Relationship Id="rId6142" Type="http://schemas.openxmlformats.org/officeDocument/2006/relationships/hyperlink" Target="https://www.ncbi.nlm.nih.gov/sra/?term=SRR33529937" TargetMode="External"/><Relationship Id="rId1287" Type="http://schemas.openxmlformats.org/officeDocument/2006/relationships/hyperlink" Target="https://n2t.net/ark:/65665/33287cb21-6325-4b97-857a-c4b0f5e4a68a" TargetMode="External"/><Relationship Id="rId2685" Type="http://schemas.openxmlformats.org/officeDocument/2006/relationships/hyperlink" Target="https://n2t.net/ark:/65665/383a7d2f0-2aae-4839-a212-52850589357b" TargetMode="External"/><Relationship Id="rId3736" Type="http://schemas.openxmlformats.org/officeDocument/2006/relationships/hyperlink" Target="https://n2t.net/ark:/65665/3cd663d27-065c-42a8-ace0-03e59222bdb8" TargetMode="External"/><Relationship Id="rId657" Type="http://schemas.openxmlformats.org/officeDocument/2006/relationships/hyperlink" Target="https://www.ncbi.nlm.nih.gov/nuccore/OR482468" TargetMode="External"/><Relationship Id="rId2338" Type="http://schemas.openxmlformats.org/officeDocument/2006/relationships/hyperlink" Target="https://www.ncbi.nlm.nih.gov/biosample/?term=SAMN36762051" TargetMode="External"/><Relationship Id="rId2752" Type="http://schemas.openxmlformats.org/officeDocument/2006/relationships/hyperlink" Target="https://www.ncbi.nlm.nih.gov/biosample/?term=SAMN26198191" TargetMode="External"/><Relationship Id="rId3803" Type="http://schemas.openxmlformats.org/officeDocument/2006/relationships/hyperlink" Target="https://www.ncbi.nlm.nih.gov/sra/?term=SRR18254331" TargetMode="External"/><Relationship Id="rId6959" Type="http://schemas.openxmlformats.org/officeDocument/2006/relationships/hyperlink" Target="https://www.ncbi.nlm.nih.gov/biosample/?term=SAMN31811719" TargetMode="External"/><Relationship Id="rId724" Type="http://schemas.openxmlformats.org/officeDocument/2006/relationships/hyperlink" Target="https://n2t.net/ark:/65665/3d21bbbef-e3ac-45b2-9673-747d39e61e09" TargetMode="External"/><Relationship Id="rId1354" Type="http://schemas.openxmlformats.org/officeDocument/2006/relationships/hyperlink" Target="https://www.ncbi.nlm.nih.gov/biosample/?term=SAMN48403046" TargetMode="External"/><Relationship Id="rId2405" Type="http://schemas.openxmlformats.org/officeDocument/2006/relationships/hyperlink" Target="https://www.ncbi.nlm.nih.gov/sra/?term=SRR25465219" TargetMode="External"/><Relationship Id="rId5975" Type="http://schemas.openxmlformats.org/officeDocument/2006/relationships/hyperlink" Target="https://www.ncbi.nlm.nih.gov/nuccore/OP035261" TargetMode="External"/><Relationship Id="rId60" Type="http://schemas.openxmlformats.org/officeDocument/2006/relationships/hyperlink" Target="https://www.ncbi.nlm.nih.gov/nuccore/OP035282" TargetMode="External"/><Relationship Id="rId1007" Type="http://schemas.openxmlformats.org/officeDocument/2006/relationships/hyperlink" Target="https://n2t.net/ark:/65665/33281e995-e419-4bf9-b6a5-89971d57ab6c" TargetMode="External"/><Relationship Id="rId1421" Type="http://schemas.openxmlformats.org/officeDocument/2006/relationships/hyperlink" Target="https://www.ncbi.nlm.nih.gov/sra/?term=SRR19434464" TargetMode="External"/><Relationship Id="rId4577" Type="http://schemas.openxmlformats.org/officeDocument/2006/relationships/hyperlink" Target="https://www.ncbi.nlm.nih.gov/biosample/?term=SAMN26198078" TargetMode="External"/><Relationship Id="rId4991" Type="http://schemas.openxmlformats.org/officeDocument/2006/relationships/hyperlink" Target="https://www.ncbi.nlm.nih.gov/nuccore/OP035164" TargetMode="External"/><Relationship Id="rId5628" Type="http://schemas.openxmlformats.org/officeDocument/2006/relationships/hyperlink" Target="https://n2t.net/ark:/65665/3d01fee00-51b9-4586-8898-468233f42251" TargetMode="External"/><Relationship Id="rId3179" Type="http://schemas.openxmlformats.org/officeDocument/2006/relationships/hyperlink" Target="https://www.ncbi.nlm.nih.gov/nuccore/PV370326" TargetMode="External"/><Relationship Id="rId3593" Type="http://schemas.openxmlformats.org/officeDocument/2006/relationships/hyperlink" Target="https://www.ncbi.nlm.nih.gov/biosample/?term=SAMN26198313" TargetMode="External"/><Relationship Id="rId4644" Type="http://schemas.openxmlformats.org/officeDocument/2006/relationships/hyperlink" Target="https://www.ncbi.nlm.nih.gov/sra/?term=SRR19434504" TargetMode="External"/><Relationship Id="rId7050" Type="http://schemas.openxmlformats.org/officeDocument/2006/relationships/hyperlink" Target="https://www.ncbi.nlm.nih.gov/sra/?term=SRR25465361" TargetMode="External"/><Relationship Id="rId2195" Type="http://schemas.openxmlformats.org/officeDocument/2006/relationships/hyperlink" Target="https://www.ncbi.nlm.nih.gov/sra/?term=SRR21844209" TargetMode="External"/><Relationship Id="rId3246" Type="http://schemas.openxmlformats.org/officeDocument/2006/relationships/hyperlink" Target="https://www.ncbi.nlm.nih.gov/biosample/?term=SAMN31811695" TargetMode="External"/><Relationship Id="rId167" Type="http://schemas.openxmlformats.org/officeDocument/2006/relationships/hyperlink" Target="https://www.ncbi.nlm.nih.gov/biosample/?term=SAMN31811892" TargetMode="External"/><Relationship Id="rId581" Type="http://schemas.openxmlformats.org/officeDocument/2006/relationships/hyperlink" Target="https://www.ncbi.nlm.nih.gov/biosample/?term=SAMN29555302" TargetMode="External"/><Relationship Id="rId2262" Type="http://schemas.openxmlformats.org/officeDocument/2006/relationships/hyperlink" Target="https://www.ncbi.nlm.nih.gov/biosample/?term=SAMN29555209" TargetMode="External"/><Relationship Id="rId3660" Type="http://schemas.openxmlformats.org/officeDocument/2006/relationships/hyperlink" Target="https://www.ncbi.nlm.nih.gov/sra/?term=SRR25465337" TargetMode="External"/><Relationship Id="rId4711" Type="http://schemas.openxmlformats.org/officeDocument/2006/relationships/hyperlink" Target="https://www.ncbi.nlm.nih.gov/nuccore/OR499742" TargetMode="External"/><Relationship Id="rId234" Type="http://schemas.openxmlformats.org/officeDocument/2006/relationships/hyperlink" Target="https://n2t.net/ark:/65665/36102b017-7404-4a1c-9777-28d128a3a188" TargetMode="External"/><Relationship Id="rId3313" Type="http://schemas.openxmlformats.org/officeDocument/2006/relationships/hyperlink" Target="https://n2t.net/ark:/65665/38ea6dbef-cee4-45dd-aab2-12127f6e5312" TargetMode="External"/><Relationship Id="rId6469" Type="http://schemas.openxmlformats.org/officeDocument/2006/relationships/hyperlink" Target="https://www.ncbi.nlm.nih.gov/biosample/?term=SAMN26198238" TargetMode="External"/><Relationship Id="rId6883" Type="http://schemas.openxmlformats.org/officeDocument/2006/relationships/hyperlink" Target="https://n2t.net/ark:/65665/3b8cff358-7030-47e1-a993-761c8b3a93ba" TargetMode="External"/><Relationship Id="rId5485" Type="http://schemas.openxmlformats.org/officeDocument/2006/relationships/hyperlink" Target="https://www.ncbi.nlm.nih.gov/sra/?term=SRR22396826" TargetMode="External"/><Relationship Id="rId6536" Type="http://schemas.openxmlformats.org/officeDocument/2006/relationships/hyperlink" Target="https://www.ncbi.nlm.nih.gov/sra/?term=SRR33529676" TargetMode="External"/><Relationship Id="rId6950" Type="http://schemas.openxmlformats.org/officeDocument/2006/relationships/hyperlink" Target="https://n2t.net/ark:/65665/3ee1bffa8-3bc4-477d-acb3-64e8f446c1e5" TargetMode="External"/><Relationship Id="rId301" Type="http://schemas.openxmlformats.org/officeDocument/2006/relationships/hyperlink" Target="https://n2t.net/ark:/65665/3b62d7042-be3c-4f97-965d-1b3f18687ebf" TargetMode="External"/><Relationship Id="rId4087" Type="http://schemas.openxmlformats.org/officeDocument/2006/relationships/hyperlink" Target="https://www.ncbi.nlm.nih.gov/sra/?term=SRR22396869" TargetMode="External"/><Relationship Id="rId5138" Type="http://schemas.openxmlformats.org/officeDocument/2006/relationships/hyperlink" Target="https://n2t.net/ark:/65665/37e331ee2-e189-4478-9bdc-0e6eefd27c7b" TargetMode="External"/><Relationship Id="rId5552" Type="http://schemas.openxmlformats.org/officeDocument/2006/relationships/hyperlink" Target="https://n2t.net/ark:/65665/3dc4c61df-3472-4156-9f5b-13097de035b6" TargetMode="External"/><Relationship Id="rId6603" Type="http://schemas.openxmlformats.org/officeDocument/2006/relationships/hyperlink" Target="https://n2t.net/ark:/65665/334c6a934-8d50-4368-a3a4-2eaf44580531" TargetMode="External"/><Relationship Id="rId1748" Type="http://schemas.openxmlformats.org/officeDocument/2006/relationships/hyperlink" Target="https://n2t.net/ark:/65665/3ee0c3581-5382-4e10-8b04-a273bf3feda0" TargetMode="External"/><Relationship Id="rId4154" Type="http://schemas.openxmlformats.org/officeDocument/2006/relationships/hyperlink" Target="https://www.ncbi.nlm.nih.gov/nuccore/OP035226" TargetMode="External"/><Relationship Id="rId5205" Type="http://schemas.openxmlformats.org/officeDocument/2006/relationships/hyperlink" Target="https://n2t.net/ark:/65665/31d4d2579-47f5-4399-a95d-93cbd85c0313" TargetMode="External"/><Relationship Id="rId3170" Type="http://schemas.openxmlformats.org/officeDocument/2006/relationships/hyperlink" Target="https://n2t.net/ark:/65665/3b4b3d3ae-d2fd-4ac2-b94b-1cbe00a8330c" TargetMode="External"/><Relationship Id="rId4221" Type="http://schemas.openxmlformats.org/officeDocument/2006/relationships/hyperlink" Target="https://www.ncbi.nlm.nih.gov/nuccore/OP057030" TargetMode="External"/><Relationship Id="rId1815" Type="http://schemas.openxmlformats.org/officeDocument/2006/relationships/hyperlink" Target="https://www.ncbi.nlm.nih.gov/biosample/?term=SAMN48403251" TargetMode="External"/><Relationship Id="rId6393" Type="http://schemas.openxmlformats.org/officeDocument/2006/relationships/hyperlink" Target="https://n2t.net/ark:/65665/35abf9925-1d59-417c-adc4-c5126323ffb2" TargetMode="External"/><Relationship Id="rId3987" Type="http://schemas.openxmlformats.org/officeDocument/2006/relationships/hyperlink" Target="https://n2t.net/ark:/65665/368403b8b-ebd1-4281-962b-16f23a6941b6" TargetMode="External"/><Relationship Id="rId6046" Type="http://schemas.openxmlformats.org/officeDocument/2006/relationships/hyperlink" Target="https://www.ncbi.nlm.nih.gov/nuccore/OP056900" TargetMode="External"/><Relationship Id="rId2589" Type="http://schemas.openxmlformats.org/officeDocument/2006/relationships/hyperlink" Target="https://www.ncbi.nlm.nih.gov/biosample/?term=SAMN29555081" TargetMode="External"/><Relationship Id="rId6460" Type="http://schemas.openxmlformats.org/officeDocument/2006/relationships/hyperlink" Target="https://www.ncbi.nlm.nih.gov/nuccore/OR482581" TargetMode="External"/><Relationship Id="rId975" Type="http://schemas.openxmlformats.org/officeDocument/2006/relationships/hyperlink" Target="https://www.ncbi.nlm.nih.gov/nuccore/PV185775" TargetMode="External"/><Relationship Id="rId2656" Type="http://schemas.openxmlformats.org/officeDocument/2006/relationships/hyperlink" Target="https://n2t.net/ark:/65665/3df054185-a698-41d0-8ecf-e60add44e14a" TargetMode="External"/><Relationship Id="rId3707" Type="http://schemas.openxmlformats.org/officeDocument/2006/relationships/hyperlink" Target="https://www.ncbi.nlm.nih.gov/biosample/?term=SAMN29555098" TargetMode="External"/><Relationship Id="rId5062" Type="http://schemas.openxmlformats.org/officeDocument/2006/relationships/hyperlink" Target="https://www.ncbi.nlm.nih.gov/sra/?term=SRR25465173" TargetMode="External"/><Relationship Id="rId6113" Type="http://schemas.openxmlformats.org/officeDocument/2006/relationships/hyperlink" Target="https://www.ncbi.nlm.nih.gov/sra/?term=SRR21844165" TargetMode="External"/><Relationship Id="rId628" Type="http://schemas.openxmlformats.org/officeDocument/2006/relationships/hyperlink" Target="https://n2t.net/ark:/65665/3c6dad52a-2be7-4b5d-ad55-bb07c96d0eb8" TargetMode="External"/><Relationship Id="rId1258" Type="http://schemas.openxmlformats.org/officeDocument/2006/relationships/hyperlink" Target="https://n2t.net/ark:/65665/319347e2f-da94-4bda-a319-bb0f597d33a2" TargetMode="External"/><Relationship Id="rId1672" Type="http://schemas.openxmlformats.org/officeDocument/2006/relationships/hyperlink" Target="https://n2t.net/ark:/65665/34d7cbbe6-25cb-4eb0-8a78-9d8359747c38" TargetMode="External"/><Relationship Id="rId2309" Type="http://schemas.openxmlformats.org/officeDocument/2006/relationships/hyperlink" Target="https://www.ncbi.nlm.nih.gov/biosample/?term=SAMN29555075" TargetMode="External"/><Relationship Id="rId2723" Type="http://schemas.openxmlformats.org/officeDocument/2006/relationships/hyperlink" Target="https://www.ncbi.nlm.nih.gov/biosample/?term=SAMN31811718" TargetMode="External"/><Relationship Id="rId5879" Type="http://schemas.openxmlformats.org/officeDocument/2006/relationships/hyperlink" Target="https://n2t.net/ark:/65665/38c98a684-6334-40ca-b760-d9bec165954e" TargetMode="External"/><Relationship Id="rId1325" Type="http://schemas.openxmlformats.org/officeDocument/2006/relationships/hyperlink" Target="https://n2t.net/ark:/65665/3ef3f286d-acab-4df8-bdd8-39d40f079863" TargetMode="External"/><Relationship Id="rId3497" Type="http://schemas.openxmlformats.org/officeDocument/2006/relationships/hyperlink" Target="https://n2t.net/ark:/65665/304446bf2-5548-4db8-97ab-d466480c9fb6" TargetMode="External"/><Relationship Id="rId4895" Type="http://schemas.openxmlformats.org/officeDocument/2006/relationships/hyperlink" Target="https://www.ncbi.nlm.nih.gov/nuccore/OR546149" TargetMode="External"/><Relationship Id="rId5946" Type="http://schemas.openxmlformats.org/officeDocument/2006/relationships/hyperlink" Target="https://www.ncbi.nlm.nih.gov/biosample/?term=SAMN29555165" TargetMode="External"/><Relationship Id="rId31" Type="http://schemas.openxmlformats.org/officeDocument/2006/relationships/hyperlink" Target="https://n2t.net/ark:/65665/3aba5b38d-f5ab-4409-8dc9-7c227029e0a9" TargetMode="External"/><Relationship Id="rId2099" Type="http://schemas.openxmlformats.org/officeDocument/2006/relationships/hyperlink" Target="https://n2t.net/ark:/65665/343503aad-fa0f-46d4-b3a7-a23650c68129" TargetMode="External"/><Relationship Id="rId4548" Type="http://schemas.openxmlformats.org/officeDocument/2006/relationships/hyperlink" Target="https://www.ncbi.nlm.nih.gov/biosample/?term=SAMN29555295" TargetMode="External"/><Relationship Id="rId4962" Type="http://schemas.openxmlformats.org/officeDocument/2006/relationships/hyperlink" Target="https://www.ncbi.nlm.nih.gov/biosample/?term=SAMN48403178" TargetMode="External"/><Relationship Id="rId7021" Type="http://schemas.openxmlformats.org/officeDocument/2006/relationships/hyperlink" Target="https://www.ncbi.nlm.nih.gov/biosample/?term=SAMN36762183" TargetMode="External"/><Relationship Id="rId3564" Type="http://schemas.openxmlformats.org/officeDocument/2006/relationships/hyperlink" Target="https://www.ncbi.nlm.nih.gov/biosample/?term=SAMN36762316" TargetMode="External"/><Relationship Id="rId4615" Type="http://schemas.openxmlformats.org/officeDocument/2006/relationships/hyperlink" Target="https://n2t.net/ark:/65665/3b0e9c159-9c05-462d-a846-ccb9a90c73f8" TargetMode="External"/><Relationship Id="rId485" Type="http://schemas.openxmlformats.org/officeDocument/2006/relationships/hyperlink" Target="https://www.ncbi.nlm.nih.gov/biosample/?term=SAMN36762145" TargetMode="External"/><Relationship Id="rId2166" Type="http://schemas.openxmlformats.org/officeDocument/2006/relationships/hyperlink" Target="https://n2t.net/ark:/65665/3d23614de-d8a8-4d04-b110-cf762ec2a191" TargetMode="External"/><Relationship Id="rId2580" Type="http://schemas.openxmlformats.org/officeDocument/2006/relationships/hyperlink" Target="https://n2t.net/ark:/65665/3839e14b0-f766-460a-81ce-c0559efc5187" TargetMode="External"/><Relationship Id="rId3217" Type="http://schemas.openxmlformats.org/officeDocument/2006/relationships/hyperlink" Target="https://n2t.net/ark:/65665/32daef907-a15c-41e6-9289-b2db6a76ed44" TargetMode="External"/><Relationship Id="rId3631" Type="http://schemas.openxmlformats.org/officeDocument/2006/relationships/hyperlink" Target="https://www.ncbi.nlm.nih.gov/nuccore/PV170549" TargetMode="External"/><Relationship Id="rId6787" Type="http://schemas.openxmlformats.org/officeDocument/2006/relationships/hyperlink" Target="https://www.ncbi.nlm.nih.gov/nuccore/PV637423" TargetMode="External"/><Relationship Id="rId138" Type="http://schemas.openxmlformats.org/officeDocument/2006/relationships/hyperlink" Target="https://n2t.net/ark:/65665/329e63c63-9624-442a-a0ad-d9280e3e67a9" TargetMode="External"/><Relationship Id="rId552" Type="http://schemas.openxmlformats.org/officeDocument/2006/relationships/hyperlink" Target="https://www.ncbi.nlm.nih.gov/sra/?term=SRR22396836" TargetMode="External"/><Relationship Id="rId1182" Type="http://schemas.openxmlformats.org/officeDocument/2006/relationships/hyperlink" Target="https://www.ncbi.nlm.nih.gov/biosample/?term=SAMN31811690" TargetMode="External"/><Relationship Id="rId2233" Type="http://schemas.openxmlformats.org/officeDocument/2006/relationships/hyperlink" Target="https://n2t.net/ark:/65665/367db63b0-11fe-4c26-a301-03570565efcf" TargetMode="External"/><Relationship Id="rId5389" Type="http://schemas.openxmlformats.org/officeDocument/2006/relationships/hyperlink" Target="https://www.ncbi.nlm.nih.gov/biosample/?term=SAMN48403210" TargetMode="External"/><Relationship Id="rId6854" Type="http://schemas.openxmlformats.org/officeDocument/2006/relationships/hyperlink" Target="https://n2t.net/ark:/65665/38f8f2c6e-2452-499d-b718-b7aa6c4bc956" TargetMode="External"/><Relationship Id="rId205" Type="http://schemas.openxmlformats.org/officeDocument/2006/relationships/hyperlink" Target="https://www.ncbi.nlm.nih.gov/nuccore/OR546140" TargetMode="External"/><Relationship Id="rId2300" Type="http://schemas.openxmlformats.org/officeDocument/2006/relationships/hyperlink" Target="https://n2t.net/ark:/65665/3853cfb88-208d-4796-b207-d78bddf19bd1" TargetMode="External"/><Relationship Id="rId5456" Type="http://schemas.openxmlformats.org/officeDocument/2006/relationships/hyperlink" Target="https://www.ncbi.nlm.nih.gov/nuccore/OR546211" TargetMode="External"/><Relationship Id="rId6507" Type="http://schemas.openxmlformats.org/officeDocument/2006/relationships/hyperlink" Target="https://www.ncbi.nlm.nih.gov/nuccore/OP057024" TargetMode="External"/><Relationship Id="rId1999" Type="http://schemas.openxmlformats.org/officeDocument/2006/relationships/hyperlink" Target="https://n2t.net/ark:/65665/39bf16b50-15fa-42df-9472-9cb3e5096bf7" TargetMode="External"/><Relationship Id="rId4058" Type="http://schemas.openxmlformats.org/officeDocument/2006/relationships/hyperlink" Target="https://n2t.net/ark:/65665/3da957465-9709-491c-8a10-01e959870b5e" TargetMode="External"/><Relationship Id="rId4472" Type="http://schemas.openxmlformats.org/officeDocument/2006/relationships/hyperlink" Target="https://n2t.net/ark:/65665/3004eb72f-2d3e-40ba-925a-1885c55812fb" TargetMode="External"/><Relationship Id="rId5109" Type="http://schemas.openxmlformats.org/officeDocument/2006/relationships/hyperlink" Target="https://n2t.net/ark:/65665/3dbc8498c-5f31-47e1-86de-15f6b68491c0" TargetMode="External"/><Relationship Id="rId5870" Type="http://schemas.openxmlformats.org/officeDocument/2006/relationships/hyperlink" Target="https://www.ncbi.nlm.nih.gov/sra/?term=SRR25465030" TargetMode="External"/><Relationship Id="rId6921" Type="http://schemas.openxmlformats.org/officeDocument/2006/relationships/hyperlink" Target="https://www.ncbi.nlm.nih.gov/sra/?term=SRR21844135" TargetMode="External"/><Relationship Id="rId3074" Type="http://schemas.openxmlformats.org/officeDocument/2006/relationships/hyperlink" Target="https://n2t.net/ark:/65665/3f61fbace-3f14-4515-8d1a-9b60ec5a242c" TargetMode="External"/><Relationship Id="rId4125" Type="http://schemas.openxmlformats.org/officeDocument/2006/relationships/hyperlink" Target="https://www.ncbi.nlm.nih.gov/biosample/?term=SAMN31811739" TargetMode="External"/><Relationship Id="rId5523" Type="http://schemas.openxmlformats.org/officeDocument/2006/relationships/hyperlink" Target="https://www.ncbi.nlm.nih.gov/biosample/?term=SAMN31811818" TargetMode="External"/><Relationship Id="rId1719" Type="http://schemas.openxmlformats.org/officeDocument/2006/relationships/hyperlink" Target="https://n2t.net/ark:/65665/3fc797d0c-3d6b-4122-8bc0-a7b12ec27a01" TargetMode="External"/><Relationship Id="rId2090" Type="http://schemas.openxmlformats.org/officeDocument/2006/relationships/hyperlink" Target="https://www.ncbi.nlm.nih.gov/biosample/?term=SAMN29555066" TargetMode="External"/><Relationship Id="rId3141" Type="http://schemas.openxmlformats.org/officeDocument/2006/relationships/hyperlink" Target="https://www.ncbi.nlm.nih.gov/biosample/?term=SAMN29555153" TargetMode="External"/><Relationship Id="rId6297" Type="http://schemas.openxmlformats.org/officeDocument/2006/relationships/hyperlink" Target="https://www.ncbi.nlm.nih.gov/sra/?term=SRR21844240" TargetMode="External"/><Relationship Id="rId3958" Type="http://schemas.openxmlformats.org/officeDocument/2006/relationships/hyperlink" Target="https://www.ncbi.nlm.nih.gov/biosample/?term=SAMN36762255" TargetMode="External"/><Relationship Id="rId6364" Type="http://schemas.openxmlformats.org/officeDocument/2006/relationships/hyperlink" Target="https://www.ncbi.nlm.nih.gov/nuccore/OR482517" TargetMode="External"/><Relationship Id="rId879" Type="http://schemas.openxmlformats.org/officeDocument/2006/relationships/hyperlink" Target="https://n2t.net/ark:/65665/3927f0519-a5e8-49b0-9981-6b0b7c3be78b" TargetMode="External"/><Relationship Id="rId5380" Type="http://schemas.openxmlformats.org/officeDocument/2006/relationships/hyperlink" Target="https://www.ncbi.nlm.nih.gov/sra/?term=SRR33529950" TargetMode="External"/><Relationship Id="rId6017" Type="http://schemas.openxmlformats.org/officeDocument/2006/relationships/hyperlink" Target="https://n2t.net/ark:/65665/3faf42576-2391-49f2-9627-6c502e49000f" TargetMode="External"/><Relationship Id="rId6431" Type="http://schemas.openxmlformats.org/officeDocument/2006/relationships/hyperlink" Target="https://www.ncbi.nlm.nih.gov/biosample/?term=SAMN29555290" TargetMode="External"/><Relationship Id="rId1576" Type="http://schemas.openxmlformats.org/officeDocument/2006/relationships/hyperlink" Target="https://n2t.net/ark:/65665/37c69dd4a-d8db-472d-b80b-c70f453e9567" TargetMode="External"/><Relationship Id="rId2974" Type="http://schemas.openxmlformats.org/officeDocument/2006/relationships/hyperlink" Target="https://n2t.net/ark:/65665/33561b77a-dd7e-4295-8e0e-f39250c92162" TargetMode="External"/><Relationship Id="rId5033" Type="http://schemas.openxmlformats.org/officeDocument/2006/relationships/hyperlink" Target="https://www.ncbi.nlm.nih.gov/biosample/?term=SAMN36762134" TargetMode="External"/><Relationship Id="rId946" Type="http://schemas.openxmlformats.org/officeDocument/2006/relationships/hyperlink" Target="https://n2t.net/ark:/65665/39925a9c3-c928-4bd0-825e-041bddc5099b" TargetMode="External"/><Relationship Id="rId1229" Type="http://schemas.openxmlformats.org/officeDocument/2006/relationships/hyperlink" Target="https://n2t.net/ark:/65665/3bdefcfee-bfd6-4725-a433-ee51849bab28" TargetMode="External"/><Relationship Id="rId1990" Type="http://schemas.openxmlformats.org/officeDocument/2006/relationships/hyperlink" Target="https://n2t.net/ark:/65665/3a19facde-ba55-4e52-9557-d6927a28f477" TargetMode="External"/><Relationship Id="rId2627" Type="http://schemas.openxmlformats.org/officeDocument/2006/relationships/hyperlink" Target="https://n2t.net/ark:/65665/39b20fe70-f6f1-4375-9b6e-9f32182e5c89" TargetMode="External"/><Relationship Id="rId5100" Type="http://schemas.openxmlformats.org/officeDocument/2006/relationships/hyperlink" Target="https://www.ncbi.nlm.nih.gov/sra/?term=SRR33529973" TargetMode="External"/><Relationship Id="rId1643" Type="http://schemas.openxmlformats.org/officeDocument/2006/relationships/hyperlink" Target="https://www.ncbi.nlm.nih.gov/biosample/?term=SAMN29555336" TargetMode="External"/><Relationship Id="rId4799" Type="http://schemas.openxmlformats.org/officeDocument/2006/relationships/hyperlink" Target="https://www.ncbi.nlm.nih.gov/biosample/?term=SAMN31811866" TargetMode="External"/><Relationship Id="rId1710" Type="http://schemas.openxmlformats.org/officeDocument/2006/relationships/hyperlink" Target="https://www.ncbi.nlm.nih.gov/sra/?term=SRR22396904" TargetMode="External"/><Relationship Id="rId4866" Type="http://schemas.openxmlformats.org/officeDocument/2006/relationships/hyperlink" Target="https://www.ncbi.nlm.nih.gov/biosample/?term=SAMN48403176" TargetMode="External"/><Relationship Id="rId5917" Type="http://schemas.openxmlformats.org/officeDocument/2006/relationships/hyperlink" Target="https://www.ncbi.nlm.nih.gov/biosample/?term=SAMN29555326" TargetMode="External"/><Relationship Id="rId7272" Type="http://schemas.openxmlformats.org/officeDocument/2006/relationships/hyperlink" Target="https://www.ncbi.nlm.nih.gov/sra/?term=SRR21843953" TargetMode="External"/><Relationship Id="rId3468" Type="http://schemas.openxmlformats.org/officeDocument/2006/relationships/hyperlink" Target="https://n2t.net/ark:/65665/31168e8e1-5308-4826-9010-26be856efb1d" TargetMode="External"/><Relationship Id="rId3882" Type="http://schemas.openxmlformats.org/officeDocument/2006/relationships/hyperlink" Target="https://www.ncbi.nlm.nih.gov/nuccore/PV170606" TargetMode="External"/><Relationship Id="rId4519" Type="http://schemas.openxmlformats.org/officeDocument/2006/relationships/hyperlink" Target="https://www.ncbi.nlm.nih.gov/sra/?term=SRR21844262" TargetMode="External"/><Relationship Id="rId4933" Type="http://schemas.openxmlformats.org/officeDocument/2006/relationships/hyperlink" Target="https://www.ncbi.nlm.nih.gov/biosample/?term=SAMN26198389" TargetMode="External"/><Relationship Id="rId389" Type="http://schemas.openxmlformats.org/officeDocument/2006/relationships/hyperlink" Target="https://n2t.net/ark:/65665/39530e91c-e9b2-48be-8a54-b90f93f27290" TargetMode="External"/><Relationship Id="rId2484" Type="http://schemas.openxmlformats.org/officeDocument/2006/relationships/hyperlink" Target="https://www.ncbi.nlm.nih.gov/nuccore/OP056846" TargetMode="External"/><Relationship Id="rId3535" Type="http://schemas.openxmlformats.org/officeDocument/2006/relationships/hyperlink" Target="https://www.ncbi.nlm.nih.gov/sra/?term=SRR25465053" TargetMode="External"/><Relationship Id="rId456" Type="http://schemas.openxmlformats.org/officeDocument/2006/relationships/hyperlink" Target="https://www.ncbi.nlm.nih.gov/biosample/?term=SAMN36762032" TargetMode="External"/><Relationship Id="rId870" Type="http://schemas.openxmlformats.org/officeDocument/2006/relationships/hyperlink" Target="https://www.ncbi.nlm.nih.gov/sra/?term=SRR19434442" TargetMode="External"/><Relationship Id="rId1086" Type="http://schemas.openxmlformats.org/officeDocument/2006/relationships/hyperlink" Target="https://www.ncbi.nlm.nih.gov/biosample/?term=SAMN31811563" TargetMode="External"/><Relationship Id="rId2137" Type="http://schemas.openxmlformats.org/officeDocument/2006/relationships/hyperlink" Target="https://www.ncbi.nlm.nih.gov/biosample/?term=SAMN26198206" TargetMode="External"/><Relationship Id="rId2551" Type="http://schemas.openxmlformats.org/officeDocument/2006/relationships/hyperlink" Target="https://n2t.net/ark:/65665/35488888e-de68-4620-8397-9716422522ef" TargetMode="External"/><Relationship Id="rId109" Type="http://schemas.openxmlformats.org/officeDocument/2006/relationships/hyperlink" Target="https://n2t.net/ark:/65665/3a7f85798-457b-47b5-bc2b-c5e2b2bb8ac2" TargetMode="External"/><Relationship Id="rId523" Type="http://schemas.openxmlformats.org/officeDocument/2006/relationships/hyperlink" Target="https://www.ncbi.nlm.nih.gov/nuccore/OR482557" TargetMode="External"/><Relationship Id="rId1153" Type="http://schemas.openxmlformats.org/officeDocument/2006/relationships/hyperlink" Target="https://www.ncbi.nlm.nih.gov/sra/?term=SRR18254328" TargetMode="External"/><Relationship Id="rId2204" Type="http://schemas.openxmlformats.org/officeDocument/2006/relationships/hyperlink" Target="https://n2t.net/ark:/65665/3abcd5e60-d17e-425c-859b-a0c93f7f1126" TargetMode="External"/><Relationship Id="rId3602" Type="http://schemas.openxmlformats.org/officeDocument/2006/relationships/hyperlink" Target="https://n2t.net/ark:/65665/34fd92911-9565-4ced-85d8-ae1c34996ab2" TargetMode="External"/><Relationship Id="rId6758" Type="http://schemas.openxmlformats.org/officeDocument/2006/relationships/hyperlink" Target="https://www.ncbi.nlm.nih.gov/biosample/?term=SAMN36762234" TargetMode="External"/><Relationship Id="rId5774" Type="http://schemas.openxmlformats.org/officeDocument/2006/relationships/hyperlink" Target="https://www.ncbi.nlm.nih.gov/nuccore/OR482531" TargetMode="External"/><Relationship Id="rId6825" Type="http://schemas.openxmlformats.org/officeDocument/2006/relationships/hyperlink" Target="https://n2t.net/ark:/65665/3c8694a69-2e07-466d-ae77-4bca3bdaa5ed" TargetMode="External"/><Relationship Id="rId1220" Type="http://schemas.openxmlformats.org/officeDocument/2006/relationships/hyperlink" Target="https://www.ncbi.nlm.nih.gov/nuccore/PV460843" TargetMode="External"/><Relationship Id="rId4376" Type="http://schemas.openxmlformats.org/officeDocument/2006/relationships/hyperlink" Target="https://www.ncbi.nlm.nih.gov/nuccore/PV454019" TargetMode="External"/><Relationship Id="rId4790" Type="http://schemas.openxmlformats.org/officeDocument/2006/relationships/hyperlink" Target="https://www.ncbi.nlm.nih.gov/biosample/?term=SAMN31811554" TargetMode="External"/><Relationship Id="rId5427" Type="http://schemas.openxmlformats.org/officeDocument/2006/relationships/hyperlink" Target="https://n2t.net/ark:/65665/36981ce88-2a8a-45a9-81d3-15cc31ad9ebd" TargetMode="External"/><Relationship Id="rId5841" Type="http://schemas.openxmlformats.org/officeDocument/2006/relationships/hyperlink" Target="https://www.ncbi.nlm.nih.gov/nuccore/OP035255" TargetMode="External"/><Relationship Id="rId3392" Type="http://schemas.openxmlformats.org/officeDocument/2006/relationships/hyperlink" Target="https://www.ncbi.nlm.nih.gov/sra/?term=SRR25465257" TargetMode="External"/><Relationship Id="rId4029" Type="http://schemas.openxmlformats.org/officeDocument/2006/relationships/hyperlink" Target="https://n2t.net/ark:/65665/3e9844155-b08e-43bf-b1e1-6af33f165a85" TargetMode="External"/><Relationship Id="rId4443" Type="http://schemas.openxmlformats.org/officeDocument/2006/relationships/hyperlink" Target="https://n2t.net/ark:/65665/3416cb256-76ed-41e0-98d3-8ff6d80d910d" TargetMode="External"/><Relationship Id="rId3045" Type="http://schemas.openxmlformats.org/officeDocument/2006/relationships/hyperlink" Target="https://www.ncbi.nlm.nih.gov/biosample/?term=SAMN29555113" TargetMode="External"/><Relationship Id="rId4510" Type="http://schemas.openxmlformats.org/officeDocument/2006/relationships/hyperlink" Target="https://n2t.net/ark:/65665/3de3eebc4-5d7f-4680-9c0c-9418000e90da" TargetMode="External"/><Relationship Id="rId380" Type="http://schemas.openxmlformats.org/officeDocument/2006/relationships/hyperlink" Target="https://www.ncbi.nlm.nih.gov/nuccore/PV434811" TargetMode="External"/><Relationship Id="rId2061" Type="http://schemas.openxmlformats.org/officeDocument/2006/relationships/hyperlink" Target="https://www.ncbi.nlm.nih.gov/sra/?term=SRR25465010" TargetMode="External"/><Relationship Id="rId3112" Type="http://schemas.openxmlformats.org/officeDocument/2006/relationships/hyperlink" Target="https://www.ncbi.nlm.nih.gov/sra/?term=SRR19434426" TargetMode="External"/><Relationship Id="rId6268" Type="http://schemas.openxmlformats.org/officeDocument/2006/relationships/hyperlink" Target="https://www.ncbi.nlm.nih.gov/nuccore/OR482579" TargetMode="External"/><Relationship Id="rId6682" Type="http://schemas.openxmlformats.org/officeDocument/2006/relationships/hyperlink" Target="https://www.ncbi.nlm.nih.gov/biosample/?term=SAMN29555217" TargetMode="External"/><Relationship Id="rId7319" Type="http://schemas.openxmlformats.org/officeDocument/2006/relationships/hyperlink" Target="https://www.ncbi.nlm.nih.gov/biosample/?term=SAMN29555359" TargetMode="External"/><Relationship Id="rId5284" Type="http://schemas.openxmlformats.org/officeDocument/2006/relationships/hyperlink" Target="https://www.ncbi.nlm.nih.gov/biosample/?term=SAMN31811839" TargetMode="External"/><Relationship Id="rId6335" Type="http://schemas.openxmlformats.org/officeDocument/2006/relationships/hyperlink" Target="https://www.ncbi.nlm.nih.gov/biosample/?term=SAMN29555373" TargetMode="External"/><Relationship Id="rId100" Type="http://schemas.openxmlformats.org/officeDocument/2006/relationships/hyperlink" Target="https://www.ncbi.nlm.nih.gov/biosample/?term=SAMN26198171" TargetMode="External"/><Relationship Id="rId2878" Type="http://schemas.openxmlformats.org/officeDocument/2006/relationships/hyperlink" Target="https://n2t.net/ark:/65665/39567c0a1-ab50-4bea-9b88-02eeed9b9020" TargetMode="External"/><Relationship Id="rId3929" Type="http://schemas.openxmlformats.org/officeDocument/2006/relationships/hyperlink" Target="https://www.ncbi.nlm.nih.gov/sra/?term=SRR25465086" TargetMode="External"/><Relationship Id="rId1894" Type="http://schemas.openxmlformats.org/officeDocument/2006/relationships/hyperlink" Target="https://www.ncbi.nlm.nih.gov/sra/?term=SRR33530008" TargetMode="External"/><Relationship Id="rId2945" Type="http://schemas.openxmlformats.org/officeDocument/2006/relationships/hyperlink" Target="https://www.ncbi.nlm.nih.gov/biosample/?term=SAMN29555174" TargetMode="External"/><Relationship Id="rId5351" Type="http://schemas.openxmlformats.org/officeDocument/2006/relationships/hyperlink" Target="https://n2t.net/ark:/65665/3ad99e70c-0b38-41fc-a9ed-1331b4255dd5" TargetMode="External"/><Relationship Id="rId6402" Type="http://schemas.openxmlformats.org/officeDocument/2006/relationships/hyperlink" Target="https://www.ncbi.nlm.nih.gov/biosample/?term=SAMN31811751" TargetMode="External"/><Relationship Id="rId917" Type="http://schemas.openxmlformats.org/officeDocument/2006/relationships/hyperlink" Target="https://www.ncbi.nlm.nih.gov/biosample/?term=SAMN36762111" TargetMode="External"/><Relationship Id="rId1547" Type="http://schemas.openxmlformats.org/officeDocument/2006/relationships/hyperlink" Target="https://www.ncbi.nlm.nih.gov/nuccore/PV637415" TargetMode="External"/><Relationship Id="rId1961" Type="http://schemas.openxmlformats.org/officeDocument/2006/relationships/hyperlink" Target="https://www.ncbi.nlm.nih.gov/biosample/?term=SAMN26198088" TargetMode="External"/><Relationship Id="rId5004" Type="http://schemas.openxmlformats.org/officeDocument/2006/relationships/hyperlink" Target="https://n2t.net/ark:/65665/38eda3b93-6ef7-462a-af96-5bb5603d8c69" TargetMode="External"/><Relationship Id="rId1614" Type="http://schemas.openxmlformats.org/officeDocument/2006/relationships/hyperlink" Target="https://n2t.net/ark:/65665/37188f4c3-a0ad-4fe7-8136-2c4d5c27e474" TargetMode="External"/><Relationship Id="rId4020" Type="http://schemas.openxmlformats.org/officeDocument/2006/relationships/hyperlink" Target="https://www.ncbi.nlm.nih.gov/nuccore/PV170623" TargetMode="External"/><Relationship Id="rId7176" Type="http://schemas.openxmlformats.org/officeDocument/2006/relationships/hyperlink" Target="https://www.ncbi.nlm.nih.gov/nuccore/PV670475" TargetMode="External"/><Relationship Id="rId3786" Type="http://schemas.openxmlformats.org/officeDocument/2006/relationships/hyperlink" Target="https://www.ncbi.nlm.nih.gov/nuccore/PV170580" TargetMode="External"/><Relationship Id="rId6192" Type="http://schemas.openxmlformats.org/officeDocument/2006/relationships/hyperlink" Target="https://n2t.net/ark:/65665/37f507f0d-7206-41c6-aeb5-37e07515db21" TargetMode="External"/><Relationship Id="rId7243" Type="http://schemas.openxmlformats.org/officeDocument/2006/relationships/hyperlink" Target="https://www.ncbi.nlm.nih.gov/nuccore/OP056889" TargetMode="External"/><Relationship Id="rId2388" Type="http://schemas.openxmlformats.org/officeDocument/2006/relationships/hyperlink" Target="https://www.ncbi.nlm.nih.gov/nuccore/PV460841" TargetMode="External"/><Relationship Id="rId3439" Type="http://schemas.openxmlformats.org/officeDocument/2006/relationships/hyperlink" Target="https://www.ncbi.nlm.nih.gov/biosample/?term=SAMN36762270" TargetMode="External"/><Relationship Id="rId4837" Type="http://schemas.openxmlformats.org/officeDocument/2006/relationships/hyperlink" Target="https://www.ncbi.nlm.nih.gov/nuccore/OP056916" TargetMode="External"/><Relationship Id="rId7310" Type="http://schemas.openxmlformats.org/officeDocument/2006/relationships/hyperlink" Target="https://n2t.net/ark:/65665/39c258b37-eb5e-47d1-8629-755ffe5e8b01" TargetMode="External"/><Relationship Id="rId3853" Type="http://schemas.openxmlformats.org/officeDocument/2006/relationships/hyperlink" Target="https://n2t.net/ark:/65665/322f74cbe-f62e-4679-bb4d-e29640847d21" TargetMode="External"/><Relationship Id="rId4904" Type="http://schemas.openxmlformats.org/officeDocument/2006/relationships/hyperlink" Target="https://www.ncbi.nlm.nih.gov/biosample/?term=SAMN31811663" TargetMode="External"/><Relationship Id="rId774" Type="http://schemas.openxmlformats.org/officeDocument/2006/relationships/hyperlink" Target="https://www.ncbi.nlm.nih.gov/sra/?term=SRR19434470" TargetMode="External"/><Relationship Id="rId1057" Type="http://schemas.openxmlformats.org/officeDocument/2006/relationships/hyperlink" Target="https://n2t.net/ark:/65665/3796b4181-b603-417a-a5d1-472f6ba69ae3" TargetMode="External"/><Relationship Id="rId2455" Type="http://schemas.openxmlformats.org/officeDocument/2006/relationships/hyperlink" Target="https://n2t.net/ark:/65665/3c418ce24-a43c-4e89-8f31-8f88c6478bef" TargetMode="External"/><Relationship Id="rId3506" Type="http://schemas.openxmlformats.org/officeDocument/2006/relationships/hyperlink" Target="https://www.ncbi.nlm.nih.gov/sra/?term=SRR25465057" TargetMode="External"/><Relationship Id="rId3920" Type="http://schemas.openxmlformats.org/officeDocument/2006/relationships/hyperlink" Target="https://n2t.net/ark:/65665/3586e3de9-6f43-4dc7-b9ac-347ee319ea8f" TargetMode="External"/><Relationship Id="rId427" Type="http://schemas.openxmlformats.org/officeDocument/2006/relationships/hyperlink" Target="https://www.ncbi.nlm.nih.gov/sra/?term=SRR18254477" TargetMode="External"/><Relationship Id="rId841" Type="http://schemas.openxmlformats.org/officeDocument/2006/relationships/hyperlink" Target="https://n2t.net/ark:/65665/346364ea0-4fde-4c84-9c17-b6b9becc6b68" TargetMode="External"/><Relationship Id="rId1471" Type="http://schemas.openxmlformats.org/officeDocument/2006/relationships/hyperlink" Target="https://n2t.net/ark:/65665/341fa5261-5d41-48ef-b583-dc2950730282" TargetMode="External"/><Relationship Id="rId2108" Type="http://schemas.openxmlformats.org/officeDocument/2006/relationships/hyperlink" Target="https://n2t.net/ark:/65665/30cd9c079-886b-4d55-954e-b5c96565f8ac" TargetMode="External"/><Relationship Id="rId2522" Type="http://schemas.openxmlformats.org/officeDocument/2006/relationships/hyperlink" Target="https://n2t.net/ark:/65665/38ea8c939-2532-4c17-b135-b2b658f8dcaf" TargetMode="External"/><Relationship Id="rId5678" Type="http://schemas.openxmlformats.org/officeDocument/2006/relationships/hyperlink" Target="https://n2t.net/ark:/65665/34aedac94-7891-42aa-85a8-dd5ff2ec0394" TargetMode="External"/><Relationship Id="rId6729" Type="http://schemas.openxmlformats.org/officeDocument/2006/relationships/hyperlink" Target="https://www.ncbi.nlm.nih.gov/sra/?term=SRR19434382" TargetMode="External"/><Relationship Id="rId1124" Type="http://schemas.openxmlformats.org/officeDocument/2006/relationships/hyperlink" Target="https://www.ncbi.nlm.nih.gov/nuccore/OP056886" TargetMode="External"/><Relationship Id="rId4694" Type="http://schemas.openxmlformats.org/officeDocument/2006/relationships/hyperlink" Target="https://n2t.net/ark:/65665/37e3daded-ea34-4ae4-8f60-67d7eb6aef03" TargetMode="External"/><Relationship Id="rId5745" Type="http://schemas.openxmlformats.org/officeDocument/2006/relationships/hyperlink" Target="https://www.ncbi.nlm.nih.gov/biosample/?term=SAMN31811731" TargetMode="External"/><Relationship Id="rId3296" Type="http://schemas.openxmlformats.org/officeDocument/2006/relationships/hyperlink" Target="https://n2t.net/ark:/65665/3c18db8ca-8da9-498c-9c79-871bb92413f5" TargetMode="External"/><Relationship Id="rId4347" Type="http://schemas.openxmlformats.org/officeDocument/2006/relationships/hyperlink" Target="https://www.ncbi.nlm.nih.gov/sra/?term=SRR22396739" TargetMode="External"/><Relationship Id="rId4761" Type="http://schemas.openxmlformats.org/officeDocument/2006/relationships/hyperlink" Target="https://n2t.net/ark:/65665/30ebf262a-ec5e-43d9-9d55-b04081d3876e" TargetMode="External"/><Relationship Id="rId3363" Type="http://schemas.openxmlformats.org/officeDocument/2006/relationships/hyperlink" Target="https://www.ncbi.nlm.nih.gov/nuccore/OP035134" TargetMode="External"/><Relationship Id="rId4414" Type="http://schemas.openxmlformats.org/officeDocument/2006/relationships/hyperlink" Target="https://n2t.net/ark:/65665/3b2fba013-c06d-4d1b-8e9e-3e5c8a68d3ad" TargetMode="External"/><Relationship Id="rId5812" Type="http://schemas.openxmlformats.org/officeDocument/2006/relationships/hyperlink" Target="https://n2t.net/ark:/65665/31719d91f-cd14-4664-af9f-0f38705bb1a2" TargetMode="External"/><Relationship Id="rId284" Type="http://schemas.openxmlformats.org/officeDocument/2006/relationships/hyperlink" Target="https://n2t.net/ark:/65665/3a96f5c0a-9ccb-4e62-95ec-8d20ac9cf749" TargetMode="External"/><Relationship Id="rId3016" Type="http://schemas.openxmlformats.org/officeDocument/2006/relationships/hyperlink" Target="https://www.ncbi.nlm.nih.gov/biosample/?term=SAMN26198385" TargetMode="External"/><Relationship Id="rId3430" Type="http://schemas.openxmlformats.org/officeDocument/2006/relationships/hyperlink" Target="https://n2t.net/ark:/65665/323eda404-2d79-47c6-9c18-0f393ce1a6be" TargetMode="External"/><Relationship Id="rId5188" Type="http://schemas.openxmlformats.org/officeDocument/2006/relationships/hyperlink" Target="https://n2t.net/ark:/65665/3268014f2-ea45-47ed-abb1-6517990ded47" TargetMode="External"/><Relationship Id="rId6586" Type="http://schemas.openxmlformats.org/officeDocument/2006/relationships/hyperlink" Target="https://www.ncbi.nlm.nih.gov/biosample/?term=SAMN36762339" TargetMode="External"/><Relationship Id="rId351" Type="http://schemas.openxmlformats.org/officeDocument/2006/relationships/hyperlink" Target="https://n2t.net/ark:/65665/370a5598a-f664-4c5b-b428-84deb6bc2772" TargetMode="External"/><Relationship Id="rId2032" Type="http://schemas.openxmlformats.org/officeDocument/2006/relationships/hyperlink" Target="https://n2t.net/ark:/65665/365c94b09-d39c-44c0-8dda-5ccff6f4ab7e" TargetMode="External"/><Relationship Id="rId6239" Type="http://schemas.openxmlformats.org/officeDocument/2006/relationships/hyperlink" Target="https://www.ncbi.nlm.nih.gov/biosample/?term=SAMN29555382" TargetMode="External"/><Relationship Id="rId6653" Type="http://schemas.openxmlformats.org/officeDocument/2006/relationships/hyperlink" Target="https://www.ncbi.nlm.nih.gov/sra/?term=SRR22396835" TargetMode="External"/><Relationship Id="rId1798" Type="http://schemas.openxmlformats.org/officeDocument/2006/relationships/hyperlink" Target="https://n2t.net/ark:/65665/3cd527c02-a0da-4d9c-8b51-dc1b7271cfae" TargetMode="External"/><Relationship Id="rId2849" Type="http://schemas.openxmlformats.org/officeDocument/2006/relationships/hyperlink" Target="https://www.ncbi.nlm.nih.gov/biosample/?term=SAMN26198318" TargetMode="External"/><Relationship Id="rId5255" Type="http://schemas.openxmlformats.org/officeDocument/2006/relationships/hyperlink" Target="https://www.ncbi.nlm.nih.gov/biosample/?term=SAMN31811573" TargetMode="External"/><Relationship Id="rId6306" Type="http://schemas.openxmlformats.org/officeDocument/2006/relationships/hyperlink" Target="https://www.ncbi.nlm.nih.gov/sra/?term=SRR21844232" TargetMode="External"/><Relationship Id="rId6720" Type="http://schemas.openxmlformats.org/officeDocument/2006/relationships/hyperlink" Target="https://n2t.net/ark:/65665/31ebdc368-60c0-451a-a39a-46468b624743" TargetMode="External"/><Relationship Id="rId1865" Type="http://schemas.openxmlformats.org/officeDocument/2006/relationships/hyperlink" Target="https://www.ncbi.nlm.nih.gov/sra/?term=SRR22396668" TargetMode="External"/><Relationship Id="rId4271" Type="http://schemas.openxmlformats.org/officeDocument/2006/relationships/hyperlink" Target="https://www.ncbi.nlm.nih.gov/biosample/?term=SAMN26198371" TargetMode="External"/><Relationship Id="rId5322" Type="http://schemas.openxmlformats.org/officeDocument/2006/relationships/hyperlink" Target="https://n2t.net/ark:/65665/324ebbb3c-2bd3-493f-869d-bc463dd7cf5d" TargetMode="External"/><Relationship Id="rId1518" Type="http://schemas.openxmlformats.org/officeDocument/2006/relationships/hyperlink" Target="https://www.ncbi.nlm.nih.gov/biosample/?term=SAMN31811801" TargetMode="External"/><Relationship Id="rId2916" Type="http://schemas.openxmlformats.org/officeDocument/2006/relationships/hyperlink" Target="https://www.ncbi.nlm.nih.gov/sra/?term=SRR18254545" TargetMode="External"/><Relationship Id="rId1932" Type="http://schemas.openxmlformats.org/officeDocument/2006/relationships/hyperlink" Target="https://n2t.net/ark:/65665/35429da28-844f-4e96-90f6-d59e645ca981" TargetMode="External"/><Relationship Id="rId6096" Type="http://schemas.openxmlformats.org/officeDocument/2006/relationships/hyperlink" Target="https://www.ncbi.nlm.nih.gov/nuccore/PV670491" TargetMode="External"/><Relationship Id="rId7147" Type="http://schemas.openxmlformats.org/officeDocument/2006/relationships/hyperlink" Target="https://www.ncbi.nlm.nih.gov/biosample/?term=SAMN36762238" TargetMode="External"/><Relationship Id="rId6163" Type="http://schemas.openxmlformats.org/officeDocument/2006/relationships/hyperlink" Target="https://n2t.net/ark:/65665/397fe0561-65e8-4556-b8bf-6555525331c1" TargetMode="External"/><Relationship Id="rId3757" Type="http://schemas.openxmlformats.org/officeDocument/2006/relationships/hyperlink" Target="https://n2t.net/ark:/65665/30c6ee50f-eb50-4ea0-872a-60996fa448d4" TargetMode="External"/><Relationship Id="rId4808" Type="http://schemas.openxmlformats.org/officeDocument/2006/relationships/hyperlink" Target="https://www.ncbi.nlm.nih.gov/biosample/?term=SAMN31811582" TargetMode="External"/><Relationship Id="rId7214" Type="http://schemas.openxmlformats.org/officeDocument/2006/relationships/hyperlink" Target="https://www.ncbi.nlm.nih.gov/sra/?term=SRR33529690" TargetMode="External"/><Relationship Id="rId678" Type="http://schemas.openxmlformats.org/officeDocument/2006/relationships/hyperlink" Target="https://n2t.net/ark:/65665/3a92e3522-94b9-49b1-b586-6b64fddf440e" TargetMode="External"/><Relationship Id="rId2359" Type="http://schemas.openxmlformats.org/officeDocument/2006/relationships/hyperlink" Target="https://n2t.net/ark:/65665/35d55ddf6-4645-4764-bec6-0b74a56021ad" TargetMode="External"/><Relationship Id="rId2773" Type="http://schemas.openxmlformats.org/officeDocument/2006/relationships/hyperlink" Target="https://n2t.net/ark:/65665/3856ba4a5-001a-476f-89bd-0a129037c5f3" TargetMode="External"/><Relationship Id="rId3824" Type="http://schemas.openxmlformats.org/officeDocument/2006/relationships/hyperlink" Target="https://n2t.net/ark:/65665/32d807f59-7c69-4dd3-883a-adc3e35ae785" TargetMode="External"/><Relationship Id="rId6230" Type="http://schemas.openxmlformats.org/officeDocument/2006/relationships/hyperlink" Target="https://www.ncbi.nlm.nih.gov/biosample/?term=SAMN48403116" TargetMode="External"/><Relationship Id="rId745" Type="http://schemas.openxmlformats.org/officeDocument/2006/relationships/hyperlink" Target="https://www.ncbi.nlm.nih.gov/sra/?term=SRR18254367" TargetMode="External"/><Relationship Id="rId1375" Type="http://schemas.openxmlformats.org/officeDocument/2006/relationships/hyperlink" Target="https://www.ncbi.nlm.nih.gov/sra/?term=SRR33529735" TargetMode="External"/><Relationship Id="rId2426" Type="http://schemas.openxmlformats.org/officeDocument/2006/relationships/hyperlink" Target="https://n2t.net/ark:/65665/39d6c65b9-2e39-463d-af01-c8fa662e0291" TargetMode="External"/><Relationship Id="rId5996" Type="http://schemas.openxmlformats.org/officeDocument/2006/relationships/hyperlink" Target="https://www.ncbi.nlm.nih.gov/nuccore/OP056995" TargetMode="External"/><Relationship Id="rId81" Type="http://schemas.openxmlformats.org/officeDocument/2006/relationships/hyperlink" Target="https://n2t.net/ark:/65665/3785f3072-9e13-44d5-8bbb-ac6fe67841ca" TargetMode="External"/><Relationship Id="rId812" Type="http://schemas.openxmlformats.org/officeDocument/2006/relationships/hyperlink" Target="https://n2t.net/ark:/65665/3cd11c033-4bf7-4a12-b96d-d5ef724b3d4a" TargetMode="External"/><Relationship Id="rId1028" Type="http://schemas.openxmlformats.org/officeDocument/2006/relationships/hyperlink" Target="https://n2t.net/ark:/65665/3c1006a9a-6236-477b-b94b-d6280ad1dc79" TargetMode="External"/><Relationship Id="rId1442" Type="http://schemas.openxmlformats.org/officeDocument/2006/relationships/hyperlink" Target="https://n2t.net/ark:/65665/300f494d1-cf4a-41b8-9c87-f1707cf523fb" TargetMode="External"/><Relationship Id="rId2840" Type="http://schemas.openxmlformats.org/officeDocument/2006/relationships/hyperlink" Target="https://n2t.net/ark:/65665/3de38fa84-fd3f-4650-8a0c-7482c54abd54" TargetMode="External"/><Relationship Id="rId4598" Type="http://schemas.openxmlformats.org/officeDocument/2006/relationships/hyperlink" Target="https://www.ncbi.nlm.nih.gov/biosample/?term=SAMN26198402" TargetMode="External"/><Relationship Id="rId5649" Type="http://schemas.openxmlformats.org/officeDocument/2006/relationships/hyperlink" Target="https://www.ncbi.nlm.nih.gov/biosample/?term=SAMN26198335" TargetMode="External"/><Relationship Id="rId7071" Type="http://schemas.openxmlformats.org/officeDocument/2006/relationships/hyperlink" Target="https://www.ncbi.nlm.nih.gov/sra/?term=SRR33529829" TargetMode="External"/><Relationship Id="rId3267" Type="http://schemas.openxmlformats.org/officeDocument/2006/relationships/hyperlink" Target="https://n2t.net/ark:/65665/33c928a08-5ca6-46db-9a11-9e8f937271b4" TargetMode="External"/><Relationship Id="rId4665" Type="http://schemas.openxmlformats.org/officeDocument/2006/relationships/hyperlink" Target="https://www.ncbi.nlm.nih.gov/sra/?term=SRR22396915" TargetMode="External"/><Relationship Id="rId5716" Type="http://schemas.openxmlformats.org/officeDocument/2006/relationships/hyperlink" Target="https://www.ncbi.nlm.nih.gov/sra/?term=SRR22396730" TargetMode="External"/><Relationship Id="rId188" Type="http://schemas.openxmlformats.org/officeDocument/2006/relationships/hyperlink" Target="https://www.ncbi.nlm.nih.gov/biosample/?term=SAMN29555388" TargetMode="External"/><Relationship Id="rId3681" Type="http://schemas.openxmlformats.org/officeDocument/2006/relationships/hyperlink" Target="https://n2t.net/ark:/65665/35f4a4078-df8d-40c4-8dcf-9416eaf5946b" TargetMode="External"/><Relationship Id="rId4318" Type="http://schemas.openxmlformats.org/officeDocument/2006/relationships/hyperlink" Target="https://www.ncbi.nlm.nih.gov/biosample/?term=SAMN36762060" TargetMode="External"/><Relationship Id="rId4732" Type="http://schemas.openxmlformats.org/officeDocument/2006/relationships/hyperlink" Target="https://www.ncbi.nlm.nih.gov/nuccore/OP056992" TargetMode="External"/><Relationship Id="rId2283" Type="http://schemas.openxmlformats.org/officeDocument/2006/relationships/hyperlink" Target="https://n2t.net/ark:/65665/38ba3b7e9-5f57-44d2-a534-2dbc2289bf0a" TargetMode="External"/><Relationship Id="rId3334" Type="http://schemas.openxmlformats.org/officeDocument/2006/relationships/hyperlink" Target="https://www.ncbi.nlm.nih.gov/nuccore/PV660486" TargetMode="External"/><Relationship Id="rId255" Type="http://schemas.openxmlformats.org/officeDocument/2006/relationships/hyperlink" Target="https://n2t.net/ark:/65665/3159a425e-a68b-46be-b7aa-e0c9926a86ba" TargetMode="External"/><Relationship Id="rId2350" Type="http://schemas.openxmlformats.org/officeDocument/2006/relationships/hyperlink" Target="https://www.ncbi.nlm.nih.gov/biosample/?term=SAMN29555064" TargetMode="External"/><Relationship Id="rId3401" Type="http://schemas.openxmlformats.org/officeDocument/2006/relationships/hyperlink" Target="https://www.ncbi.nlm.nih.gov/biosample/?term=SAMN36762370" TargetMode="External"/><Relationship Id="rId6557" Type="http://schemas.openxmlformats.org/officeDocument/2006/relationships/hyperlink" Target="https://n2t.net/ark:/65665/31d2bb0bb-5e8e-4600-8b4a-d0d893fb111e" TargetMode="External"/><Relationship Id="rId6971" Type="http://schemas.openxmlformats.org/officeDocument/2006/relationships/hyperlink" Target="https://www.ncbi.nlm.nih.gov/biosample/?term=SAMN31811806" TargetMode="External"/><Relationship Id="rId322" Type="http://schemas.openxmlformats.org/officeDocument/2006/relationships/hyperlink" Target="https://n2t.net/ark:/65665/3173d75fd-9aee-4689-b60f-1b536f7f4bd1" TargetMode="External"/><Relationship Id="rId2003" Type="http://schemas.openxmlformats.org/officeDocument/2006/relationships/hyperlink" Target="https://www.ncbi.nlm.nih.gov/sra/?term=SRR22396921" TargetMode="External"/><Relationship Id="rId5159" Type="http://schemas.openxmlformats.org/officeDocument/2006/relationships/hyperlink" Target="https://n2t.net/ark:/65665/3e591792b-da57-4feb-a85a-1adc7bb610c4" TargetMode="External"/><Relationship Id="rId5573" Type="http://schemas.openxmlformats.org/officeDocument/2006/relationships/hyperlink" Target="https://www.ncbi.nlm.nih.gov/nuccore/PV460845" TargetMode="External"/><Relationship Id="rId6624" Type="http://schemas.openxmlformats.org/officeDocument/2006/relationships/hyperlink" Target="https://www.ncbi.nlm.nih.gov/nuccore/PV329702" TargetMode="External"/><Relationship Id="rId4175" Type="http://schemas.openxmlformats.org/officeDocument/2006/relationships/hyperlink" Target="https://www.ncbi.nlm.nih.gov/nuccore/OR575621" TargetMode="External"/><Relationship Id="rId5226" Type="http://schemas.openxmlformats.org/officeDocument/2006/relationships/hyperlink" Target="https://www.ncbi.nlm.nih.gov/sra/?term=SRR19434507" TargetMode="External"/><Relationship Id="rId1769" Type="http://schemas.openxmlformats.org/officeDocument/2006/relationships/hyperlink" Target="https://n2t.net/ark:/65665/3cbedc1b5-7122-4933-ab08-e0b83bc7b438" TargetMode="External"/><Relationship Id="rId3191" Type="http://schemas.openxmlformats.org/officeDocument/2006/relationships/hyperlink" Target="https://www.ncbi.nlm.nih.gov/nuccore/OP056840" TargetMode="External"/><Relationship Id="rId4242" Type="http://schemas.openxmlformats.org/officeDocument/2006/relationships/hyperlink" Target="https://n2t.net/ark:/65665/3c8cc8427-e87b-4cdf-bc37-47c23d23e5f2" TargetMode="External"/><Relationship Id="rId5640" Type="http://schemas.openxmlformats.org/officeDocument/2006/relationships/hyperlink" Target="https://n2t.net/ark:/65665/31e92081e-4e67-47c8-8984-8ff017ca1746" TargetMode="External"/><Relationship Id="rId1836" Type="http://schemas.openxmlformats.org/officeDocument/2006/relationships/hyperlink" Target="https://www.ncbi.nlm.nih.gov/nuccore/OP057074" TargetMode="External"/><Relationship Id="rId1903" Type="http://schemas.openxmlformats.org/officeDocument/2006/relationships/hyperlink" Target="https://n2t.net/ark:/65665/3a10a72fc-caf1-4af2-9e3b-35afb248c9d8" TargetMode="External"/><Relationship Id="rId6067" Type="http://schemas.openxmlformats.org/officeDocument/2006/relationships/hyperlink" Target="https://n2t.net/ark:/65665/369f20581-54b0-4e83-8905-d66dcf81b810" TargetMode="External"/><Relationship Id="rId6481" Type="http://schemas.openxmlformats.org/officeDocument/2006/relationships/hyperlink" Target="https://www.ncbi.nlm.nih.gov/biosample/?term=SAMN29555087" TargetMode="External"/><Relationship Id="rId7118" Type="http://schemas.openxmlformats.org/officeDocument/2006/relationships/hyperlink" Target="https://n2t.net/ark:/65665/3c95f3e96-2ee0-43c4-9b45-b14b64ba2796" TargetMode="External"/><Relationship Id="rId996" Type="http://schemas.openxmlformats.org/officeDocument/2006/relationships/hyperlink" Target="https://n2t.net/ark:/65665/3e7d496e6-62a3-4419-a261-f105c2c3545a" TargetMode="External"/><Relationship Id="rId2677" Type="http://schemas.openxmlformats.org/officeDocument/2006/relationships/hyperlink" Target="https://www.ncbi.nlm.nih.gov/sra/?term=SRR18254481" TargetMode="External"/><Relationship Id="rId3728" Type="http://schemas.openxmlformats.org/officeDocument/2006/relationships/hyperlink" Target="https://n2t.net/ark:/65665/333610e44-e99a-4aa6-9809-154c79963ba2" TargetMode="External"/><Relationship Id="rId5083" Type="http://schemas.openxmlformats.org/officeDocument/2006/relationships/hyperlink" Target="https://www.ncbi.nlm.nih.gov/sra/?term=SRR33529806" TargetMode="External"/><Relationship Id="rId6134" Type="http://schemas.openxmlformats.org/officeDocument/2006/relationships/hyperlink" Target="https://n2t.net/ark:/65665/3179b0eeb-2313-4044-8e7c-0d71ebae6d3e" TargetMode="External"/><Relationship Id="rId649" Type="http://schemas.openxmlformats.org/officeDocument/2006/relationships/hyperlink" Target="https://n2t.net/ark:/65665/3a13b2b55-2591-43b9-9ad7-583c8a5fc615" TargetMode="External"/><Relationship Id="rId1279" Type="http://schemas.openxmlformats.org/officeDocument/2006/relationships/hyperlink" Target="https://www.ncbi.nlm.nih.gov/sra/?term=SRR19434527" TargetMode="External"/><Relationship Id="rId5150" Type="http://schemas.openxmlformats.org/officeDocument/2006/relationships/hyperlink" Target="https://n2t.net/ark:/65665/32a51bcc7-79c7-4292-8fda-6d0d930c2a85" TargetMode="External"/><Relationship Id="rId6201" Type="http://schemas.openxmlformats.org/officeDocument/2006/relationships/hyperlink" Target="https://www.ncbi.nlm.nih.gov/biosample/?term=SAMN26198321" TargetMode="External"/><Relationship Id="rId1346" Type="http://schemas.openxmlformats.org/officeDocument/2006/relationships/hyperlink" Target="https://www.ncbi.nlm.nih.gov/nuccore/OP035161" TargetMode="External"/><Relationship Id="rId1693" Type="http://schemas.openxmlformats.org/officeDocument/2006/relationships/hyperlink" Target="https://www.ncbi.nlm.nih.gov/nuccore/PV670474" TargetMode="External"/><Relationship Id="rId2744" Type="http://schemas.openxmlformats.org/officeDocument/2006/relationships/hyperlink" Target="https://n2t.net/ark:/65665/36bbbb8f6-c7ee-483c-b90c-7a9b7006a3ac" TargetMode="External"/><Relationship Id="rId716" Type="http://schemas.openxmlformats.org/officeDocument/2006/relationships/hyperlink" Target="https://www.ncbi.nlm.nih.gov/nuccore/OP056942" TargetMode="External"/><Relationship Id="rId1760" Type="http://schemas.openxmlformats.org/officeDocument/2006/relationships/hyperlink" Target="https://www.ncbi.nlm.nih.gov/biosample/?term=SAMN29555138" TargetMode="External"/><Relationship Id="rId2811" Type="http://schemas.openxmlformats.org/officeDocument/2006/relationships/hyperlink" Target="https://www.ncbi.nlm.nih.gov/biosample/?term=SAMN26198342" TargetMode="External"/><Relationship Id="rId5967" Type="http://schemas.openxmlformats.org/officeDocument/2006/relationships/hyperlink" Target="https://www.ncbi.nlm.nih.gov/biosample/?term=SAMN31811683" TargetMode="External"/><Relationship Id="rId52" Type="http://schemas.openxmlformats.org/officeDocument/2006/relationships/hyperlink" Target="https://www.ncbi.nlm.nih.gov/biosample/?term=SAMN26198347" TargetMode="External"/><Relationship Id="rId1413" Type="http://schemas.openxmlformats.org/officeDocument/2006/relationships/hyperlink" Target="https://n2t.net/ark:/65665/373e21dea-d263-48c3-8784-fee17101a38e" TargetMode="External"/><Relationship Id="rId4569" Type="http://schemas.openxmlformats.org/officeDocument/2006/relationships/hyperlink" Target="https://n2t.net/ark:/65665/30e55a464-7fbe-4f6c-a544-3e9d6c700d46" TargetMode="External"/><Relationship Id="rId4983" Type="http://schemas.openxmlformats.org/officeDocument/2006/relationships/hyperlink" Target="https://www.ncbi.nlm.nih.gov/biosample/?term=SAMN26198151" TargetMode="External"/><Relationship Id="rId3585" Type="http://schemas.openxmlformats.org/officeDocument/2006/relationships/hyperlink" Target="https://n2t.net/ark:/65665/345995b8a-9707-417b-83d0-8c785d4d1065" TargetMode="External"/><Relationship Id="rId4636" Type="http://schemas.openxmlformats.org/officeDocument/2006/relationships/hyperlink" Target="https://www.ncbi.nlm.nih.gov/nuccore/OR582661" TargetMode="External"/><Relationship Id="rId7042" Type="http://schemas.openxmlformats.org/officeDocument/2006/relationships/hyperlink" Target="https://n2t.net/ark:/65665/3d954f2d4-c64c-4976-86b4-af1014b50f7d" TargetMode="External"/><Relationship Id="rId2187" Type="http://schemas.openxmlformats.org/officeDocument/2006/relationships/hyperlink" Target="https://www.ncbi.nlm.nih.gov/nuccore/OR546175" TargetMode="External"/><Relationship Id="rId3238" Type="http://schemas.openxmlformats.org/officeDocument/2006/relationships/hyperlink" Target="https://www.ncbi.nlm.nih.gov/sra/?term=SRR22396787" TargetMode="External"/><Relationship Id="rId3652" Type="http://schemas.openxmlformats.org/officeDocument/2006/relationships/hyperlink" Target="https://n2t.net/ark:/65665/3c8c64659-55d7-426d-afbf-ad531ed09ee0" TargetMode="External"/><Relationship Id="rId4703" Type="http://schemas.openxmlformats.org/officeDocument/2006/relationships/hyperlink" Target="https://www.ncbi.nlm.nih.gov/biosample/?term=SAMN31811559" TargetMode="External"/><Relationship Id="rId159" Type="http://schemas.openxmlformats.org/officeDocument/2006/relationships/hyperlink" Target="https://www.ncbi.nlm.nih.gov/sra/?term=SRR19434541" TargetMode="External"/><Relationship Id="rId573" Type="http://schemas.openxmlformats.org/officeDocument/2006/relationships/hyperlink" Target="https://n2t.net/ark:/65665/320919a9d-fe92-4fad-a58e-a51a167e214c" TargetMode="External"/><Relationship Id="rId2254" Type="http://schemas.openxmlformats.org/officeDocument/2006/relationships/hyperlink" Target="https://n2t.net/ark:/65665/3078e088e-b9a9-40ea-87c2-de0ac6fc7177" TargetMode="External"/><Relationship Id="rId3305" Type="http://schemas.openxmlformats.org/officeDocument/2006/relationships/hyperlink" Target="https://www.ncbi.nlm.nih.gov/nuccore/OP056905" TargetMode="External"/><Relationship Id="rId226" Type="http://schemas.openxmlformats.org/officeDocument/2006/relationships/hyperlink" Target="https://n2t.net/ark:/65665/31a10467d-42f2-4681-98c9-491e961fb076" TargetMode="External"/><Relationship Id="rId1270" Type="http://schemas.openxmlformats.org/officeDocument/2006/relationships/hyperlink" Target="https://n2t.net/ark:/65665/3e3830095-11ef-4cee-b50b-9ff4964aa2b4" TargetMode="External"/><Relationship Id="rId5477" Type="http://schemas.openxmlformats.org/officeDocument/2006/relationships/hyperlink" Target="https://www.ncbi.nlm.nih.gov/nuccore/OR482508" TargetMode="External"/><Relationship Id="rId6875" Type="http://schemas.openxmlformats.org/officeDocument/2006/relationships/hyperlink" Target="https://www.ncbi.nlm.nih.gov/nuccore/PV662078" TargetMode="External"/><Relationship Id="rId640" Type="http://schemas.openxmlformats.org/officeDocument/2006/relationships/hyperlink" Target="https://n2t.net/ark:/65665/32d66426c-cd24-4461-a149-d4b2b48c7eea" TargetMode="External"/><Relationship Id="rId2321" Type="http://schemas.openxmlformats.org/officeDocument/2006/relationships/hyperlink" Target="https://www.ncbi.nlm.nih.gov/biosample/?term=SAMN29555074" TargetMode="External"/><Relationship Id="rId4079" Type="http://schemas.openxmlformats.org/officeDocument/2006/relationships/hyperlink" Target="https://n2t.net/ark:/65665/34d3bbb47-1e95-4c6d-be33-65c139296350" TargetMode="External"/><Relationship Id="rId5891" Type="http://schemas.openxmlformats.org/officeDocument/2006/relationships/hyperlink" Target="https://n2t.net/ark:/65665/3beebdc26-09d8-4142-9f41-5ee1c739e4ec" TargetMode="External"/><Relationship Id="rId6528" Type="http://schemas.openxmlformats.org/officeDocument/2006/relationships/hyperlink" Target="https://n2t.net/ark:/65665/3ac551f50-741d-4aa0-ae3a-4c9da087e1fd" TargetMode="External"/><Relationship Id="rId6942" Type="http://schemas.openxmlformats.org/officeDocument/2006/relationships/hyperlink" Target="https://www.ncbi.nlm.nih.gov/sra/?term=SRR33529683" TargetMode="External"/><Relationship Id="rId4493" Type="http://schemas.openxmlformats.org/officeDocument/2006/relationships/hyperlink" Target="https://n2t.net/ark:/65665/3e226c6db-cc49-4cfa-82ca-74080eb96637" TargetMode="External"/><Relationship Id="rId5544" Type="http://schemas.openxmlformats.org/officeDocument/2006/relationships/hyperlink" Target="https://n2t.net/ark:/65665/363e9afc6-daf0-4b2a-bf16-d759d0305795" TargetMode="External"/><Relationship Id="rId3095" Type="http://schemas.openxmlformats.org/officeDocument/2006/relationships/hyperlink" Target="https://www.ncbi.nlm.nih.gov/nuccore/OP035111" TargetMode="External"/><Relationship Id="rId4146" Type="http://schemas.openxmlformats.org/officeDocument/2006/relationships/hyperlink" Target="https://www.ncbi.nlm.nih.gov/biosample/?term=SAMN31811779" TargetMode="External"/><Relationship Id="rId4560" Type="http://schemas.openxmlformats.org/officeDocument/2006/relationships/hyperlink" Target="https://www.ncbi.nlm.nih.gov/sra/?term=SRR19434455" TargetMode="External"/><Relationship Id="rId5611" Type="http://schemas.openxmlformats.org/officeDocument/2006/relationships/hyperlink" Target="https://n2t.net/ark:/65665/3b2b9bdd7-a795-4bc0-99a9-35945c138c5e" TargetMode="External"/><Relationship Id="rId1807" Type="http://schemas.openxmlformats.org/officeDocument/2006/relationships/hyperlink" Target="https://www.ncbi.nlm.nih.gov/nuccore/PV642264" TargetMode="External"/><Relationship Id="rId3162" Type="http://schemas.openxmlformats.org/officeDocument/2006/relationships/hyperlink" Target="https://n2t.net/ark:/65665/369fa6fe0-efc0-4b4c-a365-049cb3b694ef" TargetMode="External"/><Relationship Id="rId4213" Type="http://schemas.openxmlformats.org/officeDocument/2006/relationships/hyperlink" Target="https://www.ncbi.nlm.nih.gov/biosample/?term=SAMN31811619" TargetMode="External"/><Relationship Id="rId6385" Type="http://schemas.openxmlformats.org/officeDocument/2006/relationships/hyperlink" Target="https://www.ncbi.nlm.nih.gov/sra/?term=SRR25465031" TargetMode="External"/><Relationship Id="rId150" Type="http://schemas.openxmlformats.org/officeDocument/2006/relationships/hyperlink" Target="https://n2t.net/ark:/65665/3c18ce4a0-43a6-4ced-80be-de2163dee9af" TargetMode="External"/><Relationship Id="rId3979" Type="http://schemas.openxmlformats.org/officeDocument/2006/relationships/hyperlink" Target="https://n2t.net/ark:/65665/3339ec1c6-ac42-4086-bbed-8b101ff485cd" TargetMode="External"/><Relationship Id="rId6038" Type="http://schemas.openxmlformats.org/officeDocument/2006/relationships/hyperlink" Target="https://www.ncbi.nlm.nih.gov/biosample/?term=SAMN29555264" TargetMode="External"/><Relationship Id="rId6452" Type="http://schemas.openxmlformats.org/officeDocument/2006/relationships/hyperlink" Target="https://n2t.net/ark:/65665/3a451d769-2045-46af-b559-ef7357e7fee0" TargetMode="External"/><Relationship Id="rId2995" Type="http://schemas.openxmlformats.org/officeDocument/2006/relationships/hyperlink" Target="https://www.ncbi.nlm.nih.gov/nuccore/OR575615" TargetMode="External"/><Relationship Id="rId5054" Type="http://schemas.openxmlformats.org/officeDocument/2006/relationships/hyperlink" Target="https://n2t.net/ark:/65665/3376c57e4-eab1-44a6-9969-7ff68b4f33b8" TargetMode="External"/><Relationship Id="rId6105" Type="http://schemas.openxmlformats.org/officeDocument/2006/relationships/hyperlink" Target="https://n2t.net/ark:/65665/36f7a5fef-2f6c-4672-9bab-97b13d6079d0" TargetMode="External"/><Relationship Id="rId967" Type="http://schemas.openxmlformats.org/officeDocument/2006/relationships/hyperlink" Target="https://www.ncbi.nlm.nih.gov/biosample/?term=SAMN36762085" TargetMode="External"/><Relationship Id="rId1597" Type="http://schemas.openxmlformats.org/officeDocument/2006/relationships/hyperlink" Target="https://n2t.net/ark:/65665/3cfb33fe6-e3c8-4428-b8ee-29bebbf7e466" TargetMode="External"/><Relationship Id="rId2648" Type="http://schemas.openxmlformats.org/officeDocument/2006/relationships/hyperlink" Target="https://www.ncbi.nlm.nih.gov/nuccore/OP056956" TargetMode="External"/><Relationship Id="rId1664" Type="http://schemas.openxmlformats.org/officeDocument/2006/relationships/hyperlink" Target="https://www.ncbi.nlm.nih.gov/nuccore/OP057020" TargetMode="External"/><Relationship Id="rId2715" Type="http://schemas.openxmlformats.org/officeDocument/2006/relationships/hyperlink" Target="https://n2t.net/ark:/65665/394720464-0f10-4076-a746-35ba9c00bd6d" TargetMode="External"/><Relationship Id="rId4070" Type="http://schemas.openxmlformats.org/officeDocument/2006/relationships/hyperlink" Target="https://www.ncbi.nlm.nih.gov/biosample/?term=SAMN36762175" TargetMode="External"/><Relationship Id="rId5121" Type="http://schemas.openxmlformats.org/officeDocument/2006/relationships/hyperlink" Target="https://n2t.net/ark:/65665/3f9fe3e26-8ece-43eb-b49d-8a149f6bd5e2" TargetMode="External"/><Relationship Id="rId1317" Type="http://schemas.openxmlformats.org/officeDocument/2006/relationships/hyperlink" Target="https://n2t.net/ark:/65665/3fdb818d6-7fae-475e-a981-f24dbd256e67" TargetMode="External"/><Relationship Id="rId1731" Type="http://schemas.openxmlformats.org/officeDocument/2006/relationships/hyperlink" Target="https://n2t.net/ark:/65665/3920dcc07-1bd5-4121-b703-e13bde3260de" TargetMode="External"/><Relationship Id="rId4887" Type="http://schemas.openxmlformats.org/officeDocument/2006/relationships/hyperlink" Target="https://www.ncbi.nlm.nih.gov/biosample/?term=SAMN31811736" TargetMode="External"/><Relationship Id="rId5938" Type="http://schemas.openxmlformats.org/officeDocument/2006/relationships/hyperlink" Target="https://n2t.net/ark:/65665/3a64c4622-46fa-42da-a5ed-2c9042fb7d46" TargetMode="External"/><Relationship Id="rId7293" Type="http://schemas.openxmlformats.org/officeDocument/2006/relationships/hyperlink" Target="https://n2t.net/ark:/65665/356b57e70-dde0-42e3-a078-964248eb71a1" TargetMode="External"/><Relationship Id="rId23" Type="http://schemas.openxmlformats.org/officeDocument/2006/relationships/hyperlink" Target="https://www.ncbi.nlm.nih.gov/sra/?term=SRR21844189" TargetMode="External"/><Relationship Id="rId3489" Type="http://schemas.openxmlformats.org/officeDocument/2006/relationships/hyperlink" Target="https://www.ncbi.nlm.nih.gov/nuccore/PV170585" TargetMode="External"/><Relationship Id="rId3556" Type="http://schemas.openxmlformats.org/officeDocument/2006/relationships/hyperlink" Target="https://n2t.net/ark:/65665/371c8120b-3f13-4505-b04b-359c8b5ac079" TargetMode="External"/><Relationship Id="rId4954" Type="http://schemas.openxmlformats.org/officeDocument/2006/relationships/hyperlink" Target="https://n2t.net/ark:/65665/380566964-c661-4333-9da5-e38d49017987" TargetMode="External"/><Relationship Id="rId7013" Type="http://schemas.openxmlformats.org/officeDocument/2006/relationships/hyperlink" Target="https://n2t.net/ark:/65665/33399939f-936f-425d-aa1c-a8b36f55d4aa" TargetMode="External"/><Relationship Id="rId477" Type="http://schemas.openxmlformats.org/officeDocument/2006/relationships/hyperlink" Target="https://n2t.net/ark:/65665/3d01df5f7-c973-4498-a67f-5f9b5c23f53c" TargetMode="External"/><Relationship Id="rId2158" Type="http://schemas.openxmlformats.org/officeDocument/2006/relationships/hyperlink" Target="https://n2t.net/ark:/65665/35b73f9de-17dd-47d0-808e-de33454b8f21" TargetMode="External"/><Relationship Id="rId3209" Type="http://schemas.openxmlformats.org/officeDocument/2006/relationships/hyperlink" Target="https://www.ncbi.nlm.nih.gov/nuccore/PV460834" TargetMode="External"/><Relationship Id="rId3970" Type="http://schemas.openxmlformats.org/officeDocument/2006/relationships/hyperlink" Target="https://www.ncbi.nlm.nih.gov/biosample/?term=SAMN36762304" TargetMode="External"/><Relationship Id="rId4607" Type="http://schemas.openxmlformats.org/officeDocument/2006/relationships/hyperlink" Target="https://n2t.net/ark:/65665/31d3ce646-37de-4be9-9752-01f9ac5acbb9" TargetMode="External"/><Relationship Id="rId891" Type="http://schemas.openxmlformats.org/officeDocument/2006/relationships/hyperlink" Target="https://n2t.net/ark:/65665/3c5c843a8-f889-4f79-bbc9-d31fbed2f99b" TargetMode="External"/><Relationship Id="rId2572" Type="http://schemas.openxmlformats.org/officeDocument/2006/relationships/hyperlink" Target="https://www.ncbi.nlm.nih.gov/sra/?term=SRR19434366" TargetMode="External"/><Relationship Id="rId3623" Type="http://schemas.openxmlformats.org/officeDocument/2006/relationships/hyperlink" Target="https://www.ncbi.nlm.nih.gov/biosample/?term=SAMN36762355" TargetMode="External"/><Relationship Id="rId6779" Type="http://schemas.openxmlformats.org/officeDocument/2006/relationships/hyperlink" Target="https://n2t.net/ark:/65665/37eb08e9f-a859-48d1-b607-83b82d0dab36" TargetMode="External"/><Relationship Id="rId544" Type="http://schemas.openxmlformats.org/officeDocument/2006/relationships/hyperlink" Target="https://n2t.net/ark:/65665/3b1bf0d61-a812-4d56-ab3e-6c1658fda360" TargetMode="External"/><Relationship Id="rId1174" Type="http://schemas.openxmlformats.org/officeDocument/2006/relationships/hyperlink" Target="https://www.ncbi.nlm.nih.gov/biosample/?term=SAMN31811604" TargetMode="External"/><Relationship Id="rId2225" Type="http://schemas.openxmlformats.org/officeDocument/2006/relationships/hyperlink" Target="https://www.ncbi.nlm.nih.gov/sra/?term=SRR21844056" TargetMode="External"/><Relationship Id="rId5795" Type="http://schemas.openxmlformats.org/officeDocument/2006/relationships/hyperlink" Target="https://n2t.net/ark:/65665/3978b9653-0e01-49d3-89f6-39707c949120" TargetMode="External"/><Relationship Id="rId6846" Type="http://schemas.openxmlformats.org/officeDocument/2006/relationships/hyperlink" Target="https://www.ncbi.nlm.nih.gov/sra/?term=SRR22396702" TargetMode="External"/><Relationship Id="rId611" Type="http://schemas.openxmlformats.org/officeDocument/2006/relationships/hyperlink" Target="https://www.ncbi.nlm.nih.gov/biosample/?term=SAMN29555226" TargetMode="External"/><Relationship Id="rId1241" Type="http://schemas.openxmlformats.org/officeDocument/2006/relationships/hyperlink" Target="https://n2t.net/ark:/65665/3a232506f-311c-4e08-8222-dd0b0e5aceda" TargetMode="External"/><Relationship Id="rId4397" Type="http://schemas.openxmlformats.org/officeDocument/2006/relationships/hyperlink" Target="https://www.ncbi.nlm.nih.gov/biosample/?term=SAMN26198275" TargetMode="External"/><Relationship Id="rId5448" Type="http://schemas.openxmlformats.org/officeDocument/2006/relationships/hyperlink" Target="https://www.ncbi.nlm.nih.gov/biosample/?term=SAMN26198414" TargetMode="External"/><Relationship Id="rId5862" Type="http://schemas.openxmlformats.org/officeDocument/2006/relationships/hyperlink" Target="https://n2t.net/ark:/65665/3c4838b84-d24f-47e7-b38e-0fba9e949136" TargetMode="External"/><Relationship Id="rId6913" Type="http://schemas.openxmlformats.org/officeDocument/2006/relationships/hyperlink" Target="https://www.ncbi.nlm.nih.gov/nuccore/PV662080" TargetMode="External"/><Relationship Id="rId4464" Type="http://schemas.openxmlformats.org/officeDocument/2006/relationships/hyperlink" Target="https://www.ncbi.nlm.nih.gov/nuccore/OP035239" TargetMode="External"/><Relationship Id="rId5515" Type="http://schemas.openxmlformats.org/officeDocument/2006/relationships/hyperlink" Target="https://n2t.net/ark:/65665/3cdad38a5-c8b7-4317-91fc-c056f405fe92" TargetMode="External"/><Relationship Id="rId3066" Type="http://schemas.openxmlformats.org/officeDocument/2006/relationships/hyperlink" Target="https://n2t.net/ark:/65665/3ad54c453-294e-42d5-b62f-63b3829faff5" TargetMode="External"/><Relationship Id="rId3480" Type="http://schemas.openxmlformats.org/officeDocument/2006/relationships/hyperlink" Target="https://n2t.net/ark:/65665/3519faf95-1e6c-4e1f-b780-408c513aabf3" TargetMode="External"/><Relationship Id="rId4117" Type="http://schemas.openxmlformats.org/officeDocument/2006/relationships/hyperlink" Target="https://n2t.net/ark:/65665/360196aac-506e-46b1-9ff7-3ec2fb3b160f" TargetMode="External"/><Relationship Id="rId4531" Type="http://schemas.openxmlformats.org/officeDocument/2006/relationships/hyperlink" Target="https://www.ncbi.nlm.nih.gov/sra/?term=SRR19434434" TargetMode="External"/><Relationship Id="rId2082" Type="http://schemas.openxmlformats.org/officeDocument/2006/relationships/hyperlink" Target="https://n2t.net/ark:/65665/3c8a54bd7-b877-419d-ad87-f98552cd7f39" TargetMode="External"/><Relationship Id="rId3133" Type="http://schemas.openxmlformats.org/officeDocument/2006/relationships/hyperlink" Target="https://n2t.net/ark:/65665/374dbc3b3-dfe3-482e-9e64-40d46724ec10" TargetMode="External"/><Relationship Id="rId6289" Type="http://schemas.openxmlformats.org/officeDocument/2006/relationships/hyperlink" Target="https://www.ncbi.nlm.nih.gov/nuccore/OR482552" TargetMode="External"/><Relationship Id="rId2899" Type="http://schemas.openxmlformats.org/officeDocument/2006/relationships/hyperlink" Target="https://www.ncbi.nlm.nih.gov/nuccore/PV423371" TargetMode="External"/><Relationship Id="rId3200" Type="http://schemas.openxmlformats.org/officeDocument/2006/relationships/hyperlink" Target="https://n2t.net/ark:/65665/390cd95f7-23c8-4c01-92fb-001aea847caa" TargetMode="External"/><Relationship Id="rId6356" Type="http://schemas.openxmlformats.org/officeDocument/2006/relationships/hyperlink" Target="https://www.ncbi.nlm.nih.gov/biosample/?term=SAMN31811915" TargetMode="External"/><Relationship Id="rId6770" Type="http://schemas.openxmlformats.org/officeDocument/2006/relationships/hyperlink" Target="https://www.ncbi.nlm.nih.gov/biosample/?term=SAMN36762151" TargetMode="External"/><Relationship Id="rId121" Type="http://schemas.openxmlformats.org/officeDocument/2006/relationships/hyperlink" Target="https://n2t.net/ark:/65665/3a16f765a-3305-4e5e-b506-98f978dff5a8" TargetMode="External"/><Relationship Id="rId2966" Type="http://schemas.openxmlformats.org/officeDocument/2006/relationships/hyperlink" Target="https://n2t.net/ark:/65665/3f5d76372-c409-4f34-b9db-f023a6e9b922" TargetMode="External"/><Relationship Id="rId5372" Type="http://schemas.openxmlformats.org/officeDocument/2006/relationships/hyperlink" Target="https://n2t.net/ark:/65665/3ba65cdf6-832b-474e-b741-f5824280767e" TargetMode="External"/><Relationship Id="rId6009" Type="http://schemas.openxmlformats.org/officeDocument/2006/relationships/hyperlink" Target="https://www.ncbi.nlm.nih.gov/biosample/?term=SAMN31811572" TargetMode="External"/><Relationship Id="rId6423" Type="http://schemas.openxmlformats.org/officeDocument/2006/relationships/hyperlink" Target="https://n2t.net/ark:/65665/3fddbdd30-cd53-45d5-9f39-351b122721e2" TargetMode="External"/><Relationship Id="rId938" Type="http://schemas.openxmlformats.org/officeDocument/2006/relationships/hyperlink" Target="https://n2t.net/ark:/65665/3f6cc8dd6-e5b2-4464-9163-ebe89d37f20a" TargetMode="External"/><Relationship Id="rId1568" Type="http://schemas.openxmlformats.org/officeDocument/2006/relationships/hyperlink" Target="https://www.ncbi.nlm.nih.gov/nuccore/OP056976" TargetMode="External"/><Relationship Id="rId2619" Type="http://schemas.openxmlformats.org/officeDocument/2006/relationships/hyperlink" Target="https://n2t.net/ark:/65665/368edcdc0-c2d1-4bda-8ff4-97de1d5bee74" TargetMode="External"/><Relationship Id="rId5025" Type="http://schemas.openxmlformats.org/officeDocument/2006/relationships/hyperlink" Target="https://n2t.net/ark:/65665/38ce083e2-95ef-4672-99b6-cc65696b3f39" TargetMode="External"/><Relationship Id="rId1635" Type="http://schemas.openxmlformats.org/officeDocument/2006/relationships/hyperlink" Target="https://www.ncbi.nlm.nih.gov/sra/?term=SRR21844154" TargetMode="External"/><Relationship Id="rId1982" Type="http://schemas.openxmlformats.org/officeDocument/2006/relationships/hyperlink" Target="https://n2t.net/ark:/65665/3e1a99439-e861-4a9e-bccc-307302ba2833" TargetMode="External"/><Relationship Id="rId4041" Type="http://schemas.openxmlformats.org/officeDocument/2006/relationships/hyperlink" Target="https://www.ncbi.nlm.nih.gov/biosample/?term=SAMN31811770" TargetMode="External"/><Relationship Id="rId7197" Type="http://schemas.openxmlformats.org/officeDocument/2006/relationships/hyperlink" Target="https://www.ncbi.nlm.nih.gov/biosample/?term=SAMN31811854" TargetMode="External"/><Relationship Id="rId7264" Type="http://schemas.openxmlformats.org/officeDocument/2006/relationships/hyperlink" Target="https://n2t.net/ark:/65665/36e55e663-fe2f-455b-9510-2b7500dfc06c" TargetMode="External"/><Relationship Id="rId1702" Type="http://schemas.openxmlformats.org/officeDocument/2006/relationships/hyperlink" Target="https://n2t.net/ark:/65665/3e934a50a-5632-48e0-8d36-f074565641f0" TargetMode="External"/><Relationship Id="rId4858" Type="http://schemas.openxmlformats.org/officeDocument/2006/relationships/hyperlink" Target="https://www.ncbi.nlm.nih.gov/nuccore/PV660498" TargetMode="External"/><Relationship Id="rId5909" Type="http://schemas.openxmlformats.org/officeDocument/2006/relationships/hyperlink" Target="https://n2t.net/ark:/65665/337d7afc9-2a6a-4c1a-b498-770a707fe135" TargetMode="External"/><Relationship Id="rId3874" Type="http://schemas.openxmlformats.org/officeDocument/2006/relationships/hyperlink" Target="https://www.ncbi.nlm.nih.gov/biosample/?term=SAMN36762262" TargetMode="External"/><Relationship Id="rId4925" Type="http://schemas.openxmlformats.org/officeDocument/2006/relationships/hyperlink" Target="https://n2t.net/ark:/65665/3cb7245df-2403-4453-a9bc-1686b6919ea8" TargetMode="External"/><Relationship Id="rId6280" Type="http://schemas.openxmlformats.org/officeDocument/2006/relationships/hyperlink" Target="https://www.ncbi.nlm.nih.gov/nuccore/OP035269" TargetMode="External"/><Relationship Id="rId7331" Type="http://schemas.openxmlformats.org/officeDocument/2006/relationships/hyperlink" Target="https://www.ncbi.nlm.nih.gov/biosample/?term=SAMN31811809" TargetMode="External"/><Relationship Id="rId795" Type="http://schemas.openxmlformats.org/officeDocument/2006/relationships/hyperlink" Target="https://n2t.net/ark:/65665/322679252-cdc8-486e-a761-12400f4703cd" TargetMode="External"/><Relationship Id="rId2476" Type="http://schemas.openxmlformats.org/officeDocument/2006/relationships/hyperlink" Target="https://www.ncbi.nlm.nih.gov/biosample/?term=SAMN29555071" TargetMode="External"/><Relationship Id="rId2890" Type="http://schemas.openxmlformats.org/officeDocument/2006/relationships/hyperlink" Target="https://n2t.net/ark:/65665/38321bb2e-8e01-4c23-bc48-2dc10aefe0d2" TargetMode="External"/><Relationship Id="rId3527" Type="http://schemas.openxmlformats.org/officeDocument/2006/relationships/hyperlink" Target="https://n2t.net/ark:/65665/360e46429-37e9-4636-967d-0f3dd3fd00be" TargetMode="External"/><Relationship Id="rId3941" Type="http://schemas.openxmlformats.org/officeDocument/2006/relationships/hyperlink" Target="https://www.ncbi.nlm.nih.gov/sra/?term=SRR25465056" TargetMode="External"/><Relationship Id="rId448" Type="http://schemas.openxmlformats.org/officeDocument/2006/relationships/hyperlink" Target="https://n2t.net/ark:/65665/3eb93e5da-bf89-4580-8b3a-a10dd72a246d" TargetMode="External"/><Relationship Id="rId862" Type="http://schemas.openxmlformats.org/officeDocument/2006/relationships/hyperlink" Target="https://www.ncbi.nlm.nih.gov/nuccore/OR581012" TargetMode="External"/><Relationship Id="rId1078" Type="http://schemas.openxmlformats.org/officeDocument/2006/relationships/hyperlink" Target="https://www.ncbi.nlm.nih.gov/sra/?term=SRR18254558" TargetMode="External"/><Relationship Id="rId1492" Type="http://schemas.openxmlformats.org/officeDocument/2006/relationships/hyperlink" Target="https://www.ncbi.nlm.nih.gov/nuccore/OP035152" TargetMode="External"/><Relationship Id="rId2129" Type="http://schemas.openxmlformats.org/officeDocument/2006/relationships/hyperlink" Target="https://www.ncbi.nlm.nih.gov/sra/?term=SRR25465040" TargetMode="External"/><Relationship Id="rId2543" Type="http://schemas.openxmlformats.org/officeDocument/2006/relationships/hyperlink" Target="https://www.ncbi.nlm.nih.gov/sra/?term=SRR25465041" TargetMode="External"/><Relationship Id="rId5699" Type="http://schemas.openxmlformats.org/officeDocument/2006/relationships/hyperlink" Target="https://www.ncbi.nlm.nih.gov/nuccore/OR546220" TargetMode="External"/><Relationship Id="rId6000" Type="http://schemas.openxmlformats.org/officeDocument/2006/relationships/hyperlink" Target="https://www.ncbi.nlm.nih.gov/biosample/?term=SAMN26198235" TargetMode="External"/><Relationship Id="rId515" Type="http://schemas.openxmlformats.org/officeDocument/2006/relationships/hyperlink" Target="https://www.ncbi.nlm.nih.gov/biosample/?term=SAMN29555415" TargetMode="External"/><Relationship Id="rId1145" Type="http://schemas.openxmlformats.org/officeDocument/2006/relationships/hyperlink" Target="https://n2t.net/ark:/65665/30cfe494b-a656-4858-8120-afbbee78130a" TargetMode="External"/><Relationship Id="rId5766" Type="http://schemas.openxmlformats.org/officeDocument/2006/relationships/hyperlink" Target="https://www.ncbi.nlm.nih.gov/biosample/?term=SAMN31811918" TargetMode="External"/><Relationship Id="rId1212" Type="http://schemas.openxmlformats.org/officeDocument/2006/relationships/hyperlink" Target="https://www.ncbi.nlm.nih.gov/biosample/?term=SAMN36762036" TargetMode="External"/><Relationship Id="rId2610" Type="http://schemas.openxmlformats.org/officeDocument/2006/relationships/hyperlink" Target="https://n2t.net/ark:/65665/3bf2cd12b-10e8-460d-9b0b-620e49786e7f" TargetMode="External"/><Relationship Id="rId4368" Type="http://schemas.openxmlformats.org/officeDocument/2006/relationships/hyperlink" Target="https://www.ncbi.nlm.nih.gov/biosample/?term=SAMN31811762" TargetMode="External"/><Relationship Id="rId5419" Type="http://schemas.openxmlformats.org/officeDocument/2006/relationships/hyperlink" Target="https://www.ncbi.nlm.nih.gov/nuccore/OR575619" TargetMode="External"/><Relationship Id="rId6817" Type="http://schemas.openxmlformats.org/officeDocument/2006/relationships/hyperlink" Target="https://www.ncbi.nlm.nih.gov/nuccore/OP056858" TargetMode="External"/><Relationship Id="rId4782" Type="http://schemas.openxmlformats.org/officeDocument/2006/relationships/hyperlink" Target="https://www.ncbi.nlm.nih.gov/sra/?term=SRR22396586" TargetMode="External"/><Relationship Id="rId5833" Type="http://schemas.openxmlformats.org/officeDocument/2006/relationships/hyperlink" Target="https://www.ncbi.nlm.nih.gov/biosample/?term=SAMN26198181" TargetMode="External"/><Relationship Id="rId3037" Type="http://schemas.openxmlformats.org/officeDocument/2006/relationships/hyperlink" Target="https://n2t.net/ark:/65665/33c4610c6-5bd9-4652-a438-c54a7ff966de" TargetMode="External"/><Relationship Id="rId3384" Type="http://schemas.openxmlformats.org/officeDocument/2006/relationships/hyperlink" Target="https://n2t.net/ark:/65665/3f01e9839-0c2b-486b-bdf8-6621bb88e168" TargetMode="External"/><Relationship Id="rId4435" Type="http://schemas.openxmlformats.org/officeDocument/2006/relationships/hyperlink" Target="https://www.ncbi.nlm.nih.gov/nuccore/OP056871" TargetMode="External"/><Relationship Id="rId5900" Type="http://schemas.openxmlformats.org/officeDocument/2006/relationships/hyperlink" Target="https://www.ncbi.nlm.nih.gov/sra/?term=SRR21844069" TargetMode="External"/><Relationship Id="rId3451" Type="http://schemas.openxmlformats.org/officeDocument/2006/relationships/hyperlink" Target="https://www.ncbi.nlm.nih.gov/biosample/?term=SAMN36762273" TargetMode="External"/><Relationship Id="rId4502" Type="http://schemas.openxmlformats.org/officeDocument/2006/relationships/hyperlink" Target="https://www.ncbi.nlm.nih.gov/nuccore/OP035225" TargetMode="External"/><Relationship Id="rId372" Type="http://schemas.openxmlformats.org/officeDocument/2006/relationships/hyperlink" Target="https://www.ncbi.nlm.nih.gov/biosample/?term=SAMN29555083" TargetMode="External"/><Relationship Id="rId2053" Type="http://schemas.openxmlformats.org/officeDocument/2006/relationships/hyperlink" Target="https://www.ncbi.nlm.nih.gov/sra/?term=SRR19434448" TargetMode="External"/><Relationship Id="rId3104" Type="http://schemas.openxmlformats.org/officeDocument/2006/relationships/hyperlink" Target="https://n2t.net/ark:/65665/3aebbb658-8821-4dc5-9d91-6da9315b4ad5" TargetMode="External"/><Relationship Id="rId6674" Type="http://schemas.openxmlformats.org/officeDocument/2006/relationships/hyperlink" Target="https://n2t.net/ark:/65665/3e0e1a0d1-4383-45dd-8ded-eadbd49dba84" TargetMode="External"/><Relationship Id="rId2120" Type="http://schemas.openxmlformats.org/officeDocument/2006/relationships/hyperlink" Target="https://n2t.net/ark:/65665/3a24ed720-a615-41e3-9a80-53609b1ef90e" TargetMode="External"/><Relationship Id="rId5276" Type="http://schemas.openxmlformats.org/officeDocument/2006/relationships/hyperlink" Target="https://n2t.net/ark:/65665/384b9b97b-f12e-43f4-90eb-c41ec86723a8" TargetMode="External"/><Relationship Id="rId5690" Type="http://schemas.openxmlformats.org/officeDocument/2006/relationships/hyperlink" Target="https://n2t.net/ark:/65665/3eb9d9a53-6c46-415b-a7bc-41ed1d94a569" TargetMode="External"/><Relationship Id="rId6327" Type="http://schemas.openxmlformats.org/officeDocument/2006/relationships/hyperlink" Target="https://www.ncbi.nlm.nih.gov/sra/?term=SRR18254465" TargetMode="External"/><Relationship Id="rId6741" Type="http://schemas.openxmlformats.org/officeDocument/2006/relationships/hyperlink" Target="https://www.ncbi.nlm.nih.gov/sra/?term=SRR21843941" TargetMode="External"/><Relationship Id="rId4292" Type="http://schemas.openxmlformats.org/officeDocument/2006/relationships/hyperlink" Target="https://n2t.net/ark:/65665/34f14b6dd-ac38-4587-aace-c297408bc029" TargetMode="External"/><Relationship Id="rId5343" Type="http://schemas.openxmlformats.org/officeDocument/2006/relationships/hyperlink" Target="https://n2t.net/ark:/65665/3e968bc7a-3e99-4fc1-b319-57d045635faa" TargetMode="External"/><Relationship Id="rId1886" Type="http://schemas.openxmlformats.org/officeDocument/2006/relationships/hyperlink" Target="https://n2t.net/ark:/65665/3018bc034-180a-4f01-9602-4171eab9dcc6" TargetMode="External"/><Relationship Id="rId2937" Type="http://schemas.openxmlformats.org/officeDocument/2006/relationships/hyperlink" Target="https://n2t.net/ark:/65665/380d0dde9-ff12-4fb0-a3f5-0c64b2e30a32" TargetMode="External"/><Relationship Id="rId909" Type="http://schemas.openxmlformats.org/officeDocument/2006/relationships/hyperlink" Target="https://n2t.net/ark:/65665/3eba2f89b-9320-4e74-a35c-c126a8ac5f03" TargetMode="External"/><Relationship Id="rId1539" Type="http://schemas.openxmlformats.org/officeDocument/2006/relationships/hyperlink" Target="https://n2t.net/ark:/65665/3d273c086-2dc0-406f-aa03-df7c5ae66cb9" TargetMode="External"/><Relationship Id="rId1953" Type="http://schemas.openxmlformats.org/officeDocument/2006/relationships/hyperlink" Target="https://n2t.net/ark:/65665/30e8fb438-15ef-4d37-8af7-c7ae9014627f" TargetMode="External"/><Relationship Id="rId5410" Type="http://schemas.openxmlformats.org/officeDocument/2006/relationships/hyperlink" Target="https://n2t.net/ark:/65665/32a5591a6-251d-44a0-99cb-e8853b55a19e" TargetMode="External"/><Relationship Id="rId7168" Type="http://schemas.openxmlformats.org/officeDocument/2006/relationships/hyperlink" Target="https://n2t.net/ark:/65665/356d82d20-e5c6-4e4a-af61-b302bc930871" TargetMode="External"/><Relationship Id="rId1606" Type="http://schemas.openxmlformats.org/officeDocument/2006/relationships/hyperlink" Target="https://www.ncbi.nlm.nih.gov/sra/?term=SRR22396936" TargetMode="External"/><Relationship Id="rId4012" Type="http://schemas.openxmlformats.org/officeDocument/2006/relationships/hyperlink" Target="https://www.ncbi.nlm.nih.gov/biosample/?term=SAMN36762274" TargetMode="External"/><Relationship Id="rId3778" Type="http://schemas.openxmlformats.org/officeDocument/2006/relationships/hyperlink" Target="https://www.ncbi.nlm.nih.gov/biosample/?term=SAMN36762291" TargetMode="External"/><Relationship Id="rId4829" Type="http://schemas.openxmlformats.org/officeDocument/2006/relationships/hyperlink" Target="https://www.ncbi.nlm.nih.gov/biosample/?term=SAMN48403072" TargetMode="External"/><Relationship Id="rId6184" Type="http://schemas.openxmlformats.org/officeDocument/2006/relationships/hyperlink" Target="https://www.ncbi.nlm.nih.gov/sra/?term=SRR21844022" TargetMode="External"/><Relationship Id="rId7235" Type="http://schemas.openxmlformats.org/officeDocument/2006/relationships/hyperlink" Target="https://www.ncbi.nlm.nih.gov/biosample/?term=SAMN29555344" TargetMode="External"/><Relationship Id="rId699" Type="http://schemas.openxmlformats.org/officeDocument/2006/relationships/hyperlink" Target="https://n2t.net/ark:/65665/35eeb5882-c72c-4f2b-98ca-5cae171078eb" TargetMode="External"/><Relationship Id="rId2794" Type="http://schemas.openxmlformats.org/officeDocument/2006/relationships/hyperlink" Target="https://www.ncbi.nlm.nih.gov/sra/?term=SRR19434412" TargetMode="External"/><Relationship Id="rId3845" Type="http://schemas.openxmlformats.org/officeDocument/2006/relationships/hyperlink" Target="https://www.ncbi.nlm.nih.gov/sra/?term=SRR25465054" TargetMode="External"/><Relationship Id="rId6251" Type="http://schemas.openxmlformats.org/officeDocument/2006/relationships/hyperlink" Target="https://www.ncbi.nlm.nih.gov/biosample/?term=SAMN31811905" TargetMode="External"/><Relationship Id="rId7302" Type="http://schemas.openxmlformats.org/officeDocument/2006/relationships/hyperlink" Target="https://www.ncbi.nlm.nih.gov/sra/?term=SRR25465166" TargetMode="External"/><Relationship Id="rId766" Type="http://schemas.openxmlformats.org/officeDocument/2006/relationships/hyperlink" Target="https://n2t.net/ark:/65665/37e2970e7-b0ef-4ef5-925d-a36ac2948434" TargetMode="External"/><Relationship Id="rId1396" Type="http://schemas.openxmlformats.org/officeDocument/2006/relationships/hyperlink" Target="https://www.ncbi.nlm.nih.gov/biosample/?term=SAMN26198149" TargetMode="External"/><Relationship Id="rId2447" Type="http://schemas.openxmlformats.org/officeDocument/2006/relationships/hyperlink" Target="https://www.ncbi.nlm.nih.gov/sra/?term=SRR21843964" TargetMode="External"/><Relationship Id="rId419" Type="http://schemas.openxmlformats.org/officeDocument/2006/relationships/hyperlink" Target="https://n2t.net/ark:/65665/3adf53670-4204-4f9e-a9fa-ef422a441224" TargetMode="External"/><Relationship Id="rId1049" Type="http://schemas.openxmlformats.org/officeDocument/2006/relationships/hyperlink" Target="https://www.ncbi.nlm.nih.gov/sra/?term=SRR25465388" TargetMode="External"/><Relationship Id="rId2861" Type="http://schemas.openxmlformats.org/officeDocument/2006/relationships/hyperlink" Target="https://www.ncbi.nlm.nih.gov/biosample/?term=SAMN26198076" TargetMode="External"/><Relationship Id="rId3912" Type="http://schemas.openxmlformats.org/officeDocument/2006/relationships/hyperlink" Target="https://www.ncbi.nlm.nih.gov/nuccore/PV170577" TargetMode="External"/><Relationship Id="rId833" Type="http://schemas.openxmlformats.org/officeDocument/2006/relationships/hyperlink" Target="https://www.ncbi.nlm.nih.gov/nuccore/OP057018" TargetMode="External"/><Relationship Id="rId1116" Type="http://schemas.openxmlformats.org/officeDocument/2006/relationships/hyperlink" Target="https://www.ncbi.nlm.nih.gov/biosample/?term=SAMN36762241" TargetMode="External"/><Relationship Id="rId1463" Type="http://schemas.openxmlformats.org/officeDocument/2006/relationships/hyperlink" Target="https://n2t.net/ark:/65665/32d6e85c6-49cc-4a75-b7a5-dc4d9aebadd3" TargetMode="External"/><Relationship Id="rId2514" Type="http://schemas.openxmlformats.org/officeDocument/2006/relationships/hyperlink" Target="https://www.ncbi.nlm.nih.gov/nuccore/OP035289" TargetMode="External"/><Relationship Id="rId7092" Type="http://schemas.openxmlformats.org/officeDocument/2006/relationships/hyperlink" Target="https://www.ncbi.nlm.nih.gov/nuccore/PV276255" TargetMode="External"/><Relationship Id="rId900" Type="http://schemas.openxmlformats.org/officeDocument/2006/relationships/hyperlink" Target="https://www.ncbi.nlm.nih.gov/sra/?term=SRR21844017" TargetMode="External"/><Relationship Id="rId1530" Type="http://schemas.openxmlformats.org/officeDocument/2006/relationships/hyperlink" Target="https://www.ncbi.nlm.nih.gov/biosample/?term=SAMN36762182" TargetMode="External"/><Relationship Id="rId4686" Type="http://schemas.openxmlformats.org/officeDocument/2006/relationships/hyperlink" Target="https://n2t.net/ark:/65665/32b6451b0-114e-4494-9f50-5895e70a8d93" TargetMode="External"/><Relationship Id="rId5737" Type="http://schemas.openxmlformats.org/officeDocument/2006/relationships/hyperlink" Target="https://n2t.net/ark:/65665/3a243ef5d-c8d5-4be2-bb50-1640cc9d9435" TargetMode="External"/><Relationship Id="rId3288" Type="http://schemas.openxmlformats.org/officeDocument/2006/relationships/hyperlink" Target="https://www.ncbi.nlm.nih.gov/sra/?term=SRR22396818" TargetMode="External"/><Relationship Id="rId4339" Type="http://schemas.openxmlformats.org/officeDocument/2006/relationships/hyperlink" Target="https://www.ncbi.nlm.nih.gov/sra/?term=SRR22396777" TargetMode="External"/><Relationship Id="rId4753" Type="http://schemas.openxmlformats.org/officeDocument/2006/relationships/hyperlink" Target="https://www.ncbi.nlm.nih.gov/sra/?term=SRR25465318" TargetMode="External"/><Relationship Id="rId5804" Type="http://schemas.openxmlformats.org/officeDocument/2006/relationships/hyperlink" Target="https://www.ncbi.nlm.nih.gov/nuccore/PV651716" TargetMode="External"/><Relationship Id="rId3355" Type="http://schemas.openxmlformats.org/officeDocument/2006/relationships/hyperlink" Target="https://www.ncbi.nlm.nih.gov/biosample/?term=SAMN36762367" TargetMode="External"/><Relationship Id="rId4406" Type="http://schemas.openxmlformats.org/officeDocument/2006/relationships/hyperlink" Target="https://n2t.net/ark:/65665/3c614ed74-efc5-4ad4-b58a-5e355636742b" TargetMode="External"/><Relationship Id="rId276" Type="http://schemas.openxmlformats.org/officeDocument/2006/relationships/hyperlink" Target="https://www.ncbi.nlm.nih.gov/nuccore/OR575598" TargetMode="External"/><Relationship Id="rId690" Type="http://schemas.openxmlformats.org/officeDocument/2006/relationships/hyperlink" Target="https://n2t.net/ark:/65665/3feb31d94-012e-4e28-9c7e-0c92cef2ca9f" TargetMode="External"/><Relationship Id="rId2371" Type="http://schemas.openxmlformats.org/officeDocument/2006/relationships/hyperlink" Target="https://n2t.net/ark:/65665/386662524-71cc-4b2f-8bc0-4be2c7a497be" TargetMode="External"/><Relationship Id="rId3008" Type="http://schemas.openxmlformats.org/officeDocument/2006/relationships/hyperlink" Target="https://n2t.net/ark:/65665/33b5eecf7-051b-49f7-9b74-8894dfa0115b" TargetMode="External"/><Relationship Id="rId3422" Type="http://schemas.openxmlformats.org/officeDocument/2006/relationships/hyperlink" Target="https://www.ncbi.nlm.nih.gov/sra/?term=SRR25465241" TargetMode="External"/><Relationship Id="rId4820" Type="http://schemas.openxmlformats.org/officeDocument/2006/relationships/hyperlink" Target="https://www.ncbi.nlm.nih.gov/sra/?term=SRR25465342" TargetMode="External"/><Relationship Id="rId6578" Type="http://schemas.openxmlformats.org/officeDocument/2006/relationships/hyperlink" Target="https://n2t.net/ark:/65665/39b669f75-810c-49cd-adb6-497b7d4dce17" TargetMode="External"/><Relationship Id="rId343" Type="http://schemas.openxmlformats.org/officeDocument/2006/relationships/hyperlink" Target="https://www.ncbi.nlm.nih.gov/sra/?term=SRR21844162" TargetMode="External"/><Relationship Id="rId2024" Type="http://schemas.openxmlformats.org/officeDocument/2006/relationships/hyperlink" Target="https://www.ncbi.nlm.nih.gov/nuccore/OP035296" TargetMode="External"/><Relationship Id="rId6992" Type="http://schemas.openxmlformats.org/officeDocument/2006/relationships/hyperlink" Target="https://n2t.net/ark:/65665/344ab3b94-af4e-4774-a9c9-e275fd1db94b" TargetMode="External"/><Relationship Id="rId1040" Type="http://schemas.openxmlformats.org/officeDocument/2006/relationships/hyperlink" Target="https://n2t.net/ark:/65665/350eb7831-cf00-4fd3-ac19-d80418d93d57" TargetMode="External"/><Relationship Id="rId4196" Type="http://schemas.openxmlformats.org/officeDocument/2006/relationships/hyperlink" Target="https://n2t.net/ark:/65665/3b2e56e80-cf33-4dd2-b4bd-d71a3170f655" TargetMode="External"/><Relationship Id="rId5247" Type="http://schemas.openxmlformats.org/officeDocument/2006/relationships/hyperlink" Target="https://www.ncbi.nlm.nih.gov/sra/?term=SRR22396792" TargetMode="External"/><Relationship Id="rId5594" Type="http://schemas.openxmlformats.org/officeDocument/2006/relationships/hyperlink" Target="https://n2t.net/ark:/65665/304ad6af5-8974-4b12-a66b-898cfe701f90" TargetMode="External"/><Relationship Id="rId6645" Type="http://schemas.openxmlformats.org/officeDocument/2006/relationships/hyperlink" Target="https://n2t.net/ark:/65665/3662a05a9-b57c-4833-ba31-d40d24c5cc46" TargetMode="External"/><Relationship Id="rId410" Type="http://schemas.openxmlformats.org/officeDocument/2006/relationships/hyperlink" Target="https://www.ncbi.nlm.nih.gov/nuccore/OP056855" TargetMode="External"/><Relationship Id="rId5661" Type="http://schemas.openxmlformats.org/officeDocument/2006/relationships/hyperlink" Target="https://www.ncbi.nlm.nih.gov/biosample/?term=SAMN26198352" TargetMode="External"/><Relationship Id="rId6712" Type="http://schemas.openxmlformats.org/officeDocument/2006/relationships/hyperlink" Target="https://www.ncbi.nlm.nih.gov/nuccore/OP035231" TargetMode="External"/><Relationship Id="rId1857" Type="http://schemas.openxmlformats.org/officeDocument/2006/relationships/hyperlink" Target="https://n2t.net/ark:/65665/35ff1c3a1-598d-4147-af50-6fa20980a266" TargetMode="External"/><Relationship Id="rId2908" Type="http://schemas.openxmlformats.org/officeDocument/2006/relationships/hyperlink" Target="https://n2t.net/ark:/65665/35aed134b-7b6e-4bda-9bf3-a60faef31bb2" TargetMode="External"/><Relationship Id="rId4263" Type="http://schemas.openxmlformats.org/officeDocument/2006/relationships/hyperlink" Target="https://n2t.net/ark:/65665/3426e1080-df3f-4f03-b4a3-8f0c0d96965a" TargetMode="External"/><Relationship Id="rId5314" Type="http://schemas.openxmlformats.org/officeDocument/2006/relationships/hyperlink" Target="https://www.ncbi.nlm.nih.gov/sra/?term=SRR21844161" TargetMode="External"/><Relationship Id="rId1924" Type="http://schemas.openxmlformats.org/officeDocument/2006/relationships/hyperlink" Target="https://www.ncbi.nlm.nih.gov/biosample/?term=SAMN48403080" TargetMode="External"/><Relationship Id="rId4330" Type="http://schemas.openxmlformats.org/officeDocument/2006/relationships/hyperlink" Target="https://www.ncbi.nlm.nih.gov/biosample/?term=SAMN31811835" TargetMode="External"/><Relationship Id="rId6088" Type="http://schemas.openxmlformats.org/officeDocument/2006/relationships/hyperlink" Target="https://n2t.net/ark:/65665/3ebdb863d-6430-460a-a5a0-cfde87e1be02" TargetMode="External"/><Relationship Id="rId7139" Type="http://schemas.openxmlformats.org/officeDocument/2006/relationships/hyperlink" Target="https://n2t.net/ark:/65665/36b9336e0-e1b6-43cd-8778-48596e05ffe0" TargetMode="External"/><Relationship Id="rId2698" Type="http://schemas.openxmlformats.org/officeDocument/2006/relationships/hyperlink" Target="https://n2t.net/ark:/65665/31c94e19a-9909-456e-922c-2af02703fb8e" TargetMode="External"/><Relationship Id="rId6155" Type="http://schemas.openxmlformats.org/officeDocument/2006/relationships/hyperlink" Target="https://www.ncbi.nlm.nih.gov/nuccore/OP056901" TargetMode="External"/><Relationship Id="rId7206" Type="http://schemas.openxmlformats.org/officeDocument/2006/relationships/hyperlink" Target="https://n2t.net/ark:/65665/33a433dfe-0d64-49ff-a523-fd28b758133f" TargetMode="External"/><Relationship Id="rId3749" Type="http://schemas.openxmlformats.org/officeDocument/2006/relationships/hyperlink" Target="https://www.ncbi.nlm.nih.gov/biosample/?term=SAMN36762345" TargetMode="External"/><Relationship Id="rId5171" Type="http://schemas.openxmlformats.org/officeDocument/2006/relationships/hyperlink" Target="https://n2t.net/ark:/65665/3eae25e33-cca6-487a-8aed-48d81232fda3" TargetMode="External"/><Relationship Id="rId6222" Type="http://schemas.openxmlformats.org/officeDocument/2006/relationships/hyperlink" Target="https://n2t.net/ark:/65665/33dc48e00-6d47-47e4-9515-26984369fa8b" TargetMode="External"/><Relationship Id="rId2765" Type="http://schemas.openxmlformats.org/officeDocument/2006/relationships/hyperlink" Target="https://www.ncbi.nlm.nih.gov/sra/?term=SRR19434409" TargetMode="External"/><Relationship Id="rId3816" Type="http://schemas.openxmlformats.org/officeDocument/2006/relationships/hyperlink" Target="https://www.ncbi.nlm.nih.gov/nuccore/PV170610" TargetMode="External"/><Relationship Id="rId737" Type="http://schemas.openxmlformats.org/officeDocument/2006/relationships/hyperlink" Target="https://n2t.net/ark:/65665/3ed06cb6b-fcfc-4ae4-bdd7-999c9dfcd674" TargetMode="External"/><Relationship Id="rId1367" Type="http://schemas.openxmlformats.org/officeDocument/2006/relationships/hyperlink" Target="https://n2t.net/ark:/65665/32614f498-ede1-4e00-8ae6-61d5b0a7eeba" TargetMode="External"/><Relationship Id="rId1781" Type="http://schemas.openxmlformats.org/officeDocument/2006/relationships/hyperlink" Target="https://n2t.net/ark:/65665/3d3854206-5155-4d19-9e4a-e001e415453a" TargetMode="External"/><Relationship Id="rId2418" Type="http://schemas.openxmlformats.org/officeDocument/2006/relationships/hyperlink" Target="https://www.ncbi.nlm.nih.gov/nuccore/OP035120" TargetMode="External"/><Relationship Id="rId2832" Type="http://schemas.openxmlformats.org/officeDocument/2006/relationships/hyperlink" Target="https://www.ncbi.nlm.nih.gov/sra/?term=SRR18254426" TargetMode="External"/><Relationship Id="rId5988" Type="http://schemas.openxmlformats.org/officeDocument/2006/relationships/hyperlink" Target="https://www.ncbi.nlm.nih.gov/biosample/?term=SAMN31811588" TargetMode="External"/><Relationship Id="rId73" Type="http://schemas.openxmlformats.org/officeDocument/2006/relationships/hyperlink" Target="https://n2t.net/ark:/65665/3ede18047-a993-46e7-94a0-65c0cc001c79" TargetMode="External"/><Relationship Id="rId804" Type="http://schemas.openxmlformats.org/officeDocument/2006/relationships/hyperlink" Target="https://www.ncbi.nlm.nih.gov/nuccore/OP035122" TargetMode="External"/><Relationship Id="rId1434" Type="http://schemas.openxmlformats.org/officeDocument/2006/relationships/hyperlink" Target="https://n2t.net/ark:/65665/317a048b7-ecf7-4ca3-ad6a-f28a416782ce" TargetMode="External"/><Relationship Id="rId1501" Type="http://schemas.openxmlformats.org/officeDocument/2006/relationships/hyperlink" Target="https://www.ncbi.nlm.nih.gov/sra/?term=SRR33529768" TargetMode="External"/><Relationship Id="rId4657" Type="http://schemas.openxmlformats.org/officeDocument/2006/relationships/hyperlink" Target="https://www.ncbi.nlm.nih.gov/nuccore/OR575623" TargetMode="External"/><Relationship Id="rId5708" Type="http://schemas.openxmlformats.org/officeDocument/2006/relationships/hyperlink" Target="https://n2t.net/ark:/65665/3607999a4-1193-4ca4-83e9-f8fcec54eb32" TargetMode="External"/><Relationship Id="rId7063" Type="http://schemas.openxmlformats.org/officeDocument/2006/relationships/hyperlink" Target="https://n2t.net/ark:/65665/393842280-d40a-4c7f-9ea3-a9b6ee39726c" TargetMode="External"/><Relationship Id="rId3259" Type="http://schemas.openxmlformats.org/officeDocument/2006/relationships/hyperlink" Target="https://www.ncbi.nlm.nih.gov/nuccore/OP056920" TargetMode="External"/><Relationship Id="rId7130" Type="http://schemas.openxmlformats.org/officeDocument/2006/relationships/hyperlink" Target="https://www.ncbi.nlm.nih.gov/sra/?term=SRR21843907" TargetMode="External"/><Relationship Id="rId594" Type="http://schemas.openxmlformats.org/officeDocument/2006/relationships/hyperlink" Target="https://www.ncbi.nlm.nih.gov/sra/?term=SRR21843916" TargetMode="External"/><Relationship Id="rId2275" Type="http://schemas.openxmlformats.org/officeDocument/2006/relationships/hyperlink" Target="https://www.ncbi.nlm.nih.gov/sra/?term=SRR25465129" TargetMode="External"/><Relationship Id="rId3326" Type="http://schemas.openxmlformats.org/officeDocument/2006/relationships/hyperlink" Target="https://n2t.net/ark:/65665/37ca0b483-eea6-40c4-a0ba-d4d9a7a0021c" TargetMode="External"/><Relationship Id="rId3673" Type="http://schemas.openxmlformats.org/officeDocument/2006/relationships/hyperlink" Target="https://www.ncbi.nlm.nih.gov/nuccore/PV170546" TargetMode="External"/><Relationship Id="rId4724" Type="http://schemas.openxmlformats.org/officeDocument/2006/relationships/hyperlink" Target="https://www.ncbi.nlm.nih.gov/biosample/?term=SAMN31811596" TargetMode="External"/><Relationship Id="rId247" Type="http://schemas.openxmlformats.org/officeDocument/2006/relationships/hyperlink" Target="https://n2t.net/ark:/65665/3ac831abd-ddbf-4eea-9b09-7ecb8e5e3c15" TargetMode="External"/><Relationship Id="rId3740" Type="http://schemas.openxmlformats.org/officeDocument/2006/relationships/hyperlink" Target="https://n2t.net/ark:/65665/3653c4333-a3ae-4264-b497-bef60b08587c" TargetMode="External"/><Relationship Id="rId6896" Type="http://schemas.openxmlformats.org/officeDocument/2006/relationships/hyperlink" Target="https://www.ncbi.nlm.nih.gov/nuccore/PV662069" TargetMode="External"/><Relationship Id="rId661" Type="http://schemas.openxmlformats.org/officeDocument/2006/relationships/hyperlink" Target="https://www.ncbi.nlm.nih.gov/biosample/?term=SAMN31811725" TargetMode="External"/><Relationship Id="rId1291" Type="http://schemas.openxmlformats.org/officeDocument/2006/relationships/hyperlink" Target="https://www.ncbi.nlm.nih.gov/sra/?term=SRR21844130" TargetMode="External"/><Relationship Id="rId2342" Type="http://schemas.openxmlformats.org/officeDocument/2006/relationships/hyperlink" Target="https://n2t.net/ark:/65665/3ff5681ad-c0d7-4503-8def-a2083f1ea8d8" TargetMode="External"/><Relationship Id="rId5498" Type="http://schemas.openxmlformats.org/officeDocument/2006/relationships/hyperlink" Target="https://www.ncbi.nlm.nih.gov/nuccore/OR482524" TargetMode="External"/><Relationship Id="rId6549" Type="http://schemas.openxmlformats.org/officeDocument/2006/relationships/hyperlink" Target="https://www.ncbi.nlm.nih.gov/nuccore/OR482482" TargetMode="External"/><Relationship Id="rId6963" Type="http://schemas.openxmlformats.org/officeDocument/2006/relationships/hyperlink" Target="https://n2t.net/ark:/65665/3d34fb3b7-af50-4f55-9768-e3c2113aa046" TargetMode="External"/><Relationship Id="rId314" Type="http://schemas.openxmlformats.org/officeDocument/2006/relationships/hyperlink" Target="https://www.ncbi.nlm.nih.gov/sra/?term=SRR33529906" TargetMode="External"/><Relationship Id="rId5565" Type="http://schemas.openxmlformats.org/officeDocument/2006/relationships/hyperlink" Target="https://www.ncbi.nlm.nih.gov/biosample/?term=SAMN26198291" TargetMode="External"/><Relationship Id="rId6616" Type="http://schemas.openxmlformats.org/officeDocument/2006/relationships/hyperlink" Target="https://www.ncbi.nlm.nih.gov/biosample/?term=SAMN26198416" TargetMode="External"/><Relationship Id="rId1011" Type="http://schemas.openxmlformats.org/officeDocument/2006/relationships/hyperlink" Target="https://www.ncbi.nlm.nih.gov/nuccore/PV185774" TargetMode="External"/><Relationship Id="rId4167" Type="http://schemas.openxmlformats.org/officeDocument/2006/relationships/hyperlink" Target="https://n2t.net/ark:/65665/3618939af-c136-4cb2-8a7e-b79d390293f9" TargetMode="External"/><Relationship Id="rId4581" Type="http://schemas.openxmlformats.org/officeDocument/2006/relationships/hyperlink" Target="https://www.ncbi.nlm.nih.gov/sra/?term=SRR22396872" TargetMode="External"/><Relationship Id="rId5218" Type="http://schemas.openxmlformats.org/officeDocument/2006/relationships/hyperlink" Target="https://n2t.net/ark:/65665/3eedf0985-3f79-4595-8c28-cdf85ac4773b" TargetMode="External"/><Relationship Id="rId5632" Type="http://schemas.openxmlformats.org/officeDocument/2006/relationships/hyperlink" Target="https://www.ncbi.nlm.nih.gov/sra/?term=SRR19434510" TargetMode="External"/><Relationship Id="rId3183" Type="http://schemas.openxmlformats.org/officeDocument/2006/relationships/hyperlink" Target="https://www.ncbi.nlm.nih.gov/biosample/?term=SAMN29555103" TargetMode="External"/><Relationship Id="rId4234" Type="http://schemas.openxmlformats.org/officeDocument/2006/relationships/hyperlink" Target="https://www.ncbi.nlm.nih.gov/sra/?term=SRR33529678" TargetMode="External"/><Relationship Id="rId1828" Type="http://schemas.openxmlformats.org/officeDocument/2006/relationships/hyperlink" Target="https://www.ncbi.nlm.nih.gov/nuccore/PV642262" TargetMode="External"/><Relationship Id="rId3250" Type="http://schemas.openxmlformats.org/officeDocument/2006/relationships/hyperlink" Target="https://n2t.net/ark:/65665/38770a2eb-6c8e-4a24-83f3-18dc9a49c78c" TargetMode="External"/><Relationship Id="rId171" Type="http://schemas.openxmlformats.org/officeDocument/2006/relationships/hyperlink" Target="https://www.ncbi.nlm.nih.gov/sra/?term=SRR21844230" TargetMode="External"/><Relationship Id="rId4301" Type="http://schemas.openxmlformats.org/officeDocument/2006/relationships/hyperlink" Target="https://www.ncbi.nlm.nih.gov/biosample/?term=SAMN31811834" TargetMode="External"/><Relationship Id="rId6059" Type="http://schemas.openxmlformats.org/officeDocument/2006/relationships/hyperlink" Target="https://n2t.net/ark:/65665/30b943fee-5a2e-41d2-80d1-905ca4fc3d46" TargetMode="External"/><Relationship Id="rId6473" Type="http://schemas.openxmlformats.org/officeDocument/2006/relationships/hyperlink" Target="https://n2t.net/ark:/65665/342cd4c6f-ab69-427d-8c27-da5ff59a76b9" TargetMode="External"/><Relationship Id="rId988" Type="http://schemas.openxmlformats.org/officeDocument/2006/relationships/hyperlink" Target="https://n2t.net/ark:/65665/33a5b3e82-91c7-4994-97d6-2e0095f31072" TargetMode="External"/><Relationship Id="rId2669" Type="http://schemas.openxmlformats.org/officeDocument/2006/relationships/hyperlink" Target="https://n2t.net/ark:/65665/3a5a8aaf0-83d8-4898-ba09-2be675078ff1" TargetMode="External"/><Relationship Id="rId5075" Type="http://schemas.openxmlformats.org/officeDocument/2006/relationships/hyperlink" Target="https://n2t.net/ark:/65665/3e5791612-d919-4a6d-9fd1-2a39c2c9e30f" TargetMode="External"/><Relationship Id="rId6126" Type="http://schemas.openxmlformats.org/officeDocument/2006/relationships/hyperlink" Target="https://www.ncbi.nlm.nih.gov/nuccore/OP056881" TargetMode="External"/><Relationship Id="rId6540" Type="http://schemas.openxmlformats.org/officeDocument/2006/relationships/hyperlink" Target="https://n2t.net/ark:/65665/32af4769d-6984-429f-999b-822a17d4235e" TargetMode="External"/><Relationship Id="rId1685" Type="http://schemas.openxmlformats.org/officeDocument/2006/relationships/hyperlink" Target="https://n2t.net/ark:/65665/3e85549b6-db34-4a39-ac31-70f76f48febe" TargetMode="External"/><Relationship Id="rId2736" Type="http://schemas.openxmlformats.org/officeDocument/2006/relationships/hyperlink" Target="https://www.ncbi.nlm.nih.gov/sra/?term=SRR21843985" TargetMode="External"/><Relationship Id="rId4091" Type="http://schemas.openxmlformats.org/officeDocument/2006/relationships/hyperlink" Target="https://www.ncbi.nlm.nih.gov/biosample/?term=SAMN31811694" TargetMode="External"/><Relationship Id="rId5142" Type="http://schemas.openxmlformats.org/officeDocument/2006/relationships/hyperlink" Target="https://n2t.net/ark:/65665/303aa0ed9-2278-484c-9d93-41b2be5a1a33" TargetMode="External"/><Relationship Id="rId708" Type="http://schemas.openxmlformats.org/officeDocument/2006/relationships/hyperlink" Target="https://www.ncbi.nlm.nih.gov/biosample/?term=SAMN29555197" TargetMode="External"/><Relationship Id="rId1338" Type="http://schemas.openxmlformats.org/officeDocument/2006/relationships/hyperlink" Target="https://www.ncbi.nlm.nih.gov/biosample/?term=SAMN26198367" TargetMode="External"/><Relationship Id="rId1405" Type="http://schemas.openxmlformats.org/officeDocument/2006/relationships/hyperlink" Target="https://n2t.net/ark:/65665/33952f403-5681-4f61-bb0d-d1d171f0ce17" TargetMode="External"/><Relationship Id="rId1752" Type="http://schemas.openxmlformats.org/officeDocument/2006/relationships/hyperlink" Target="https://www.ncbi.nlm.nih.gov/sra/?term=SRR25465116" TargetMode="External"/><Relationship Id="rId2803" Type="http://schemas.openxmlformats.org/officeDocument/2006/relationships/hyperlink" Target="https://n2t.net/ark:/65665/3603f1781-2481-4240-8b67-9d5d4b752eab" TargetMode="External"/><Relationship Id="rId5959" Type="http://schemas.openxmlformats.org/officeDocument/2006/relationships/hyperlink" Target="https://www.ncbi.nlm.nih.gov/sra/?term=SRR21844050" TargetMode="External"/><Relationship Id="rId44" Type="http://schemas.openxmlformats.org/officeDocument/2006/relationships/hyperlink" Target="https://n2t.net/ark:/65665/3e00fbf90-9b38-4b37-9d6b-d0dfee47fc5c" TargetMode="External"/><Relationship Id="rId4975" Type="http://schemas.openxmlformats.org/officeDocument/2006/relationships/hyperlink" Target="https://n2t.net/ark:/65665/38da4dbe7-090f-4cd1-85c8-4ad48682cd25" TargetMode="External"/><Relationship Id="rId7034" Type="http://schemas.openxmlformats.org/officeDocument/2006/relationships/hyperlink" Target="https://www.ncbi.nlm.nih.gov/nuccore/PV370335" TargetMode="External"/><Relationship Id="rId498" Type="http://schemas.openxmlformats.org/officeDocument/2006/relationships/hyperlink" Target="https://www.ncbi.nlm.nih.gov/nuccore/PV642265" TargetMode="External"/><Relationship Id="rId2179" Type="http://schemas.openxmlformats.org/officeDocument/2006/relationships/hyperlink" Target="https://www.ncbi.nlm.nih.gov/biosample/?term=SAMN36762233" TargetMode="External"/><Relationship Id="rId3577" Type="http://schemas.openxmlformats.org/officeDocument/2006/relationships/hyperlink" Target="https://www.ncbi.nlm.nih.gov/nuccore/OP056852" TargetMode="External"/><Relationship Id="rId3991" Type="http://schemas.openxmlformats.org/officeDocument/2006/relationships/hyperlink" Target="https://n2t.net/ark:/65665/352552a3a-20cf-4759-8d7c-65be8fbfea5c" TargetMode="External"/><Relationship Id="rId4628" Type="http://schemas.openxmlformats.org/officeDocument/2006/relationships/hyperlink" Target="https://n2t.net/ark:/65665/34a08fd47-1be8-4d00-8d1c-98dd3171ed3f" TargetMode="External"/><Relationship Id="rId2593" Type="http://schemas.openxmlformats.org/officeDocument/2006/relationships/hyperlink" Target="https://n2t.net/ark:/65665/397eec73b-8407-4f69-a8c3-23b98d417261" TargetMode="External"/><Relationship Id="rId3644" Type="http://schemas.openxmlformats.org/officeDocument/2006/relationships/hyperlink" Target="https://n2t.net/ark:/65665/3c0e09173-46e0-4259-ad0e-0229e037c38b" TargetMode="External"/><Relationship Id="rId6050" Type="http://schemas.openxmlformats.org/officeDocument/2006/relationships/hyperlink" Target="https://www.ncbi.nlm.nih.gov/biosample/?term=SAMN31811860" TargetMode="External"/><Relationship Id="rId7101" Type="http://schemas.openxmlformats.org/officeDocument/2006/relationships/hyperlink" Target="https://n2t.net/ark:/65665/3b121c34e-29c7-4584-9511-da7318a523dd" TargetMode="External"/><Relationship Id="rId565" Type="http://schemas.openxmlformats.org/officeDocument/2006/relationships/hyperlink" Target="https://www.ncbi.nlm.nih.gov/nuccore/PV357913" TargetMode="External"/><Relationship Id="rId1195" Type="http://schemas.openxmlformats.org/officeDocument/2006/relationships/hyperlink" Target="https://www.ncbi.nlm.nih.gov/sra/?term=SRR19434498" TargetMode="External"/><Relationship Id="rId2246" Type="http://schemas.openxmlformats.org/officeDocument/2006/relationships/hyperlink" Target="https://www.ncbi.nlm.nih.gov/nuccore/PV460856" TargetMode="External"/><Relationship Id="rId2660" Type="http://schemas.openxmlformats.org/officeDocument/2006/relationships/hyperlink" Target="https://www.ncbi.nlm.nih.gov/nuccore/OP056928" TargetMode="External"/><Relationship Id="rId3711" Type="http://schemas.openxmlformats.org/officeDocument/2006/relationships/hyperlink" Target="https://n2t.net/ark:/65665/3a7e34734-a664-4403-9821-db68ecfadbc8" TargetMode="External"/><Relationship Id="rId6867" Type="http://schemas.openxmlformats.org/officeDocument/2006/relationships/hyperlink" Target="https://n2t.net/ark:/65665/3936def2d-1cd3-4d50-9cb6-dd380335e71e" TargetMode="External"/><Relationship Id="rId218" Type="http://schemas.openxmlformats.org/officeDocument/2006/relationships/hyperlink" Target="https://n2t.net/ark:/65665/3986de565-e9a1-4fdc-b12e-6d5d5e4536e2" TargetMode="External"/><Relationship Id="rId632" Type="http://schemas.openxmlformats.org/officeDocument/2006/relationships/hyperlink" Target="https://n2t.net/ark:/65665/37f46476f-a781-4b07-ace4-d1bcfb9904bf" TargetMode="External"/><Relationship Id="rId1262" Type="http://schemas.openxmlformats.org/officeDocument/2006/relationships/hyperlink" Target="https://www.ncbi.nlm.nih.gov/nuccore/OP035121" TargetMode="External"/><Relationship Id="rId2313" Type="http://schemas.openxmlformats.org/officeDocument/2006/relationships/hyperlink" Target="https://n2t.net/ark:/65665/3eb162317-7171-4a90-810d-b124c9f8c6ff" TargetMode="External"/><Relationship Id="rId5469" Type="http://schemas.openxmlformats.org/officeDocument/2006/relationships/hyperlink" Target="https://www.ncbi.nlm.nih.gov/biosample/?term=SAMN29555417" TargetMode="External"/><Relationship Id="rId4485" Type="http://schemas.openxmlformats.org/officeDocument/2006/relationships/hyperlink" Target="https://www.ncbi.nlm.nih.gov/nuccore/OR575550" TargetMode="External"/><Relationship Id="rId5536" Type="http://schemas.openxmlformats.org/officeDocument/2006/relationships/hyperlink" Target="https://www.ncbi.nlm.nih.gov/sra/?term=SRR21844042" TargetMode="External"/><Relationship Id="rId5883" Type="http://schemas.openxmlformats.org/officeDocument/2006/relationships/hyperlink" Target="https://www.ncbi.nlm.nih.gov/nuccore/OP056988" TargetMode="External"/><Relationship Id="rId6934" Type="http://schemas.openxmlformats.org/officeDocument/2006/relationships/hyperlink" Target="https://n2t.net/ark:/65665/39c218d67-b77d-400e-91ea-a565888018f6" TargetMode="External"/><Relationship Id="rId3087" Type="http://schemas.openxmlformats.org/officeDocument/2006/relationships/hyperlink" Target="https://www.ncbi.nlm.nih.gov/biosample/?term=SAMN36762094" TargetMode="External"/><Relationship Id="rId4138" Type="http://schemas.openxmlformats.org/officeDocument/2006/relationships/hyperlink" Target="https://www.ncbi.nlm.nih.gov/nuccore/OR582677" TargetMode="External"/><Relationship Id="rId5950" Type="http://schemas.openxmlformats.org/officeDocument/2006/relationships/hyperlink" Target="https://n2t.net/ark:/65665/3c8a53787-7524-456e-bdbe-68a88d70c9cd" TargetMode="External"/><Relationship Id="rId4552" Type="http://schemas.openxmlformats.org/officeDocument/2006/relationships/hyperlink" Target="https://n2t.net/ark:/65665/351372cea-be8c-4f5b-b462-80ebebd4deac" TargetMode="External"/><Relationship Id="rId5603" Type="http://schemas.openxmlformats.org/officeDocument/2006/relationships/hyperlink" Target="https://www.ncbi.nlm.nih.gov/nuccore/OP035089" TargetMode="External"/><Relationship Id="rId3154" Type="http://schemas.openxmlformats.org/officeDocument/2006/relationships/hyperlink" Target="https://www.ncbi.nlm.nih.gov/sra/?term=SRR21844250" TargetMode="External"/><Relationship Id="rId4205" Type="http://schemas.openxmlformats.org/officeDocument/2006/relationships/hyperlink" Target="https://www.ncbi.nlm.nih.gov/sra/?term=SRR19434380" TargetMode="External"/><Relationship Id="rId2170" Type="http://schemas.openxmlformats.org/officeDocument/2006/relationships/hyperlink" Target="https://n2t.net/ark:/65665/3c9060a77-3542-4904-b8fc-08f3a5a666bf" TargetMode="External"/><Relationship Id="rId3221" Type="http://schemas.openxmlformats.org/officeDocument/2006/relationships/hyperlink" Target="https://www.ncbi.nlm.nih.gov/nuccore/OR546222" TargetMode="External"/><Relationship Id="rId6377" Type="http://schemas.openxmlformats.org/officeDocument/2006/relationships/hyperlink" Target="https://n2t.net/ark:/65665/358f753d5-dd3e-4372-9ca1-735de60222cd" TargetMode="External"/><Relationship Id="rId6791" Type="http://schemas.openxmlformats.org/officeDocument/2006/relationships/hyperlink" Target="https://www.ncbi.nlm.nih.gov/biosample/?term=SAMN29555213" TargetMode="External"/><Relationship Id="rId8" Type="http://schemas.openxmlformats.org/officeDocument/2006/relationships/hyperlink" Target="https://n2t.net/ark:/65665/3666dfcfd-2ad5-41c6-819e-da40c7d44669" TargetMode="External"/><Relationship Id="rId142" Type="http://schemas.openxmlformats.org/officeDocument/2006/relationships/hyperlink" Target="https://www.ncbi.nlm.nih.gov/nuccore/OP035314" TargetMode="External"/><Relationship Id="rId2987" Type="http://schemas.openxmlformats.org/officeDocument/2006/relationships/hyperlink" Target="https://www.ncbi.nlm.nih.gov/biosample/?term=SAMN26198217" TargetMode="External"/><Relationship Id="rId5393" Type="http://schemas.openxmlformats.org/officeDocument/2006/relationships/hyperlink" Target="https://n2t.net/ark:/65665/36523ea92-c7fa-4e02-b83c-a77acd8bd252" TargetMode="External"/><Relationship Id="rId6444" Type="http://schemas.openxmlformats.org/officeDocument/2006/relationships/hyperlink" Target="https://www.ncbi.nlm.nih.gov/sra/?term=SRR21844257" TargetMode="External"/><Relationship Id="rId959" Type="http://schemas.openxmlformats.org/officeDocument/2006/relationships/hyperlink" Target="https://n2t.net/ark:/65665/38b0024ed-8aca-40f1-ae20-885cf54e134a" TargetMode="External"/><Relationship Id="rId1589" Type="http://schemas.openxmlformats.org/officeDocument/2006/relationships/hyperlink" Target="https://n2t.net/ark:/65665/3a821fa2c-2ec8-4ab9-a81a-353c63ebb9dc" TargetMode="External"/><Relationship Id="rId5046" Type="http://schemas.openxmlformats.org/officeDocument/2006/relationships/hyperlink" Target="https://www.ncbi.nlm.nih.gov/nuccore/PV460853" TargetMode="External"/><Relationship Id="rId5460" Type="http://schemas.openxmlformats.org/officeDocument/2006/relationships/hyperlink" Target="https://www.ncbi.nlm.nih.gov/biosample/?term=SAMN29555409" TargetMode="External"/><Relationship Id="rId6511" Type="http://schemas.openxmlformats.org/officeDocument/2006/relationships/hyperlink" Target="https://www.ncbi.nlm.nih.gov/biosample/?term=SAMN31811857" TargetMode="External"/><Relationship Id="rId4062" Type="http://schemas.openxmlformats.org/officeDocument/2006/relationships/hyperlink" Target="https://n2t.net/ark:/65665/3f9c72ed6-820c-4e4c-9e43-3582f113117f" TargetMode="External"/><Relationship Id="rId5113" Type="http://schemas.openxmlformats.org/officeDocument/2006/relationships/hyperlink" Target="https://www.ncbi.nlm.nih.gov/nuccore/PV423365" TargetMode="External"/><Relationship Id="rId1656" Type="http://schemas.openxmlformats.org/officeDocument/2006/relationships/hyperlink" Target="https://www.ncbi.nlm.nih.gov/biosample/?term=SAMN29555427" TargetMode="External"/><Relationship Id="rId2707" Type="http://schemas.openxmlformats.org/officeDocument/2006/relationships/hyperlink" Target="https://www.ncbi.nlm.nih.gov/nuccore/OP056959" TargetMode="External"/><Relationship Id="rId1309" Type="http://schemas.openxmlformats.org/officeDocument/2006/relationships/hyperlink" Target="https://www.ncbi.nlm.nih.gov/sra/?term=SRR21844176" TargetMode="External"/><Relationship Id="rId1723" Type="http://schemas.openxmlformats.org/officeDocument/2006/relationships/hyperlink" Target="https://www.ncbi.nlm.nih.gov/nuccore/OP056996" TargetMode="External"/><Relationship Id="rId4879" Type="http://schemas.openxmlformats.org/officeDocument/2006/relationships/hyperlink" Target="https://n2t.net/ark:/65665/36b2a5c52-35f6-4a51-988d-2e1127ae8b2e" TargetMode="External"/><Relationship Id="rId7285" Type="http://schemas.openxmlformats.org/officeDocument/2006/relationships/hyperlink" Target="https://www.ncbi.nlm.nih.gov/nuccore/PV460839" TargetMode="External"/><Relationship Id="rId15" Type="http://schemas.openxmlformats.org/officeDocument/2006/relationships/hyperlink" Target="https://n2t.net/ark:/65665/3f8cb9123-b488-47d5-b550-7e4af831ae56" TargetMode="External"/><Relationship Id="rId3895" Type="http://schemas.openxmlformats.org/officeDocument/2006/relationships/hyperlink" Target="https://n2t.net/ark:/65665/381262b23-460c-421e-b8a9-04f1fef18356" TargetMode="External"/><Relationship Id="rId4946" Type="http://schemas.openxmlformats.org/officeDocument/2006/relationships/hyperlink" Target="https://www.ncbi.nlm.nih.gov/sra/?term=SRR18254233" TargetMode="External"/><Relationship Id="rId2497" Type="http://schemas.openxmlformats.org/officeDocument/2006/relationships/hyperlink" Target="https://n2t.net/ark:/65665/30dbe1ea0-dc4f-4252-9e3b-56836d846944" TargetMode="External"/><Relationship Id="rId3548" Type="http://schemas.openxmlformats.org/officeDocument/2006/relationships/hyperlink" Target="https://www.ncbi.nlm.nih.gov/nuccore/PV170563" TargetMode="External"/><Relationship Id="rId7005" Type="http://schemas.openxmlformats.org/officeDocument/2006/relationships/hyperlink" Target="https://www.ncbi.nlm.nih.gov/sra/?term=SRR22396732" TargetMode="External"/><Relationship Id="rId469" Type="http://schemas.openxmlformats.org/officeDocument/2006/relationships/hyperlink" Target="https://www.ncbi.nlm.nih.gov/sra/?term=SRR18254413" TargetMode="External"/><Relationship Id="rId883" Type="http://schemas.openxmlformats.org/officeDocument/2006/relationships/hyperlink" Target="https://www.ncbi.nlm.nih.gov/nuccore/PV370324" TargetMode="External"/><Relationship Id="rId1099" Type="http://schemas.openxmlformats.org/officeDocument/2006/relationships/hyperlink" Target="https://www.ncbi.nlm.nih.gov/sra/?term=SRR25465371" TargetMode="External"/><Relationship Id="rId2564" Type="http://schemas.openxmlformats.org/officeDocument/2006/relationships/hyperlink" Target="https://n2t.net/ark:/65665/3ab57635d-c8f8-4bf3-9e8a-b010800076ce" TargetMode="External"/><Relationship Id="rId3615" Type="http://schemas.openxmlformats.org/officeDocument/2006/relationships/hyperlink" Target="https://n2t.net/ark:/65665/38b6ddeb5-c0db-4642-945d-8de423e4f741" TargetMode="External"/><Relationship Id="rId3962" Type="http://schemas.openxmlformats.org/officeDocument/2006/relationships/hyperlink" Target="https://n2t.net/ark:/65665/3c8fff18c-cb88-4546-9b26-f9f7b1e130ec" TargetMode="External"/><Relationship Id="rId6021" Type="http://schemas.openxmlformats.org/officeDocument/2006/relationships/hyperlink" Target="https://n2t.net/ark:/65665/35833249d-3985-4f41-a79c-5f8d399c2ec8" TargetMode="External"/><Relationship Id="rId536" Type="http://schemas.openxmlformats.org/officeDocument/2006/relationships/hyperlink" Target="https://n2t.net/ark:/65665/39de06ea7-8902-4c6b-9280-739bed64f96b" TargetMode="External"/><Relationship Id="rId1166" Type="http://schemas.openxmlformats.org/officeDocument/2006/relationships/hyperlink" Target="https://n2t.net/ark:/65665/33df83417-2173-4014-8bbd-04578bb2f595" TargetMode="External"/><Relationship Id="rId2217" Type="http://schemas.openxmlformats.org/officeDocument/2006/relationships/hyperlink" Target="https://n2t.net/ark:/65665/363db0936-e8c6-42be-9069-56bbd36c6313" TargetMode="External"/><Relationship Id="rId950" Type="http://schemas.openxmlformats.org/officeDocument/2006/relationships/hyperlink" Target="https://n2t.net/ark:/65665/345b5a233-5b03-425d-aa18-aa238d30bd6f" TargetMode="External"/><Relationship Id="rId1580" Type="http://schemas.openxmlformats.org/officeDocument/2006/relationships/hyperlink" Target="https://www.ncbi.nlm.nih.gov/nuccore/OR482507" TargetMode="External"/><Relationship Id="rId2631" Type="http://schemas.openxmlformats.org/officeDocument/2006/relationships/hyperlink" Target="https://n2t.net/ark:/65665/38229dd00-1612-4e31-b642-3de0f4b7c390" TargetMode="External"/><Relationship Id="rId4389" Type="http://schemas.openxmlformats.org/officeDocument/2006/relationships/hyperlink" Target="https://n2t.net/ark:/65665/3de09ffed-81b6-4e96-8b5e-3ca1e9468a28" TargetMode="External"/><Relationship Id="rId5787" Type="http://schemas.openxmlformats.org/officeDocument/2006/relationships/hyperlink" Target="https://n2t.net/ark:/65665/3862814a0-51fb-4d27-b7f3-01961ced26ec" TargetMode="External"/><Relationship Id="rId6838" Type="http://schemas.openxmlformats.org/officeDocument/2006/relationships/hyperlink" Target="https://n2t.net/ark:/65665/3c3b2d2ff-ae6f-4efb-84c9-b6da23d9f448" TargetMode="External"/><Relationship Id="rId603" Type="http://schemas.openxmlformats.org/officeDocument/2006/relationships/hyperlink" Target="https://n2t.net/ark:/65665/33a85e722-df3e-40eb-a196-dffe41f583fc" TargetMode="External"/><Relationship Id="rId1233" Type="http://schemas.openxmlformats.org/officeDocument/2006/relationships/hyperlink" Target="https://n2t.net/ark:/65665/316379fca-3039-4547-b717-6ccddfe09959" TargetMode="External"/><Relationship Id="rId5854" Type="http://schemas.openxmlformats.org/officeDocument/2006/relationships/hyperlink" Target="https://n2t.net/ark:/65665/3beadf826-36b9-49eb-9065-342a15b4649f" TargetMode="External"/><Relationship Id="rId6905" Type="http://schemas.openxmlformats.org/officeDocument/2006/relationships/hyperlink" Target="https://n2t.net/ark:/65665/33a46eb0d-433d-4616-b855-d66bea70e00b" TargetMode="External"/><Relationship Id="rId1300" Type="http://schemas.openxmlformats.org/officeDocument/2006/relationships/hyperlink" Target="https://n2t.net/ark:/65665/37b4e1293-360c-4ec4-a81d-029b0c75b1c4" TargetMode="External"/><Relationship Id="rId4456" Type="http://schemas.openxmlformats.org/officeDocument/2006/relationships/hyperlink" Target="https://www.ncbi.nlm.nih.gov/biosample/?term=SAMN26198284" TargetMode="External"/><Relationship Id="rId4870" Type="http://schemas.openxmlformats.org/officeDocument/2006/relationships/hyperlink" Target="https://n2t.net/ark:/65665/3e4f33a25-1fbd-42c5-bcb3-2c1f288140cb" TargetMode="External"/><Relationship Id="rId5507" Type="http://schemas.openxmlformats.org/officeDocument/2006/relationships/hyperlink" Target="https://www.ncbi.nlm.nih.gov/nuccore/OR499731" TargetMode="External"/><Relationship Id="rId5921" Type="http://schemas.openxmlformats.org/officeDocument/2006/relationships/hyperlink" Target="https://n2t.net/ark:/65665/320ee291d-895a-48ee-b865-57db974421bc" TargetMode="External"/><Relationship Id="rId3058" Type="http://schemas.openxmlformats.org/officeDocument/2006/relationships/hyperlink" Target="https://www.ncbi.nlm.nih.gov/sra/?term=SRR21844253" TargetMode="External"/><Relationship Id="rId3472" Type="http://schemas.openxmlformats.org/officeDocument/2006/relationships/hyperlink" Target="https://n2t.net/ark:/65665/38a18d109-670b-4aab-a8e6-c6c627c940b7" TargetMode="External"/><Relationship Id="rId4109" Type="http://schemas.openxmlformats.org/officeDocument/2006/relationships/hyperlink" Target="https://www.ncbi.nlm.nih.gov/nuccore/OR582678" TargetMode="External"/><Relationship Id="rId4523" Type="http://schemas.openxmlformats.org/officeDocument/2006/relationships/hyperlink" Target="https://n2t.net/ark:/65665/3614e2785-d8c7-477b-95f5-a87eb9ca1f43" TargetMode="External"/><Relationship Id="rId393" Type="http://schemas.openxmlformats.org/officeDocument/2006/relationships/hyperlink" Target="https://n2t.net/ark:/65665/3e169d63d-7ab5-4c4c-a10b-80f56b670100" TargetMode="External"/><Relationship Id="rId2074" Type="http://schemas.openxmlformats.org/officeDocument/2006/relationships/hyperlink" Target="https://www.ncbi.nlm.nih.gov/nuccore/OP035105" TargetMode="External"/><Relationship Id="rId3125" Type="http://schemas.openxmlformats.org/officeDocument/2006/relationships/hyperlink" Target="https://www.ncbi.nlm.nih.gov/nuccore/OP035084" TargetMode="External"/><Relationship Id="rId6695" Type="http://schemas.openxmlformats.org/officeDocument/2006/relationships/hyperlink" Target="https://www.ncbi.nlm.nih.gov/sra/?term=SRR25465172" TargetMode="External"/><Relationship Id="rId460" Type="http://schemas.openxmlformats.org/officeDocument/2006/relationships/hyperlink" Target="https://n2t.net/ark:/65665/30ba7321a-0eff-42ee-a5e5-fa5f473f5a09" TargetMode="External"/><Relationship Id="rId1090" Type="http://schemas.openxmlformats.org/officeDocument/2006/relationships/hyperlink" Target="https://n2t.net/ark:/65665/3cdb16290-be98-4503-b945-d4f529e479f6" TargetMode="External"/><Relationship Id="rId2141" Type="http://schemas.openxmlformats.org/officeDocument/2006/relationships/hyperlink" Target="https://n2t.net/ark:/65665/35d65d6fd-9815-40cd-979f-29f5b97ebe67" TargetMode="External"/><Relationship Id="rId5297" Type="http://schemas.openxmlformats.org/officeDocument/2006/relationships/hyperlink" Target="https://www.ncbi.nlm.nih.gov/sra/?term=SRR22396766" TargetMode="External"/><Relationship Id="rId6348" Type="http://schemas.openxmlformats.org/officeDocument/2006/relationships/hyperlink" Target="https://www.ncbi.nlm.nih.gov/sra/?term=SRR21843920" TargetMode="External"/><Relationship Id="rId113" Type="http://schemas.openxmlformats.org/officeDocument/2006/relationships/hyperlink" Target="https://www.ncbi.nlm.nih.gov/sra/?term=SRR19434386" TargetMode="External"/><Relationship Id="rId6762" Type="http://schemas.openxmlformats.org/officeDocument/2006/relationships/hyperlink" Target="https://n2t.net/ark:/65665/32615624a-f533-4693-8e95-eb984650bba4" TargetMode="External"/><Relationship Id="rId2958" Type="http://schemas.openxmlformats.org/officeDocument/2006/relationships/hyperlink" Target="https://www.ncbi.nlm.nih.gov/sra/?term=SRR19434351" TargetMode="External"/><Relationship Id="rId5017" Type="http://schemas.openxmlformats.org/officeDocument/2006/relationships/hyperlink" Target="https://www.ncbi.nlm.nih.gov/biosample/?term=SAMN26198362" TargetMode="External"/><Relationship Id="rId5364" Type="http://schemas.openxmlformats.org/officeDocument/2006/relationships/hyperlink" Target="https://www.ncbi.nlm.nih.gov/sra/?term=SRR33529709" TargetMode="External"/><Relationship Id="rId6415" Type="http://schemas.openxmlformats.org/officeDocument/2006/relationships/hyperlink" Target="https://www.ncbi.nlm.nih.gov/sra/?term=SRR22396961" TargetMode="External"/><Relationship Id="rId1974" Type="http://schemas.openxmlformats.org/officeDocument/2006/relationships/hyperlink" Target="https://www.ncbi.nlm.nih.gov/sra/?term=SRR21844160" TargetMode="External"/><Relationship Id="rId4380" Type="http://schemas.openxmlformats.org/officeDocument/2006/relationships/hyperlink" Target="https://www.ncbi.nlm.nih.gov/biosample/?term=SAMN31811743" TargetMode="External"/><Relationship Id="rId5431" Type="http://schemas.openxmlformats.org/officeDocument/2006/relationships/hyperlink" Target="https://n2t.net/ark:/65665/324679c19-8e81-489e-a034-1c93f8e3a8a3" TargetMode="External"/><Relationship Id="rId1627" Type="http://schemas.openxmlformats.org/officeDocument/2006/relationships/hyperlink" Target="https://n2t.net/ark:/65665/316ecc302-dd70-4671-8c09-78fc4ec1ff48" TargetMode="External"/><Relationship Id="rId4033" Type="http://schemas.openxmlformats.org/officeDocument/2006/relationships/hyperlink" Target="https://n2t.net/ark:/65665/3fb00953c-f941-44a8-b4ce-4a8ef1988aa6" TargetMode="External"/><Relationship Id="rId7189" Type="http://schemas.openxmlformats.org/officeDocument/2006/relationships/hyperlink" Target="https://n2t.net/ark:/65665/38bc6a686-c05e-4b5a-bded-58c296d6fc80" TargetMode="External"/><Relationship Id="rId3799" Type="http://schemas.openxmlformats.org/officeDocument/2006/relationships/hyperlink" Target="https://n2t.net/ark:/65665/39f1d8ac0-299d-41ed-8f4b-9618e2a5050b" TargetMode="External"/><Relationship Id="rId4100" Type="http://schemas.openxmlformats.org/officeDocument/2006/relationships/hyperlink" Target="https://n2t.net/ark:/65665/39131bd9d-6239-470d-b33a-210af6295cdf" TargetMode="External"/><Relationship Id="rId7256" Type="http://schemas.openxmlformats.org/officeDocument/2006/relationships/hyperlink" Target="https://n2t.net/ark:/65665/30b752d09-839c-41ee-8609-6511c488373f" TargetMode="External"/><Relationship Id="rId6272" Type="http://schemas.openxmlformats.org/officeDocument/2006/relationships/hyperlink" Target="https://www.ncbi.nlm.nih.gov/biosample/?term=SAMN29555425" TargetMode="External"/><Relationship Id="rId7323" Type="http://schemas.openxmlformats.org/officeDocument/2006/relationships/hyperlink" Target="https://n2t.net/ark:/65665/3cfe5777a-aa80-4f1e-8330-78cdd71a4a62" TargetMode="External"/><Relationship Id="rId3866" Type="http://schemas.openxmlformats.org/officeDocument/2006/relationships/hyperlink" Target="https://n2t.net/ark:/65665/3c053e295-aa90-44a0-bf02-d8219378de48" TargetMode="External"/><Relationship Id="rId4917" Type="http://schemas.openxmlformats.org/officeDocument/2006/relationships/hyperlink" Target="https://www.ncbi.nlm.nih.gov/sra/?term=SRR19434427" TargetMode="External"/><Relationship Id="rId787" Type="http://schemas.openxmlformats.org/officeDocument/2006/relationships/hyperlink" Target="https://www.ncbi.nlm.nih.gov/nuccore/OR546219" TargetMode="External"/><Relationship Id="rId2468" Type="http://schemas.openxmlformats.org/officeDocument/2006/relationships/hyperlink" Target="https://n2t.net/ark:/65665/3831c75da-c871-430d-ae47-c8fccfa94cee" TargetMode="External"/><Relationship Id="rId2882" Type="http://schemas.openxmlformats.org/officeDocument/2006/relationships/hyperlink" Target="https://n2t.net/ark:/65665/38bf9067e-8872-43af-a736-a26d4b818897" TargetMode="External"/><Relationship Id="rId3519" Type="http://schemas.openxmlformats.org/officeDocument/2006/relationships/hyperlink" Target="https://n2t.net/ark:/65665/317aa2486-f70d-4526-9204-aa552addd819" TargetMode="External"/><Relationship Id="rId3933" Type="http://schemas.openxmlformats.org/officeDocument/2006/relationships/hyperlink" Target="https://n2t.net/ark:/65665/3831a25e9-49c2-4e14-8fa6-05370fd2475f" TargetMode="External"/><Relationship Id="rId854" Type="http://schemas.openxmlformats.org/officeDocument/2006/relationships/hyperlink" Target="https://www.ncbi.nlm.nih.gov/biosample/?term=SAMN29555235" TargetMode="External"/><Relationship Id="rId1484" Type="http://schemas.openxmlformats.org/officeDocument/2006/relationships/hyperlink" Target="https://www.ncbi.nlm.nih.gov/biosample/?term=SAMN36762039" TargetMode="External"/><Relationship Id="rId2535" Type="http://schemas.openxmlformats.org/officeDocument/2006/relationships/hyperlink" Target="https://www.ncbi.nlm.nih.gov/nuccore/OR499752" TargetMode="External"/><Relationship Id="rId507" Type="http://schemas.openxmlformats.org/officeDocument/2006/relationships/hyperlink" Target="https://www.ncbi.nlm.nih.gov/sra/?term=SRR33529812" TargetMode="External"/><Relationship Id="rId921" Type="http://schemas.openxmlformats.org/officeDocument/2006/relationships/hyperlink" Target="https://n2t.net/ark:/65665/34ef5105e-d303-429a-a776-0676a26557a7" TargetMode="External"/><Relationship Id="rId1137" Type="http://schemas.openxmlformats.org/officeDocument/2006/relationships/hyperlink" Target="https://www.ncbi.nlm.nih.gov/biosample/?term=SAMN31811574" TargetMode="External"/><Relationship Id="rId1551" Type="http://schemas.openxmlformats.org/officeDocument/2006/relationships/hyperlink" Target="https://www.ncbi.nlm.nih.gov/sra/?term=SRR22396865" TargetMode="External"/><Relationship Id="rId2602" Type="http://schemas.openxmlformats.org/officeDocument/2006/relationships/hyperlink" Target="https://www.ncbi.nlm.nih.gov/sra/?term=SRR21843958" TargetMode="External"/><Relationship Id="rId5758" Type="http://schemas.openxmlformats.org/officeDocument/2006/relationships/hyperlink" Target="https://www.ncbi.nlm.nih.gov/sra/?term=SRR22396811" TargetMode="External"/><Relationship Id="rId6809" Type="http://schemas.openxmlformats.org/officeDocument/2006/relationships/hyperlink" Target="https://www.ncbi.nlm.nih.gov/biosample/?term=SAMN31811828" TargetMode="External"/><Relationship Id="rId1204" Type="http://schemas.openxmlformats.org/officeDocument/2006/relationships/hyperlink" Target="https://www.ncbi.nlm.nih.gov/sra/?term=SRR22396900" TargetMode="External"/><Relationship Id="rId4774" Type="http://schemas.openxmlformats.org/officeDocument/2006/relationships/hyperlink" Target="https://n2t.net/ark:/65665/3dcfea216-37ef-4679-859b-b5524a069bfc" TargetMode="External"/><Relationship Id="rId5825" Type="http://schemas.openxmlformats.org/officeDocument/2006/relationships/hyperlink" Target="https://n2t.net/ark:/65665/34bcc24bf-f3ee-4edb-aad1-759528a9daa3" TargetMode="External"/><Relationship Id="rId7180" Type="http://schemas.openxmlformats.org/officeDocument/2006/relationships/hyperlink" Target="https://www.ncbi.nlm.nih.gov/biosample/?term=SAMN36762230" TargetMode="External"/><Relationship Id="rId3376" Type="http://schemas.openxmlformats.org/officeDocument/2006/relationships/hyperlink" Target="https://n2t.net/ark:/65665/36014e987-afc2-47e6-99b2-929b208ca0e9" TargetMode="External"/><Relationship Id="rId4427" Type="http://schemas.openxmlformats.org/officeDocument/2006/relationships/hyperlink" Target="https://www.ncbi.nlm.nih.gov/biosample/?term=SAMN26198302" TargetMode="External"/><Relationship Id="rId297" Type="http://schemas.openxmlformats.org/officeDocument/2006/relationships/hyperlink" Target="https://www.ncbi.nlm.nih.gov/sra/?term=SRR18254377" TargetMode="External"/><Relationship Id="rId2392" Type="http://schemas.openxmlformats.org/officeDocument/2006/relationships/hyperlink" Target="https://www.ncbi.nlm.nih.gov/biosample/?term=SAMN36762028" TargetMode="External"/><Relationship Id="rId3029" Type="http://schemas.openxmlformats.org/officeDocument/2006/relationships/hyperlink" Target="https://www.ncbi.nlm.nih.gov/nuccore/OP035204" TargetMode="External"/><Relationship Id="rId3790" Type="http://schemas.openxmlformats.org/officeDocument/2006/relationships/hyperlink" Target="https://www.ncbi.nlm.nih.gov/biosample/?term=SAMN36762290" TargetMode="External"/><Relationship Id="rId4841" Type="http://schemas.openxmlformats.org/officeDocument/2006/relationships/hyperlink" Target="https://www.ncbi.nlm.nih.gov/sra/?term=SRR33529836" TargetMode="External"/><Relationship Id="rId6599" Type="http://schemas.openxmlformats.org/officeDocument/2006/relationships/hyperlink" Target="https://www.ncbi.nlm.nih.gov/sra/?term=SRR18254493" TargetMode="External"/><Relationship Id="rId364" Type="http://schemas.openxmlformats.org/officeDocument/2006/relationships/hyperlink" Target="https://n2t.net/ark:/65665/34e52a172-5ead-4440-9517-446feb731b75" TargetMode="External"/><Relationship Id="rId2045" Type="http://schemas.openxmlformats.org/officeDocument/2006/relationships/hyperlink" Target="https://n2t.net/ark:/65665/3e591b83d-1b0c-45c3-aa4f-81e30d93c7be" TargetMode="External"/><Relationship Id="rId3443" Type="http://schemas.openxmlformats.org/officeDocument/2006/relationships/hyperlink" Target="https://n2t.net/ark:/65665/3899a3a58-7608-4897-a4b2-59c834ef76df" TargetMode="External"/><Relationship Id="rId3510" Type="http://schemas.openxmlformats.org/officeDocument/2006/relationships/hyperlink" Target="https://www.ncbi.nlm.nih.gov/biosample/?term=SAMN26198139" TargetMode="External"/><Relationship Id="rId6666" Type="http://schemas.openxmlformats.org/officeDocument/2006/relationships/hyperlink" Target="https://www.ncbi.nlm.nih.gov/nuccore/OR580994" TargetMode="External"/><Relationship Id="rId431" Type="http://schemas.openxmlformats.org/officeDocument/2006/relationships/hyperlink" Target="https://n2t.net/ark:/65665/39dc8a669-0cdd-401f-882a-9df24d9ad7c7" TargetMode="External"/><Relationship Id="rId1061" Type="http://schemas.openxmlformats.org/officeDocument/2006/relationships/hyperlink" Target="https://www.ncbi.nlm.nih.gov/nuccore/OR575618" TargetMode="External"/><Relationship Id="rId2112" Type="http://schemas.openxmlformats.org/officeDocument/2006/relationships/hyperlink" Target="https://www.ncbi.nlm.nih.gov/nuccore/PV656772" TargetMode="External"/><Relationship Id="rId5268" Type="http://schemas.openxmlformats.org/officeDocument/2006/relationships/hyperlink" Target="https://www.ncbi.nlm.nih.gov/nuccore/OR546157" TargetMode="External"/><Relationship Id="rId5682" Type="http://schemas.openxmlformats.org/officeDocument/2006/relationships/hyperlink" Target="https://n2t.net/ark:/65665/335db0fea-fa68-4bf7-8e9a-01105ce49e97" TargetMode="External"/><Relationship Id="rId6319" Type="http://schemas.openxmlformats.org/officeDocument/2006/relationships/hyperlink" Target="https://www.ncbi.nlm.nih.gov/nuccore/OR482509" TargetMode="External"/><Relationship Id="rId6733" Type="http://schemas.openxmlformats.org/officeDocument/2006/relationships/hyperlink" Target="https://n2t.net/ark:/65665/3ad182dee-e692-47ea-8f2c-83971838161e" TargetMode="External"/><Relationship Id="rId1878" Type="http://schemas.openxmlformats.org/officeDocument/2006/relationships/hyperlink" Target="https://www.ncbi.nlm.nih.gov/nuccore/OP056849" TargetMode="External"/><Relationship Id="rId2929" Type="http://schemas.openxmlformats.org/officeDocument/2006/relationships/hyperlink" Target="https://www.ncbi.nlm.nih.gov/nuccore/OP056839" TargetMode="External"/><Relationship Id="rId4284" Type="http://schemas.openxmlformats.org/officeDocument/2006/relationships/hyperlink" Target="https://www.ncbi.nlm.nih.gov/sra/?term=SRR21844029" TargetMode="External"/><Relationship Id="rId5335" Type="http://schemas.openxmlformats.org/officeDocument/2006/relationships/hyperlink" Target="https://www.ncbi.nlm.nih.gov/biosample/?term=SAMN48403212" TargetMode="External"/><Relationship Id="rId4351" Type="http://schemas.openxmlformats.org/officeDocument/2006/relationships/hyperlink" Target="https://n2t.net/ark:/65665/3da2f339a-2b46-4f4e-add0-50244f67440e" TargetMode="External"/><Relationship Id="rId5402" Type="http://schemas.openxmlformats.org/officeDocument/2006/relationships/hyperlink" Target="https://www.ncbi.nlm.nih.gov/nuccore/OR581001" TargetMode="External"/><Relationship Id="rId6800" Type="http://schemas.openxmlformats.org/officeDocument/2006/relationships/hyperlink" Target="https://n2t.net/ark:/65665/3f009158a-aaeb-4dee-92da-1bf07373b846" TargetMode="External"/><Relationship Id="rId1945" Type="http://schemas.openxmlformats.org/officeDocument/2006/relationships/hyperlink" Target="https://www.ncbi.nlm.nih.gov/nuccore/OP035326" TargetMode="External"/><Relationship Id="rId4004" Type="http://schemas.openxmlformats.org/officeDocument/2006/relationships/hyperlink" Target="https://n2t.net/ark:/65665/351f26fca-910b-47b4-808d-f14ecf597079" TargetMode="External"/><Relationship Id="rId3020" Type="http://schemas.openxmlformats.org/officeDocument/2006/relationships/hyperlink" Target="https://n2t.net/ark:/65665/37c5f2614-68ff-4797-b64c-c20d2e258fb7" TargetMode="External"/><Relationship Id="rId6176" Type="http://schemas.openxmlformats.org/officeDocument/2006/relationships/hyperlink" Target="https://n2t.net/ark:/65665/3b7257e51-f28f-433d-9413-7557a637a195" TargetMode="External"/><Relationship Id="rId7227" Type="http://schemas.openxmlformats.org/officeDocument/2006/relationships/hyperlink" Target="https://n2t.net/ark:/65665/3d15fc1a0-2b24-4d78-b994-dd0f3176a741" TargetMode="External"/><Relationship Id="rId6590" Type="http://schemas.openxmlformats.org/officeDocument/2006/relationships/hyperlink" Target="https://www.ncbi.nlm.nih.gov/sra/?term=SRR22396886" TargetMode="External"/><Relationship Id="rId2786" Type="http://schemas.openxmlformats.org/officeDocument/2006/relationships/hyperlink" Target="https://n2t.net/ark:/65665/3a3845f88-d846-4c15-9327-00647cc09cf4" TargetMode="External"/><Relationship Id="rId3837" Type="http://schemas.openxmlformats.org/officeDocument/2006/relationships/hyperlink" Target="https://n2t.net/ark:/65665/328edfd58-e3d5-48e6-bec7-437d81bf5a6f" TargetMode="External"/><Relationship Id="rId5192" Type="http://schemas.openxmlformats.org/officeDocument/2006/relationships/hyperlink" Target="https://www.ncbi.nlm.nih.gov/nuccore/PV662076" TargetMode="External"/><Relationship Id="rId6243" Type="http://schemas.openxmlformats.org/officeDocument/2006/relationships/hyperlink" Target="https://www.ncbi.nlm.nih.gov/sra/?term=SRR21844238" TargetMode="External"/><Relationship Id="rId758" Type="http://schemas.openxmlformats.org/officeDocument/2006/relationships/hyperlink" Target="https://www.ncbi.nlm.nih.gov/nuccore/OP035123" TargetMode="External"/><Relationship Id="rId1388" Type="http://schemas.openxmlformats.org/officeDocument/2006/relationships/hyperlink" Target="https://n2t.net/ark:/65665/3ceabc138-6d49-44f0-89ca-609e40713cf4" TargetMode="External"/><Relationship Id="rId2439" Type="http://schemas.openxmlformats.org/officeDocument/2006/relationships/hyperlink" Target="https://n2t.net/ark:/65665/39eb2b1e5-67a4-4eee-bea1-e0f893b1fcc4" TargetMode="External"/><Relationship Id="rId2853" Type="http://schemas.openxmlformats.org/officeDocument/2006/relationships/hyperlink" Target="https://n2t.net/ark:/65665/324e8dff5-f818-40c9-841b-1403a86e963b" TargetMode="External"/><Relationship Id="rId3904" Type="http://schemas.openxmlformats.org/officeDocument/2006/relationships/hyperlink" Target="https://www.ncbi.nlm.nih.gov/biosample/?term=SAMN36762303" TargetMode="External"/><Relationship Id="rId6310" Type="http://schemas.openxmlformats.org/officeDocument/2006/relationships/hyperlink" Target="https://www.ncbi.nlm.nih.gov/nuccore/OR482546" TargetMode="External"/><Relationship Id="rId94" Type="http://schemas.openxmlformats.org/officeDocument/2006/relationships/hyperlink" Target="https://www.ncbi.nlm.nih.gov/biosample/?term=SAMN26198305" TargetMode="External"/><Relationship Id="rId825" Type="http://schemas.openxmlformats.org/officeDocument/2006/relationships/hyperlink" Target="https://www.ncbi.nlm.nih.gov/biosample/?term=SAMN29555091" TargetMode="External"/><Relationship Id="rId1455" Type="http://schemas.openxmlformats.org/officeDocument/2006/relationships/hyperlink" Target="https://www.ncbi.nlm.nih.gov/sra/?term=SRR19434360" TargetMode="External"/><Relationship Id="rId2506" Type="http://schemas.openxmlformats.org/officeDocument/2006/relationships/hyperlink" Target="https://www.ncbi.nlm.nih.gov/biosample/?term=SAMN26198186" TargetMode="External"/><Relationship Id="rId1108" Type="http://schemas.openxmlformats.org/officeDocument/2006/relationships/hyperlink" Target="https://n2t.net/ark:/65665/32db29da8-918c-46f6-a6b0-283ce1b202fa" TargetMode="External"/><Relationship Id="rId2920" Type="http://schemas.openxmlformats.org/officeDocument/2006/relationships/hyperlink" Target="https://n2t.net/ark:/65665/39fbb5064-6fa5-4350-8468-5172334fca4d" TargetMode="External"/><Relationship Id="rId4678" Type="http://schemas.openxmlformats.org/officeDocument/2006/relationships/hyperlink" Target="https://www.ncbi.nlm.nih.gov/nuccore/OP057125" TargetMode="External"/><Relationship Id="rId7084" Type="http://schemas.openxmlformats.org/officeDocument/2006/relationships/hyperlink" Target="https://www.ncbi.nlm.nih.gov/biosample/?term=SAMN31811868" TargetMode="External"/><Relationship Id="rId1522" Type="http://schemas.openxmlformats.org/officeDocument/2006/relationships/hyperlink" Target="https://n2t.net/ark:/65665/39c542d6c-0286-4fb6-8c38-e6cce6fe9e41" TargetMode="External"/><Relationship Id="rId5729" Type="http://schemas.openxmlformats.org/officeDocument/2006/relationships/hyperlink" Target="https://www.ncbi.nlm.nih.gov/nuccore/PV276246" TargetMode="External"/><Relationship Id="rId7151" Type="http://schemas.openxmlformats.org/officeDocument/2006/relationships/hyperlink" Target="https://n2t.net/ark:/65665/303193ff4-7224-4226-be80-9802d90dd10e" TargetMode="External"/><Relationship Id="rId3694" Type="http://schemas.openxmlformats.org/officeDocument/2006/relationships/hyperlink" Target="https://n2t.net/ark:/65665/36084070f-b426-477c-a611-c7b8d19660c3" TargetMode="External"/><Relationship Id="rId4745" Type="http://schemas.openxmlformats.org/officeDocument/2006/relationships/hyperlink" Target="https://n2t.net/ark:/65665/3f8555802-74ce-4fc9-a12d-4e23702aa3e6" TargetMode="External"/><Relationship Id="rId2296" Type="http://schemas.openxmlformats.org/officeDocument/2006/relationships/hyperlink" Target="https://n2t.net/ark:/65665/379a798a2-3a21-4499-8efa-60e183004696" TargetMode="External"/><Relationship Id="rId3347" Type="http://schemas.openxmlformats.org/officeDocument/2006/relationships/hyperlink" Target="https://www.ncbi.nlm.nih.gov/sra/?term=SRR22396819" TargetMode="External"/><Relationship Id="rId3761" Type="http://schemas.openxmlformats.org/officeDocument/2006/relationships/hyperlink" Target="https://www.ncbi.nlm.nih.gov/sra/?term=SRR25465083" TargetMode="External"/><Relationship Id="rId4812" Type="http://schemas.openxmlformats.org/officeDocument/2006/relationships/hyperlink" Target="https://n2t.net/ark:/65665/3ec5a76af-0cde-4f29-a618-911f8c34958e" TargetMode="External"/><Relationship Id="rId268" Type="http://schemas.openxmlformats.org/officeDocument/2006/relationships/hyperlink" Target="https://www.ncbi.nlm.nih.gov/biosample/?term=SAMN31811841" TargetMode="External"/><Relationship Id="rId682" Type="http://schemas.openxmlformats.org/officeDocument/2006/relationships/hyperlink" Target="https://www.ncbi.nlm.nih.gov/nuccore/OP056998" TargetMode="External"/><Relationship Id="rId2363" Type="http://schemas.openxmlformats.org/officeDocument/2006/relationships/hyperlink" Target="https://www.ncbi.nlm.nih.gov/sra/?term=SRR18254424" TargetMode="External"/><Relationship Id="rId3414" Type="http://schemas.openxmlformats.org/officeDocument/2006/relationships/hyperlink" Target="https://n2t.net/ark:/65665/3bd321b86-8b39-48c4-b455-e259c6f10104" TargetMode="External"/><Relationship Id="rId6984" Type="http://schemas.openxmlformats.org/officeDocument/2006/relationships/hyperlink" Target="https://www.ncbi.nlm.nih.gov/nuccore/PV662071" TargetMode="External"/><Relationship Id="rId335" Type="http://schemas.openxmlformats.org/officeDocument/2006/relationships/hyperlink" Target="https://n2t.net/ark:/65665/339862e3f-1b71-45d0-9a5f-867fc834650b" TargetMode="External"/><Relationship Id="rId2016" Type="http://schemas.openxmlformats.org/officeDocument/2006/relationships/hyperlink" Target="https://www.ncbi.nlm.nih.gov/biosample/?term=SAMN31811658" TargetMode="External"/><Relationship Id="rId2430" Type="http://schemas.openxmlformats.org/officeDocument/2006/relationships/hyperlink" Target="https://www.ncbi.nlm.nih.gov/nuccore/OP035245" TargetMode="External"/><Relationship Id="rId5586" Type="http://schemas.openxmlformats.org/officeDocument/2006/relationships/hyperlink" Target="https://n2t.net/ark:/65665/3a6268454-a5d6-46e7-993b-277bab59ec67" TargetMode="External"/><Relationship Id="rId6637" Type="http://schemas.openxmlformats.org/officeDocument/2006/relationships/hyperlink" Target="https://n2t.net/ark:/65665/316bb8f80-b7f2-45f9-8723-91b2960ea7f4" TargetMode="External"/><Relationship Id="rId402" Type="http://schemas.openxmlformats.org/officeDocument/2006/relationships/hyperlink" Target="https://www.ncbi.nlm.nih.gov/biosample/?term=SAMN36762024" TargetMode="External"/><Relationship Id="rId1032" Type="http://schemas.openxmlformats.org/officeDocument/2006/relationships/hyperlink" Target="https://www.ncbi.nlm.nih.gov/nuccore/OP035229" TargetMode="External"/><Relationship Id="rId4188" Type="http://schemas.openxmlformats.org/officeDocument/2006/relationships/hyperlink" Target="https://www.ncbi.nlm.nih.gov/nuccore/OR582680" TargetMode="External"/><Relationship Id="rId5239" Type="http://schemas.openxmlformats.org/officeDocument/2006/relationships/hyperlink" Target="https://www.ncbi.nlm.nih.gov/nuccore/OP035189" TargetMode="External"/><Relationship Id="rId4255" Type="http://schemas.openxmlformats.org/officeDocument/2006/relationships/hyperlink" Target="https://www.ncbi.nlm.nih.gov/biosample/?term=SAMN48402984" TargetMode="External"/><Relationship Id="rId5306" Type="http://schemas.openxmlformats.org/officeDocument/2006/relationships/hyperlink" Target="https://www.ncbi.nlm.nih.gov/nuccore/PV434814" TargetMode="External"/><Relationship Id="rId5653" Type="http://schemas.openxmlformats.org/officeDocument/2006/relationships/hyperlink" Target="https://n2t.net/ark:/65665/326e6c1c9-e9f7-46c4-94b3-d5f023d768de" TargetMode="External"/><Relationship Id="rId6704" Type="http://schemas.openxmlformats.org/officeDocument/2006/relationships/hyperlink" Target="https://www.ncbi.nlm.nih.gov/biosample/?term=SAMN29555289" TargetMode="External"/><Relationship Id="rId1849" Type="http://schemas.openxmlformats.org/officeDocument/2006/relationships/hyperlink" Target="https://n2t.net/ark:/65665/343e80e6e-142d-477b-a4bb-f71f458bb1b4" TargetMode="External"/><Relationship Id="rId5720" Type="http://schemas.openxmlformats.org/officeDocument/2006/relationships/hyperlink" Target="https://n2t.net/ark:/65665/3c54d6598-28c6-4277-b5f3-7131bea34375" TargetMode="External"/><Relationship Id="rId192" Type="http://schemas.openxmlformats.org/officeDocument/2006/relationships/hyperlink" Target="https://www.ncbi.nlm.nih.gov/sra/?term=SRR22396801" TargetMode="External"/><Relationship Id="rId1916" Type="http://schemas.openxmlformats.org/officeDocument/2006/relationships/hyperlink" Target="https://www.ncbi.nlm.nih.gov/nuccore/PV642273" TargetMode="External"/><Relationship Id="rId3271" Type="http://schemas.openxmlformats.org/officeDocument/2006/relationships/hyperlink" Target="https://www.ncbi.nlm.nih.gov/nuccore/OR546196" TargetMode="External"/><Relationship Id="rId4322" Type="http://schemas.openxmlformats.org/officeDocument/2006/relationships/hyperlink" Target="https://n2t.net/ark:/65665/3d25d4704-4a79-40fd-89f0-5d3977d39dc2" TargetMode="External"/><Relationship Id="rId6494" Type="http://schemas.openxmlformats.org/officeDocument/2006/relationships/hyperlink" Target="https://www.ncbi.nlm.nih.gov/sra/?term=SRR21843931" TargetMode="External"/><Relationship Id="rId5096" Type="http://schemas.openxmlformats.org/officeDocument/2006/relationships/hyperlink" Target="https://www.ncbi.nlm.nih.gov/nuccore/OR546238" TargetMode="External"/><Relationship Id="rId6147" Type="http://schemas.openxmlformats.org/officeDocument/2006/relationships/hyperlink" Target="https://www.ncbi.nlm.nih.gov/biosample/?term=SAMN29555189" TargetMode="External"/><Relationship Id="rId6561" Type="http://schemas.openxmlformats.org/officeDocument/2006/relationships/hyperlink" Target="https://n2t.net/ark:/65665/34fd97d22-c84f-4eb8-a63e-a072ec78a18c" TargetMode="External"/><Relationship Id="rId5163" Type="http://schemas.openxmlformats.org/officeDocument/2006/relationships/hyperlink" Target="https://www.ncbi.nlm.nih.gov/sra/?term=SRR25465321" TargetMode="External"/><Relationship Id="rId6214" Type="http://schemas.openxmlformats.org/officeDocument/2006/relationships/hyperlink" Target="https://www.ncbi.nlm.nih.gov/sra/?term=SRR19434524" TargetMode="External"/><Relationship Id="rId729" Type="http://schemas.openxmlformats.org/officeDocument/2006/relationships/hyperlink" Target="https://n2t.net/ark:/65665/37c0b8318-abe3-4a39-928b-5ca29a345bf5" TargetMode="External"/><Relationship Id="rId1359" Type="http://schemas.openxmlformats.org/officeDocument/2006/relationships/hyperlink" Target="https://www.ncbi.nlm.nih.gov/biosample/?term=SAMN48403049" TargetMode="External"/><Relationship Id="rId2757" Type="http://schemas.openxmlformats.org/officeDocument/2006/relationships/hyperlink" Target="https://n2t.net/ark:/65665/3287e8826-f266-49a4-8c39-778eaeda62a9" TargetMode="External"/><Relationship Id="rId3808" Type="http://schemas.openxmlformats.org/officeDocument/2006/relationships/hyperlink" Target="https://www.ncbi.nlm.nih.gov/biosample/?term=SAMN36762292" TargetMode="External"/><Relationship Id="rId5230" Type="http://schemas.openxmlformats.org/officeDocument/2006/relationships/hyperlink" Target="https://n2t.net/ark:/65665/3e637b73d-5b05-4bd2-9b8b-4179d7b747b1" TargetMode="External"/><Relationship Id="rId1773" Type="http://schemas.openxmlformats.org/officeDocument/2006/relationships/hyperlink" Target="https://n2t.net/ark:/65665/3e59c9f86-da33-4b06-bf6e-a0f0983b7589" TargetMode="External"/><Relationship Id="rId2824" Type="http://schemas.openxmlformats.org/officeDocument/2006/relationships/hyperlink" Target="https://n2t.net/ark:/65665/3102f362a-184f-4a5b-9d75-ed9ce9894c11" TargetMode="External"/><Relationship Id="rId65" Type="http://schemas.openxmlformats.org/officeDocument/2006/relationships/hyperlink" Target="https://www.ncbi.nlm.nih.gov/sra/?term=SRR19434528" TargetMode="External"/><Relationship Id="rId1426" Type="http://schemas.openxmlformats.org/officeDocument/2006/relationships/hyperlink" Target="https://www.ncbi.nlm.nih.gov/biosample/?term=SAMN31811789" TargetMode="External"/><Relationship Id="rId1840" Type="http://schemas.openxmlformats.org/officeDocument/2006/relationships/hyperlink" Target="https://www.ncbi.nlm.nih.gov/biosample/?term=SAMN26198096" TargetMode="External"/><Relationship Id="rId4996" Type="http://schemas.openxmlformats.org/officeDocument/2006/relationships/hyperlink" Target="https://www.ncbi.nlm.nih.gov/sra/?term=SRR22396715" TargetMode="External"/><Relationship Id="rId3598" Type="http://schemas.openxmlformats.org/officeDocument/2006/relationships/hyperlink" Target="https://n2t.net/ark:/65665/309e33cb0-ea5b-4d2e-bd95-003d05a12244" TargetMode="External"/><Relationship Id="rId4649" Type="http://schemas.openxmlformats.org/officeDocument/2006/relationships/hyperlink" Target="https://n2t.net/ark:/65665/3284f319b-9fa6-45ba-b819-6bfd62c74010" TargetMode="External"/><Relationship Id="rId7055" Type="http://schemas.openxmlformats.org/officeDocument/2006/relationships/hyperlink" Target="https://www.ncbi.nlm.nih.gov/biosample/?term=SAMN36762066" TargetMode="External"/><Relationship Id="rId3665" Type="http://schemas.openxmlformats.org/officeDocument/2006/relationships/hyperlink" Target="https://www.ncbi.nlm.nih.gov/biosample/?term=SAMN36762348" TargetMode="External"/><Relationship Id="rId4716" Type="http://schemas.openxmlformats.org/officeDocument/2006/relationships/hyperlink" Target="https://www.ncbi.nlm.nih.gov/sra/?term=SRR22396678" TargetMode="External"/><Relationship Id="rId6071" Type="http://schemas.openxmlformats.org/officeDocument/2006/relationships/hyperlink" Target="https://n2t.net/ark:/65665/3bae7f5ca-4e8b-4f10-8a39-e887d186b028" TargetMode="External"/><Relationship Id="rId7122" Type="http://schemas.openxmlformats.org/officeDocument/2006/relationships/hyperlink" Target="https://www.ncbi.nlm.nih.gov/nuccore/OR581009" TargetMode="External"/><Relationship Id="rId586" Type="http://schemas.openxmlformats.org/officeDocument/2006/relationships/hyperlink" Target="https://n2t.net/ark:/65665/39ad55275-c23c-4ec0-b41f-2e93673f4331" TargetMode="External"/><Relationship Id="rId2267" Type="http://schemas.openxmlformats.org/officeDocument/2006/relationships/hyperlink" Target="https://n2t.net/ark:/65665/3385471c2-d9d7-4ebd-80bc-3391c3149cec" TargetMode="External"/><Relationship Id="rId2681" Type="http://schemas.openxmlformats.org/officeDocument/2006/relationships/hyperlink" Target="https://n2t.net/ark:/65665/333efc9fb-7025-40af-b861-9f7fcc04ddaa" TargetMode="External"/><Relationship Id="rId3318" Type="http://schemas.openxmlformats.org/officeDocument/2006/relationships/hyperlink" Target="https://n2t.net/ark:/65665/3aeef308c-0ad2-4d4f-b28c-954d011d97e5" TargetMode="External"/><Relationship Id="rId6888" Type="http://schemas.openxmlformats.org/officeDocument/2006/relationships/hyperlink" Target="https://n2t.net/ark:/65665/3ff707fa0-ccef-45a6-8f01-836aa6354825" TargetMode="External"/><Relationship Id="rId239" Type="http://schemas.openxmlformats.org/officeDocument/2006/relationships/hyperlink" Target="https://n2t.net/ark:/65665/3d3f3c658-cef1-441e-b212-a7d53d7d79e9" TargetMode="External"/><Relationship Id="rId653" Type="http://schemas.openxmlformats.org/officeDocument/2006/relationships/hyperlink" Target="https://n2t.net/ark:/65665/360d5f714-9547-4902-a548-5f41c06f9e35" TargetMode="External"/><Relationship Id="rId1283" Type="http://schemas.openxmlformats.org/officeDocument/2006/relationships/hyperlink" Target="https://n2t.net/ark:/65665/38e97b803-948e-4551-94bb-7b39e4e31d30" TargetMode="External"/><Relationship Id="rId2334" Type="http://schemas.openxmlformats.org/officeDocument/2006/relationships/hyperlink" Target="https://www.ncbi.nlm.nih.gov/nuccore/OP035304" TargetMode="External"/><Relationship Id="rId3732" Type="http://schemas.openxmlformats.org/officeDocument/2006/relationships/hyperlink" Target="https://www.ncbi.nlm.nih.gov/sra/?term=SRR25465044" TargetMode="External"/><Relationship Id="rId306" Type="http://schemas.openxmlformats.org/officeDocument/2006/relationships/hyperlink" Target="https://n2t.net/ark:/65665/3a0eea5d6-bfc2-4018-a344-70034d7558cd" TargetMode="External"/><Relationship Id="rId6955" Type="http://schemas.openxmlformats.org/officeDocument/2006/relationships/hyperlink" Target="https://www.ncbi.nlm.nih.gov/nuccore/OR482456" TargetMode="External"/><Relationship Id="rId720" Type="http://schemas.openxmlformats.org/officeDocument/2006/relationships/hyperlink" Target="https://www.ncbi.nlm.nih.gov/biosample/?term=SAMN31811859" TargetMode="External"/><Relationship Id="rId1350" Type="http://schemas.openxmlformats.org/officeDocument/2006/relationships/hyperlink" Target="https://www.ncbi.nlm.nih.gov/sra/?term=SRR33529740" TargetMode="External"/><Relationship Id="rId2401" Type="http://schemas.openxmlformats.org/officeDocument/2006/relationships/hyperlink" Target="https://n2t.net/ark:/65665/3f3ccb28e-29ed-41ee-99f3-e8648490afa6" TargetMode="External"/><Relationship Id="rId4159" Type="http://schemas.openxmlformats.org/officeDocument/2006/relationships/hyperlink" Target="https://www.ncbi.nlm.nih.gov/sra/?term=SRR21844075" TargetMode="External"/><Relationship Id="rId5557" Type="http://schemas.openxmlformats.org/officeDocument/2006/relationships/hyperlink" Target="https://n2t.net/ark:/65665/3e0b80d10-c1bd-4032-8f00-6025b6abc1ca" TargetMode="External"/><Relationship Id="rId5971" Type="http://schemas.openxmlformats.org/officeDocument/2006/relationships/hyperlink" Target="https://n2t.net/ark:/65665/39ed2df48-f7c3-4157-943e-f7e19dc2e3b8" TargetMode="External"/><Relationship Id="rId6608" Type="http://schemas.openxmlformats.org/officeDocument/2006/relationships/hyperlink" Target="https://n2t.net/ark:/65665/30707e01a-c505-44de-be00-43047bba9e75" TargetMode="External"/><Relationship Id="rId1003" Type="http://schemas.openxmlformats.org/officeDocument/2006/relationships/hyperlink" Target="https://www.ncbi.nlm.nih.gov/biosample/?term=SAMN26198089" TargetMode="External"/><Relationship Id="rId4573" Type="http://schemas.openxmlformats.org/officeDocument/2006/relationships/hyperlink" Target="https://www.ncbi.nlm.nih.gov/nuccore/OR546225" TargetMode="External"/><Relationship Id="rId5624" Type="http://schemas.openxmlformats.org/officeDocument/2006/relationships/hyperlink" Target="https://n2t.net/ark:/65665/3bc20b82d-5ec2-4e9a-ac7e-ffd06ab9427e" TargetMode="External"/><Relationship Id="rId3175" Type="http://schemas.openxmlformats.org/officeDocument/2006/relationships/hyperlink" Target="https://n2t.net/ark:/65665/336f665b7-2546-4f88-8fa0-32a0a824399c" TargetMode="External"/><Relationship Id="rId4226" Type="http://schemas.openxmlformats.org/officeDocument/2006/relationships/hyperlink" Target="https://n2t.net/ark:/65665/3db0e98da-8a97-47b5-a802-f77aa1ef574d" TargetMode="External"/><Relationship Id="rId4640" Type="http://schemas.openxmlformats.org/officeDocument/2006/relationships/hyperlink" Target="https://n2t.net/ark:/65665/3b9271a51-4c02-4a60-a97a-973dc4269212" TargetMode="External"/><Relationship Id="rId2191" Type="http://schemas.openxmlformats.org/officeDocument/2006/relationships/hyperlink" Target="https://n2t.net/ark:/65665/39b846d5e-045e-4160-b9dd-7e7ec0ffabae" TargetMode="External"/><Relationship Id="rId3242" Type="http://schemas.openxmlformats.org/officeDocument/2006/relationships/hyperlink" Target="https://www.ncbi.nlm.nih.gov/nuccore/OP057116" TargetMode="External"/><Relationship Id="rId6398" Type="http://schemas.openxmlformats.org/officeDocument/2006/relationships/hyperlink" Target="https://www.ncbi.nlm.nih.gov/nuccore/PV423379" TargetMode="External"/><Relationship Id="rId163" Type="http://schemas.openxmlformats.org/officeDocument/2006/relationships/hyperlink" Target="https://n2t.net/ark:/65665/397eb292a-fba9-4721-bfd3-7a427671b4c8" TargetMode="External"/><Relationship Id="rId6465" Type="http://schemas.openxmlformats.org/officeDocument/2006/relationships/hyperlink" Target="https://www.ncbi.nlm.nih.gov/nuccore/PV423375" TargetMode="External"/><Relationship Id="rId230" Type="http://schemas.openxmlformats.org/officeDocument/2006/relationships/hyperlink" Target="https://www.ncbi.nlm.nih.gov/sra/?term=SRR21844168" TargetMode="External"/><Relationship Id="rId5067" Type="http://schemas.openxmlformats.org/officeDocument/2006/relationships/hyperlink" Target="https://www.ncbi.nlm.nih.gov/biosample/?term=SAMN36762205" TargetMode="External"/><Relationship Id="rId6118" Type="http://schemas.openxmlformats.org/officeDocument/2006/relationships/hyperlink" Target="https://www.ncbi.nlm.nih.gov/biosample/?term=SAMN29555262" TargetMode="External"/><Relationship Id="rId4083" Type="http://schemas.openxmlformats.org/officeDocument/2006/relationships/hyperlink" Target="https://www.ncbi.nlm.nih.gov/nuccore/OR546159" TargetMode="External"/><Relationship Id="rId5481" Type="http://schemas.openxmlformats.org/officeDocument/2006/relationships/hyperlink" Target="https://www.ncbi.nlm.nih.gov/biosample/?term=SAMN29555370" TargetMode="External"/><Relationship Id="rId6532" Type="http://schemas.openxmlformats.org/officeDocument/2006/relationships/hyperlink" Target="https://www.ncbi.nlm.nih.gov/nuccore/PV651714" TargetMode="External"/><Relationship Id="rId1677" Type="http://schemas.openxmlformats.org/officeDocument/2006/relationships/hyperlink" Target="https://n2t.net/ark:/65665/3061470c1-d06f-4c0e-96a4-b10ebaa10792" TargetMode="External"/><Relationship Id="rId2728" Type="http://schemas.openxmlformats.org/officeDocument/2006/relationships/hyperlink" Target="https://n2t.net/ark:/65665/34869d4f6-d7b7-43e8-bf8d-f6ff40df0df1" TargetMode="External"/><Relationship Id="rId5134" Type="http://schemas.openxmlformats.org/officeDocument/2006/relationships/hyperlink" Target="https://www.ncbi.nlm.nih.gov/biosample/?term=SAMN48403186" TargetMode="External"/><Relationship Id="rId1744" Type="http://schemas.openxmlformats.org/officeDocument/2006/relationships/hyperlink" Target="https://n2t.net/ark:/65665/3dd77f497-0a1f-46a5-8575-65c7e326660f" TargetMode="External"/><Relationship Id="rId4150" Type="http://schemas.openxmlformats.org/officeDocument/2006/relationships/hyperlink" Target="https://n2t.net/ark:/65665/3d01a322c-3409-4bb6-aa0a-c1d2f564fdcc" TargetMode="External"/><Relationship Id="rId5201" Type="http://schemas.openxmlformats.org/officeDocument/2006/relationships/hyperlink" Target="https://www.ncbi.nlm.nih.gov/biosample/?term=SAMN29555151" TargetMode="External"/><Relationship Id="rId36" Type="http://schemas.openxmlformats.org/officeDocument/2006/relationships/hyperlink" Target="https://www.ncbi.nlm.nih.gov/nuccore/OP035072" TargetMode="External"/><Relationship Id="rId4967" Type="http://schemas.openxmlformats.org/officeDocument/2006/relationships/hyperlink" Target="https://www.ncbi.nlm.nih.gov/biosample/?term=SAMN48403335" TargetMode="External"/><Relationship Id="rId1811" Type="http://schemas.openxmlformats.org/officeDocument/2006/relationships/hyperlink" Target="https://www.ncbi.nlm.nih.gov/sra/?term=SRR33529949" TargetMode="External"/><Relationship Id="rId3569" Type="http://schemas.openxmlformats.org/officeDocument/2006/relationships/hyperlink" Target="https://www.ncbi.nlm.nih.gov/biosample/?term=SAMN31811787" TargetMode="External"/><Relationship Id="rId7026" Type="http://schemas.openxmlformats.org/officeDocument/2006/relationships/hyperlink" Target="https://www.ncbi.nlm.nih.gov/biosample/?term=SAMN31811778" TargetMode="External"/><Relationship Id="rId3983" Type="http://schemas.openxmlformats.org/officeDocument/2006/relationships/hyperlink" Target="https://www.ncbi.nlm.nih.gov/sra/?term=SRR19434444" TargetMode="External"/><Relationship Id="rId6042" Type="http://schemas.openxmlformats.org/officeDocument/2006/relationships/hyperlink" Target="https://n2t.net/ark:/65665/3c73fb456-8124-4c04-9dd2-a5f83e3cf9d4" TargetMode="External"/><Relationship Id="rId1187" Type="http://schemas.openxmlformats.org/officeDocument/2006/relationships/hyperlink" Target="https://n2t.net/ark:/65665/33042cf01-e12d-4378-be23-d23bcee1dffd" TargetMode="External"/><Relationship Id="rId2585" Type="http://schemas.openxmlformats.org/officeDocument/2006/relationships/hyperlink" Target="https://www.ncbi.nlm.nih.gov/nuccore/OP056968" TargetMode="External"/><Relationship Id="rId3636" Type="http://schemas.openxmlformats.org/officeDocument/2006/relationships/hyperlink" Target="https://www.ncbi.nlm.nih.gov/sra/?term=SRR19434429" TargetMode="External"/><Relationship Id="rId557" Type="http://schemas.openxmlformats.org/officeDocument/2006/relationships/hyperlink" Target="https://www.ncbi.nlm.nih.gov/biosample/?term=SAMN36762219" TargetMode="External"/><Relationship Id="rId971" Type="http://schemas.openxmlformats.org/officeDocument/2006/relationships/hyperlink" Target="https://n2t.net/ark:/65665/3bde24690-81a6-42bd-9521-503a6cddd522" TargetMode="External"/><Relationship Id="rId2238" Type="http://schemas.openxmlformats.org/officeDocument/2006/relationships/hyperlink" Target="https://www.ncbi.nlm.nih.gov/biosample/?term=SAMN31811581" TargetMode="External"/><Relationship Id="rId2652" Type="http://schemas.openxmlformats.org/officeDocument/2006/relationships/hyperlink" Target="https://www.ncbi.nlm.nih.gov/biosample/?term=SAMN29555171" TargetMode="External"/><Relationship Id="rId3703" Type="http://schemas.openxmlformats.org/officeDocument/2006/relationships/hyperlink" Target="https://www.ncbi.nlm.nih.gov/nuccore/OR482460" TargetMode="External"/><Relationship Id="rId6859" Type="http://schemas.openxmlformats.org/officeDocument/2006/relationships/hyperlink" Target="https://www.ncbi.nlm.nih.gov/nuccore/OR482455" TargetMode="External"/><Relationship Id="rId624" Type="http://schemas.openxmlformats.org/officeDocument/2006/relationships/hyperlink" Target="https://www.ncbi.nlm.nih.gov/sra/?term=SRR18254540" TargetMode="External"/><Relationship Id="rId1254" Type="http://schemas.openxmlformats.org/officeDocument/2006/relationships/hyperlink" Target="https://www.ncbi.nlm.nih.gov/biosample/?term=SAMN29555105" TargetMode="External"/><Relationship Id="rId2305" Type="http://schemas.openxmlformats.org/officeDocument/2006/relationships/hyperlink" Target="https://www.ncbi.nlm.nih.gov/nuccore/OP056848" TargetMode="External"/><Relationship Id="rId5875" Type="http://schemas.openxmlformats.org/officeDocument/2006/relationships/hyperlink" Target="https://www.ncbi.nlm.nih.gov/biosample/?term=SAMN29555185" TargetMode="External"/><Relationship Id="rId6926" Type="http://schemas.openxmlformats.org/officeDocument/2006/relationships/hyperlink" Target="https://www.ncbi.nlm.nih.gov/biosample/?term=SAMN36762236" TargetMode="External"/><Relationship Id="rId1321" Type="http://schemas.openxmlformats.org/officeDocument/2006/relationships/hyperlink" Target="https://www.ncbi.nlm.nih.gov/sra/?term=SRR19434363" TargetMode="External"/><Relationship Id="rId4477" Type="http://schemas.openxmlformats.org/officeDocument/2006/relationships/hyperlink" Target="https://n2t.net/ark:/65665/3682463b1-429e-4687-8f61-e6fe77227712" TargetMode="External"/><Relationship Id="rId4891" Type="http://schemas.openxmlformats.org/officeDocument/2006/relationships/hyperlink" Target="https://n2t.net/ark:/65665/38db54049-6c36-4d45-a2b7-1c49d195c17b" TargetMode="External"/><Relationship Id="rId5528" Type="http://schemas.openxmlformats.org/officeDocument/2006/relationships/hyperlink" Target="https://n2t.net/ark:/65665/3fa8edcc4-355c-4fd5-a466-ea934df48fd6" TargetMode="External"/><Relationship Id="rId3079" Type="http://schemas.openxmlformats.org/officeDocument/2006/relationships/hyperlink" Target="https://n2t.net/ark:/65665/30b948bc2-73f8-4d12-85cf-9a4635d4122d" TargetMode="External"/><Relationship Id="rId3493" Type="http://schemas.openxmlformats.org/officeDocument/2006/relationships/hyperlink" Target="https://www.ncbi.nlm.nih.gov/biosample/?term=SAMN36762268" TargetMode="External"/><Relationship Id="rId4544" Type="http://schemas.openxmlformats.org/officeDocument/2006/relationships/hyperlink" Target="https://www.ncbi.nlm.nih.gov/nuccore/OR546163" TargetMode="External"/><Relationship Id="rId5942" Type="http://schemas.openxmlformats.org/officeDocument/2006/relationships/hyperlink" Target="https://www.ncbi.nlm.nih.gov/nuccore/OR482493" TargetMode="External"/><Relationship Id="rId2095" Type="http://schemas.openxmlformats.org/officeDocument/2006/relationships/hyperlink" Target="https://n2t.net/ark:/65665/3b65aebdd-bf19-4887-a0df-f66bbe54e761" TargetMode="External"/><Relationship Id="rId3146" Type="http://schemas.openxmlformats.org/officeDocument/2006/relationships/hyperlink" Target="https://n2t.net/ark:/65665/388651585-501a-4966-b8aa-79a830365d5f" TargetMode="External"/><Relationship Id="rId481" Type="http://schemas.openxmlformats.org/officeDocument/2006/relationships/hyperlink" Target="https://www.ncbi.nlm.nih.gov/sra/?term=SRR18254390" TargetMode="External"/><Relationship Id="rId2162" Type="http://schemas.openxmlformats.org/officeDocument/2006/relationships/hyperlink" Target="https://www.ncbi.nlm.nih.gov/sra/?term=SRR25465037" TargetMode="External"/><Relationship Id="rId3560" Type="http://schemas.openxmlformats.org/officeDocument/2006/relationships/hyperlink" Target="https://www.ncbi.nlm.nih.gov/nuccore/PV170576" TargetMode="External"/><Relationship Id="rId4611" Type="http://schemas.openxmlformats.org/officeDocument/2006/relationships/hyperlink" Target="https://www.ncbi.nlm.nih.gov/sra/?term=SRR19434465" TargetMode="External"/><Relationship Id="rId6369" Type="http://schemas.openxmlformats.org/officeDocument/2006/relationships/hyperlink" Target="https://www.ncbi.nlm.nih.gov/sra/?term=SRR22396708" TargetMode="External"/><Relationship Id="rId134" Type="http://schemas.openxmlformats.org/officeDocument/2006/relationships/hyperlink" Target="https://www.ncbi.nlm.nih.gov/biosample/?term=SAMN26198280" TargetMode="External"/><Relationship Id="rId3213" Type="http://schemas.openxmlformats.org/officeDocument/2006/relationships/hyperlink" Target="https://www.ncbi.nlm.nih.gov/biosample/?term=SAMN29555076" TargetMode="External"/><Relationship Id="rId6783" Type="http://schemas.openxmlformats.org/officeDocument/2006/relationships/hyperlink" Target="https://n2t.net/ark:/65665/327c40ba3-aa4e-4a37-957c-12bed24eb9d6" TargetMode="External"/><Relationship Id="rId2979" Type="http://schemas.openxmlformats.org/officeDocument/2006/relationships/hyperlink" Target="https://n2t.net/ark:/65665/367c9f7eb-639d-4928-a2da-2e24ac3a27c8" TargetMode="External"/><Relationship Id="rId5385" Type="http://schemas.openxmlformats.org/officeDocument/2006/relationships/hyperlink" Target="https://www.ncbi.nlm.nih.gov/sra/?term=SRR33529702" TargetMode="External"/><Relationship Id="rId6436" Type="http://schemas.openxmlformats.org/officeDocument/2006/relationships/hyperlink" Target="https://n2t.net/ark:/65665/331b9089c-177c-4171-be30-3c087f75674d" TargetMode="External"/><Relationship Id="rId6850" Type="http://schemas.openxmlformats.org/officeDocument/2006/relationships/hyperlink" Target="https://n2t.net/ark:/65665/3a53ad996-a276-4fcc-bdd0-27b0fcdae01a" TargetMode="External"/><Relationship Id="rId201" Type="http://schemas.openxmlformats.org/officeDocument/2006/relationships/hyperlink" Target="https://n2t.net/ark:/65665/3c6c3fd6c-cf37-4a80-8ec1-3acc0c699471" TargetMode="External"/><Relationship Id="rId1995" Type="http://schemas.openxmlformats.org/officeDocument/2006/relationships/hyperlink" Target="https://n2t.net/ark:/65665/3db9d5fcd-f5bb-4d27-8274-992017d2bb6b" TargetMode="External"/><Relationship Id="rId5038" Type="http://schemas.openxmlformats.org/officeDocument/2006/relationships/hyperlink" Target="https://n2t.net/ark:/65665/3c0a9c5c1-bbd9-4f4a-9e19-93aef952f43d" TargetMode="External"/><Relationship Id="rId5452" Type="http://schemas.openxmlformats.org/officeDocument/2006/relationships/hyperlink" Target="https://www.ncbi.nlm.nih.gov/sra/?term=SRR21843990" TargetMode="External"/><Relationship Id="rId6503" Type="http://schemas.openxmlformats.org/officeDocument/2006/relationships/hyperlink" Target="https://n2t.net/ark:/65665/36f5c548a-05d2-460f-b246-0c3b61200825" TargetMode="External"/><Relationship Id="rId1648" Type="http://schemas.openxmlformats.org/officeDocument/2006/relationships/hyperlink" Target="https://www.ncbi.nlm.nih.gov/biosample/?term=SAMN36762078" TargetMode="External"/><Relationship Id="rId4054" Type="http://schemas.openxmlformats.org/officeDocument/2006/relationships/hyperlink" Target="https://www.ncbi.nlm.nih.gov/sra/?term=SRR22396659" TargetMode="External"/><Relationship Id="rId5105" Type="http://schemas.openxmlformats.org/officeDocument/2006/relationships/hyperlink" Target="https://www.ncbi.nlm.nih.gov/biosample/?term=SAMN26198175" TargetMode="External"/><Relationship Id="rId3070" Type="http://schemas.openxmlformats.org/officeDocument/2006/relationships/hyperlink" Target="https://www.ncbi.nlm.nih.gov/sra/?term=SRR21844188" TargetMode="External"/><Relationship Id="rId4121" Type="http://schemas.openxmlformats.org/officeDocument/2006/relationships/hyperlink" Target="https://www.ncbi.nlm.nih.gov/nuccore/OR582675" TargetMode="External"/><Relationship Id="rId7277" Type="http://schemas.openxmlformats.org/officeDocument/2006/relationships/hyperlink" Target="https://www.ncbi.nlm.nih.gov/biosample/?term=SAMN36762256" TargetMode="External"/><Relationship Id="rId1715" Type="http://schemas.openxmlformats.org/officeDocument/2006/relationships/hyperlink" Target="https://www.ncbi.nlm.nih.gov/biosample/?term=SAMN29555307" TargetMode="External"/><Relationship Id="rId6293" Type="http://schemas.openxmlformats.org/officeDocument/2006/relationships/hyperlink" Target="https://www.ncbi.nlm.nih.gov/biosample/?term=SAMN26198430" TargetMode="External"/><Relationship Id="rId3887" Type="http://schemas.openxmlformats.org/officeDocument/2006/relationships/hyperlink" Target="https://www.ncbi.nlm.nih.gov/sra/?term=SRR25465255" TargetMode="External"/><Relationship Id="rId4938" Type="http://schemas.openxmlformats.org/officeDocument/2006/relationships/hyperlink" Target="https://n2t.net/ark:/65665/395e04880-6fbd-4606-80bc-326478d23f70" TargetMode="External"/><Relationship Id="rId7344" Type="http://schemas.openxmlformats.org/officeDocument/2006/relationships/hyperlink" Target="https://www.ncbi.nlm.nih.gov/sra/?term=SRR22396710" TargetMode="External"/><Relationship Id="rId2489" Type="http://schemas.openxmlformats.org/officeDocument/2006/relationships/hyperlink" Target="https://www.ncbi.nlm.nih.gov/sra/?term=SRR19434445" TargetMode="External"/><Relationship Id="rId3954" Type="http://schemas.openxmlformats.org/officeDocument/2006/relationships/hyperlink" Target="https://www.ncbi.nlm.nih.gov/nuccore/PV170579" TargetMode="External"/><Relationship Id="rId6360" Type="http://schemas.openxmlformats.org/officeDocument/2006/relationships/hyperlink" Target="https://www.ncbi.nlm.nih.gov/sra/?term=SRR21843917" TargetMode="External"/><Relationship Id="rId875" Type="http://schemas.openxmlformats.org/officeDocument/2006/relationships/hyperlink" Target="https://www.ncbi.nlm.nih.gov/biosample/?term=SAMN31811599" TargetMode="External"/><Relationship Id="rId2556" Type="http://schemas.openxmlformats.org/officeDocument/2006/relationships/hyperlink" Target="https://n2t.net/ark:/65665/373ddb768-7659-49a7-bd32-42e851430d52" TargetMode="External"/><Relationship Id="rId2970" Type="http://schemas.openxmlformats.org/officeDocument/2006/relationships/hyperlink" Target="https://www.ncbi.nlm.nih.gov/sra/?term=SRR21844151" TargetMode="External"/><Relationship Id="rId3607" Type="http://schemas.openxmlformats.org/officeDocument/2006/relationships/hyperlink" Target="https://www.ncbi.nlm.nih.gov/nuccore/PV170548" TargetMode="External"/><Relationship Id="rId6013" Type="http://schemas.openxmlformats.org/officeDocument/2006/relationships/hyperlink" Target="https://www.ncbi.nlm.nih.gov/sra/?term=SRR22396874" TargetMode="External"/><Relationship Id="rId528" Type="http://schemas.openxmlformats.org/officeDocument/2006/relationships/hyperlink" Target="https://www.ncbi.nlm.nih.gov/sra/?term=SRR22396652" TargetMode="External"/><Relationship Id="rId942" Type="http://schemas.openxmlformats.org/officeDocument/2006/relationships/hyperlink" Target="https://www.ncbi.nlm.nih.gov/sra/?term=SRR25465289" TargetMode="External"/><Relationship Id="rId1158" Type="http://schemas.openxmlformats.org/officeDocument/2006/relationships/hyperlink" Target="https://www.ncbi.nlm.nih.gov/biosample/?term=SAMN26198177" TargetMode="External"/><Relationship Id="rId1572" Type="http://schemas.openxmlformats.org/officeDocument/2006/relationships/hyperlink" Target="https://www.ncbi.nlm.nih.gov/biosample/?term=SAMN31811744" TargetMode="External"/><Relationship Id="rId2209" Type="http://schemas.openxmlformats.org/officeDocument/2006/relationships/hyperlink" Target="https://n2t.net/ark:/65665/3bc0b9541-1d1c-4010-9d5f-65835c276082" TargetMode="External"/><Relationship Id="rId2623" Type="http://schemas.openxmlformats.org/officeDocument/2006/relationships/hyperlink" Target="https://www.ncbi.nlm.nih.gov/sra/?term=SRR21844032" TargetMode="External"/><Relationship Id="rId5779" Type="http://schemas.openxmlformats.org/officeDocument/2006/relationships/hyperlink" Target="https://www.ncbi.nlm.nih.gov/sra/?term=SRR21843910" TargetMode="External"/><Relationship Id="rId1225" Type="http://schemas.openxmlformats.org/officeDocument/2006/relationships/hyperlink" Target="https://www.ncbi.nlm.nih.gov/sra/?term=SRR25465358" TargetMode="External"/><Relationship Id="rId3397" Type="http://schemas.openxmlformats.org/officeDocument/2006/relationships/hyperlink" Target="https://www.ncbi.nlm.nih.gov/sra/?term=SRR25465246" TargetMode="External"/><Relationship Id="rId4795" Type="http://schemas.openxmlformats.org/officeDocument/2006/relationships/hyperlink" Target="https://www.ncbi.nlm.nih.gov/nuccore/OR482448" TargetMode="External"/><Relationship Id="rId5846" Type="http://schemas.openxmlformats.org/officeDocument/2006/relationships/hyperlink" Target="https://www.ncbi.nlm.nih.gov/sra/?term=SRR19434543" TargetMode="External"/><Relationship Id="rId4448" Type="http://schemas.openxmlformats.org/officeDocument/2006/relationships/hyperlink" Target="https://n2t.net/ark:/65665/3eb643ba9-a617-426e-ab8c-9b9358a4f2ef" TargetMode="External"/><Relationship Id="rId4862" Type="http://schemas.openxmlformats.org/officeDocument/2006/relationships/hyperlink" Target="https://www.ncbi.nlm.nih.gov/sra/?term=SRR33529817" TargetMode="External"/><Relationship Id="rId5913" Type="http://schemas.openxmlformats.org/officeDocument/2006/relationships/hyperlink" Target="https://www.ncbi.nlm.nih.gov/nuccore/PV276250" TargetMode="External"/><Relationship Id="rId3464" Type="http://schemas.openxmlformats.org/officeDocument/2006/relationships/hyperlink" Target="https://www.ncbi.nlm.nih.gov/sra/?term=SRR25465067" TargetMode="External"/><Relationship Id="rId4515" Type="http://schemas.openxmlformats.org/officeDocument/2006/relationships/hyperlink" Target="https://n2t.net/ark:/65665/300c376d2-5eef-4319-a5a2-3860b19cca1f" TargetMode="External"/><Relationship Id="rId385" Type="http://schemas.openxmlformats.org/officeDocument/2006/relationships/hyperlink" Target="https://www.ncbi.nlm.nih.gov/sra/?term=SRR25465119" TargetMode="External"/><Relationship Id="rId2066" Type="http://schemas.openxmlformats.org/officeDocument/2006/relationships/hyperlink" Target="https://www.ncbi.nlm.nih.gov/biosample/?term=SAMN31811831" TargetMode="External"/><Relationship Id="rId2480" Type="http://schemas.openxmlformats.org/officeDocument/2006/relationships/hyperlink" Target="https://n2t.net/ark:/65665/3e3d57abf-1a59-4084-a2f7-b7da30756279" TargetMode="External"/><Relationship Id="rId3117" Type="http://schemas.openxmlformats.org/officeDocument/2006/relationships/hyperlink" Target="https://www.ncbi.nlm.nih.gov/biosample/?term=SAMN26198336" TargetMode="External"/><Relationship Id="rId3531" Type="http://schemas.openxmlformats.org/officeDocument/2006/relationships/hyperlink" Target="https://n2t.net/ark:/65665/34c4029b9-a702-4f07-8beb-ac24844e4dc9" TargetMode="External"/><Relationship Id="rId6687" Type="http://schemas.openxmlformats.org/officeDocument/2006/relationships/hyperlink" Target="https://n2t.net/ark:/65665/3f5abdc49-992c-4377-b4e3-3a337ee8cc99" TargetMode="External"/><Relationship Id="rId452" Type="http://schemas.openxmlformats.org/officeDocument/2006/relationships/hyperlink" Target="https://www.ncbi.nlm.nih.gov/nuccore/OP035281" TargetMode="External"/><Relationship Id="rId1082" Type="http://schemas.openxmlformats.org/officeDocument/2006/relationships/hyperlink" Target="https://n2t.net/ark:/65665/30559e916-b621-463a-9c94-a4c90683c3fc" TargetMode="External"/><Relationship Id="rId2133" Type="http://schemas.openxmlformats.org/officeDocument/2006/relationships/hyperlink" Target="https://www.ncbi.nlm.nih.gov/nuccore/OR482453" TargetMode="External"/><Relationship Id="rId5289" Type="http://schemas.openxmlformats.org/officeDocument/2006/relationships/hyperlink" Target="https://n2t.net/ark:/65665/3294e03e8-9bb4-46a1-9190-bc54aa07b494" TargetMode="External"/><Relationship Id="rId6754" Type="http://schemas.openxmlformats.org/officeDocument/2006/relationships/hyperlink" Target="https://www.ncbi.nlm.nih.gov/nuccore/OR546185" TargetMode="External"/><Relationship Id="rId105" Type="http://schemas.openxmlformats.org/officeDocument/2006/relationships/hyperlink" Target="https://n2t.net/ark:/65665/324b6e17c-cd50-42e6-b1e1-854501a14297" TargetMode="External"/><Relationship Id="rId2200" Type="http://schemas.openxmlformats.org/officeDocument/2006/relationships/hyperlink" Target="https://www.ncbi.nlm.nih.gov/biosample/?term=SAMN29555134" TargetMode="External"/><Relationship Id="rId5356" Type="http://schemas.openxmlformats.org/officeDocument/2006/relationships/hyperlink" Target="https://n2t.net/ark:/65665/35bd5dbaa-2162-43ef-a554-eefb5e11480b" TargetMode="External"/><Relationship Id="rId6407" Type="http://schemas.openxmlformats.org/officeDocument/2006/relationships/hyperlink" Target="https://n2t.net/ark:/65665/394cf2d1a-185c-40bf-b34d-2dea60af372d" TargetMode="External"/><Relationship Id="rId1899" Type="http://schemas.openxmlformats.org/officeDocument/2006/relationships/hyperlink" Target="https://www.ncbi.nlm.nih.gov/sra/?term=SRR33529853" TargetMode="External"/><Relationship Id="rId4372" Type="http://schemas.openxmlformats.org/officeDocument/2006/relationships/hyperlink" Target="https://n2t.net/ark:/65665/33208e3dc-e5b8-4677-9c31-a1b8c4138817" TargetMode="External"/><Relationship Id="rId5009" Type="http://schemas.openxmlformats.org/officeDocument/2006/relationships/hyperlink" Target="https://n2t.net/ark:/65665/3ec91c7f0-8fbc-4076-9b8a-ff6b34f38d18" TargetMode="External"/><Relationship Id="rId5770" Type="http://schemas.openxmlformats.org/officeDocument/2006/relationships/hyperlink" Target="https://www.ncbi.nlm.nih.gov/sra/?term=SRR22396794" TargetMode="External"/><Relationship Id="rId6821" Type="http://schemas.openxmlformats.org/officeDocument/2006/relationships/hyperlink" Target="https://www.ncbi.nlm.nih.gov/biosample/?term=SAMN31811754" TargetMode="External"/><Relationship Id="rId1966" Type="http://schemas.openxmlformats.org/officeDocument/2006/relationships/hyperlink" Target="https://n2t.net/ark:/65665/364ece2ef-1ad9-4242-8b54-cbcdb4425d10" TargetMode="External"/><Relationship Id="rId4025" Type="http://schemas.openxmlformats.org/officeDocument/2006/relationships/hyperlink" Target="https://www.ncbi.nlm.nih.gov/sra/?term=SRR25465261" TargetMode="External"/><Relationship Id="rId5423" Type="http://schemas.openxmlformats.org/officeDocument/2006/relationships/hyperlink" Target="https://www.ncbi.nlm.nih.gov/biosample/?term=SAMN29555338" TargetMode="External"/><Relationship Id="rId1619" Type="http://schemas.openxmlformats.org/officeDocument/2006/relationships/hyperlink" Target="https://n2t.net/ark:/65665/3676106f7-71c4-4a69-b4e4-0b5723a5b7aa" TargetMode="External"/><Relationship Id="rId3041" Type="http://schemas.openxmlformats.org/officeDocument/2006/relationships/hyperlink" Target="https://www.ncbi.nlm.nih.gov/nuccore/OP056958" TargetMode="External"/><Relationship Id="rId6197" Type="http://schemas.openxmlformats.org/officeDocument/2006/relationships/hyperlink" Target="https://www.ncbi.nlm.nih.gov/nuccore/OP035194" TargetMode="External"/><Relationship Id="rId7248" Type="http://schemas.openxmlformats.org/officeDocument/2006/relationships/hyperlink" Target="https://www.ncbi.nlm.nih.gov/sra/?term=SRR21844060" TargetMode="External"/><Relationship Id="rId3858" Type="http://schemas.openxmlformats.org/officeDocument/2006/relationships/hyperlink" Target="https://www.ncbi.nlm.nih.gov/nuccore/PV170624" TargetMode="External"/><Relationship Id="rId4909" Type="http://schemas.openxmlformats.org/officeDocument/2006/relationships/hyperlink" Target="https://n2t.net/ark:/65665/33b5efd71-b089-4460-b18a-7672476c694c" TargetMode="External"/><Relationship Id="rId6264" Type="http://schemas.openxmlformats.org/officeDocument/2006/relationships/hyperlink" Target="https://www.ncbi.nlm.nih.gov/sra/?term=SRR18254471" TargetMode="External"/><Relationship Id="rId7315" Type="http://schemas.openxmlformats.org/officeDocument/2006/relationships/hyperlink" Target="https://www.ncbi.nlm.nih.gov/nuccore/PV166463" TargetMode="External"/><Relationship Id="rId779" Type="http://schemas.openxmlformats.org/officeDocument/2006/relationships/hyperlink" Target="https://www.ncbi.nlm.nih.gov/biosample/?term=SAMN26198093" TargetMode="External"/><Relationship Id="rId5280" Type="http://schemas.openxmlformats.org/officeDocument/2006/relationships/hyperlink" Target="https://www.ncbi.nlm.nih.gov/nuccore/OP056997" TargetMode="External"/><Relationship Id="rId6331" Type="http://schemas.openxmlformats.org/officeDocument/2006/relationships/hyperlink" Target="https://www.ncbi.nlm.nih.gov/nuccore/OR482520" TargetMode="External"/><Relationship Id="rId1476" Type="http://schemas.openxmlformats.org/officeDocument/2006/relationships/hyperlink" Target="https://n2t.net/ark:/65665/39011ce7d-5f48-47e0-9ebf-31b7c6dec55b" TargetMode="External"/><Relationship Id="rId2874" Type="http://schemas.openxmlformats.org/officeDocument/2006/relationships/hyperlink" Target="https://www.ncbi.nlm.nih.gov/sra/?term=SRR19434403" TargetMode="External"/><Relationship Id="rId3925" Type="http://schemas.openxmlformats.org/officeDocument/2006/relationships/hyperlink" Target="https://n2t.net/ark:/65665/3b2e2d108-0d87-421f-8cd4-1775e34c2c9b" TargetMode="External"/><Relationship Id="rId846" Type="http://schemas.openxmlformats.org/officeDocument/2006/relationships/hyperlink" Target="https://n2t.net/ark:/65665/3ee876de7-aadf-48bb-8a7e-ef492bfd1855" TargetMode="External"/><Relationship Id="rId1129" Type="http://schemas.openxmlformats.org/officeDocument/2006/relationships/hyperlink" Target="https://www.ncbi.nlm.nih.gov/sra/?term=SRR21844116" TargetMode="External"/><Relationship Id="rId1890" Type="http://schemas.openxmlformats.org/officeDocument/2006/relationships/hyperlink" Target="https://www.ncbi.nlm.nih.gov/nuccore/PV276243" TargetMode="External"/><Relationship Id="rId2527" Type="http://schemas.openxmlformats.org/officeDocument/2006/relationships/hyperlink" Target="https://n2t.net/ark:/65665/37c0d467f-994e-46da-b63f-f8d6a2e02f80" TargetMode="External"/><Relationship Id="rId2941" Type="http://schemas.openxmlformats.org/officeDocument/2006/relationships/hyperlink" Target="https://www.ncbi.nlm.nih.gov/nuccore/OP035097" TargetMode="External"/><Relationship Id="rId5000" Type="http://schemas.openxmlformats.org/officeDocument/2006/relationships/hyperlink" Target="https://www.ncbi.nlm.nih.gov/biosample/?term=SAMN31811773" TargetMode="External"/><Relationship Id="rId913" Type="http://schemas.openxmlformats.org/officeDocument/2006/relationships/hyperlink" Target="https://www.ncbi.nlm.nih.gov/nuccore/PV423362" TargetMode="External"/><Relationship Id="rId1543" Type="http://schemas.openxmlformats.org/officeDocument/2006/relationships/hyperlink" Target="https://n2t.net/ark:/65665/38a16048e-9dfc-4c3d-b548-0d862f973a34" TargetMode="External"/><Relationship Id="rId4699" Type="http://schemas.openxmlformats.org/officeDocument/2006/relationships/hyperlink" Target="https://www.ncbi.nlm.nih.gov/nuccore/PV276252" TargetMode="External"/><Relationship Id="rId1610" Type="http://schemas.openxmlformats.org/officeDocument/2006/relationships/hyperlink" Target="https://www.ncbi.nlm.nih.gov/biosample/?term=SAMN31811785" TargetMode="External"/><Relationship Id="rId4766" Type="http://schemas.openxmlformats.org/officeDocument/2006/relationships/hyperlink" Target="https://www.ncbi.nlm.nih.gov/nuccore/OR482496" TargetMode="External"/><Relationship Id="rId5817" Type="http://schemas.openxmlformats.org/officeDocument/2006/relationships/hyperlink" Target="https://n2t.net/ark:/65665/37e0e9a6d-df33-46a3-b782-aa926c3ef0ff" TargetMode="External"/><Relationship Id="rId7172" Type="http://schemas.openxmlformats.org/officeDocument/2006/relationships/hyperlink" Target="https://n2t.net/ark:/65665/391457ff0-929b-481e-a9b8-5608d84e5bb7" TargetMode="External"/><Relationship Id="rId3368" Type="http://schemas.openxmlformats.org/officeDocument/2006/relationships/hyperlink" Target="https://www.ncbi.nlm.nih.gov/sra/?term=SRR19434451" TargetMode="External"/><Relationship Id="rId3782" Type="http://schemas.openxmlformats.org/officeDocument/2006/relationships/hyperlink" Target="https://n2t.net/ark:/65665/37c11617b-5076-44df-8e06-dd271cdadaa4" TargetMode="External"/><Relationship Id="rId4419" Type="http://schemas.openxmlformats.org/officeDocument/2006/relationships/hyperlink" Target="https://n2t.net/ark:/65665/33410d52e-ebe8-41a3-8900-b517ee08b0b5" TargetMode="External"/><Relationship Id="rId4833" Type="http://schemas.openxmlformats.org/officeDocument/2006/relationships/hyperlink" Target="https://n2t.net/ark:/65665/3fd1985bd-462e-4f55-812e-b2c27e868f6b" TargetMode="External"/><Relationship Id="rId289" Type="http://schemas.openxmlformats.org/officeDocument/2006/relationships/hyperlink" Target="https://n2t.net/ark:/65665/388381197-9d76-4153-8e7d-1c91963bd095" TargetMode="External"/><Relationship Id="rId2384" Type="http://schemas.openxmlformats.org/officeDocument/2006/relationships/hyperlink" Target="https://n2t.net/ark:/65665/3c8a8f6ae-94a3-4617-a6a9-d490f8cf3ad3" TargetMode="External"/><Relationship Id="rId3435" Type="http://schemas.openxmlformats.org/officeDocument/2006/relationships/hyperlink" Target="https://www.ncbi.nlm.nih.gov/nuccore/PV170581" TargetMode="External"/><Relationship Id="rId356" Type="http://schemas.openxmlformats.org/officeDocument/2006/relationships/hyperlink" Target="https://www.ncbi.nlm.nih.gov/nuccore/OR482474" TargetMode="External"/><Relationship Id="rId770" Type="http://schemas.openxmlformats.org/officeDocument/2006/relationships/hyperlink" Target="https://n2t.net/ark:/65665/3b46a873c-b513-4cb1-8cc4-222e0c298f2c" TargetMode="External"/><Relationship Id="rId2037" Type="http://schemas.openxmlformats.org/officeDocument/2006/relationships/hyperlink" Target="https://www.ncbi.nlm.nih.gov/biosample/?term=SAMN31811579" TargetMode="External"/><Relationship Id="rId2451" Type="http://schemas.openxmlformats.org/officeDocument/2006/relationships/hyperlink" Target="https://n2t.net/ark:/65665/33344681b-fba3-4c33-8f3c-93642ad964da" TargetMode="External"/><Relationship Id="rId4900" Type="http://schemas.openxmlformats.org/officeDocument/2006/relationships/hyperlink" Target="https://www.ncbi.nlm.nih.gov/nuccore/OP056977" TargetMode="External"/><Relationship Id="rId6658" Type="http://schemas.openxmlformats.org/officeDocument/2006/relationships/hyperlink" Target="https://www.ncbi.nlm.nih.gov/biosample/?term=SAMN36762218" TargetMode="External"/><Relationship Id="rId423" Type="http://schemas.openxmlformats.org/officeDocument/2006/relationships/hyperlink" Target="https://n2t.net/ark:/65665/36bf828ee-72f9-4358-bddd-ec77160a1abd" TargetMode="External"/><Relationship Id="rId1053" Type="http://schemas.openxmlformats.org/officeDocument/2006/relationships/hyperlink" Target="https://www.ncbi.nlm.nih.gov/biosample/?term=SAMN48403263" TargetMode="External"/><Relationship Id="rId2104" Type="http://schemas.openxmlformats.org/officeDocument/2006/relationships/hyperlink" Target="https://n2t.net/ark:/65665/3c7210801-da0e-4bfe-b07e-e45e8d7913fb" TargetMode="External"/><Relationship Id="rId3502" Type="http://schemas.openxmlformats.org/officeDocument/2006/relationships/hyperlink" Target="https://n2t.net/ark:/65665/3fda1194a-8b58-4f07-ba22-c2391e980352" TargetMode="External"/><Relationship Id="rId5674" Type="http://schemas.openxmlformats.org/officeDocument/2006/relationships/hyperlink" Target="https://www.ncbi.nlm.nih.gov/sra/?term=SRR19434471" TargetMode="External"/><Relationship Id="rId6725" Type="http://schemas.openxmlformats.org/officeDocument/2006/relationships/hyperlink" Target="https://n2t.net/ark:/65665/35dd6761c-ecb3-40e4-aba7-1aa216cc38ed" TargetMode="External"/><Relationship Id="rId1120" Type="http://schemas.openxmlformats.org/officeDocument/2006/relationships/hyperlink" Target="https://n2t.net/ark:/65665/3ae645761-8e47-4836-804e-a145f51dcdf4" TargetMode="External"/><Relationship Id="rId4276" Type="http://schemas.openxmlformats.org/officeDocument/2006/relationships/hyperlink" Target="https://n2t.net/ark:/65665/39f99c34a-17a2-42a2-9efd-281878c08438" TargetMode="External"/><Relationship Id="rId4690" Type="http://schemas.openxmlformats.org/officeDocument/2006/relationships/hyperlink" Target="https://www.ncbi.nlm.nih.gov/nuccore/OP035240" TargetMode="External"/><Relationship Id="rId5327" Type="http://schemas.openxmlformats.org/officeDocument/2006/relationships/hyperlink" Target="https://n2t.net/ark:/65665/32a69ee06-4136-4a43-a972-09db278e8c97" TargetMode="External"/><Relationship Id="rId5741" Type="http://schemas.openxmlformats.org/officeDocument/2006/relationships/hyperlink" Target="https://www.ncbi.nlm.nih.gov/nuccore/OP035148" TargetMode="External"/><Relationship Id="rId1937" Type="http://schemas.openxmlformats.org/officeDocument/2006/relationships/hyperlink" Target="https://www.ncbi.nlm.nih.gov/biosample/?term=SAMN31811645" TargetMode="External"/><Relationship Id="rId3292" Type="http://schemas.openxmlformats.org/officeDocument/2006/relationships/hyperlink" Target="https://www.ncbi.nlm.nih.gov/nuccore/OR582692" TargetMode="External"/><Relationship Id="rId4343" Type="http://schemas.openxmlformats.org/officeDocument/2006/relationships/hyperlink" Target="https://www.ncbi.nlm.nih.gov/nuccore/OR546209" TargetMode="External"/><Relationship Id="rId4410" Type="http://schemas.openxmlformats.org/officeDocument/2006/relationships/hyperlink" Target="https://www.ncbi.nlm.nih.gov/sra/?term=SRR19434352" TargetMode="External"/><Relationship Id="rId280" Type="http://schemas.openxmlformats.org/officeDocument/2006/relationships/hyperlink" Target="https://www.ncbi.nlm.nih.gov/biosample/?term=SAMN26198152" TargetMode="External"/><Relationship Id="rId3012" Type="http://schemas.openxmlformats.org/officeDocument/2006/relationships/hyperlink" Target="https://www.ncbi.nlm.nih.gov/nuccore/OP035270" TargetMode="External"/><Relationship Id="rId6168" Type="http://schemas.openxmlformats.org/officeDocument/2006/relationships/hyperlink" Target="https://n2t.net/ark:/65665/35a0587ae-f998-4d0c-be06-7ee5ff5b0f76" TargetMode="External"/><Relationship Id="rId6582" Type="http://schemas.openxmlformats.org/officeDocument/2006/relationships/hyperlink" Target="https://www.ncbi.nlm.nih.gov/nuccore/PV423366" TargetMode="External"/><Relationship Id="rId7219" Type="http://schemas.openxmlformats.org/officeDocument/2006/relationships/hyperlink" Target="https://www.ncbi.nlm.nih.gov/sra/?term=SRR33529693" TargetMode="External"/><Relationship Id="rId5184" Type="http://schemas.openxmlformats.org/officeDocument/2006/relationships/hyperlink" Target="https://n2t.net/ark:/65665/3e733090c-947f-4566-8f51-3e040ade5b51" TargetMode="External"/><Relationship Id="rId6235" Type="http://schemas.openxmlformats.org/officeDocument/2006/relationships/hyperlink" Target="https://www.ncbi.nlm.nih.gov/nuccore/OR482510" TargetMode="External"/><Relationship Id="rId2778" Type="http://schemas.openxmlformats.org/officeDocument/2006/relationships/hyperlink" Target="https://n2t.net/ark:/65665/3c3943c11-73fd-4ab9-a0b4-bf49948ac5e9" TargetMode="External"/><Relationship Id="rId3829" Type="http://schemas.openxmlformats.org/officeDocument/2006/relationships/hyperlink" Target="https://n2t.net/ark:/65665/30dccfe55-57e6-4f9f-9119-cf38446a8baa" TargetMode="External"/><Relationship Id="rId1794" Type="http://schemas.openxmlformats.org/officeDocument/2006/relationships/hyperlink" Target="https://www.ncbi.nlm.nih.gov/biosample/?term=SAMN31811752" TargetMode="External"/><Relationship Id="rId2845" Type="http://schemas.openxmlformats.org/officeDocument/2006/relationships/hyperlink" Target="https://www.ncbi.nlm.nih.gov/nuccore/OP035237" TargetMode="External"/><Relationship Id="rId5251" Type="http://schemas.openxmlformats.org/officeDocument/2006/relationships/hyperlink" Target="https://n2t.net/ark:/65665/31810fdd7-4cbd-4db9-a6e1-1035961d75ed" TargetMode="External"/><Relationship Id="rId6302" Type="http://schemas.openxmlformats.org/officeDocument/2006/relationships/hyperlink" Target="https://www.ncbi.nlm.nih.gov/biosample/?term=SAMN26198424" TargetMode="External"/><Relationship Id="rId86" Type="http://schemas.openxmlformats.org/officeDocument/2006/relationships/hyperlink" Target="https://n2t.net/ark:/65665/393289bbd-adff-43a5-a633-e8c1d1e97629" TargetMode="External"/><Relationship Id="rId817" Type="http://schemas.openxmlformats.org/officeDocument/2006/relationships/hyperlink" Target="https://n2t.net/ark:/65665/38aa93775-fab1-4a1b-8225-958bada0a365" TargetMode="External"/><Relationship Id="rId1447" Type="http://schemas.openxmlformats.org/officeDocument/2006/relationships/hyperlink" Target="https://n2t.net/ark:/65665/394b58630-5e48-4477-9eb4-81dd72ec2542" TargetMode="External"/><Relationship Id="rId1861" Type="http://schemas.openxmlformats.org/officeDocument/2006/relationships/hyperlink" Target="https://n2t.net/ark:/65665/3dc2fc6da-2323-4e6f-887e-ffd7da132fed" TargetMode="External"/><Relationship Id="rId2912" Type="http://schemas.openxmlformats.org/officeDocument/2006/relationships/hyperlink" Target="https://n2t.net/ark:/65665/332da92db-2acc-4512-abab-cf84675206f4" TargetMode="External"/><Relationship Id="rId1514" Type="http://schemas.openxmlformats.org/officeDocument/2006/relationships/hyperlink" Target="https://www.ncbi.nlm.nih.gov/nuccore/OP035192" TargetMode="External"/><Relationship Id="rId7076" Type="http://schemas.openxmlformats.org/officeDocument/2006/relationships/hyperlink" Target="https://www.ncbi.nlm.nih.gov/sra/?term=SRR21843955" TargetMode="External"/><Relationship Id="rId3686" Type="http://schemas.openxmlformats.org/officeDocument/2006/relationships/hyperlink" Target="https://n2t.net/ark:/65665/3d9464170-fbe7-47c6-8759-c97cc3e9bb0f" TargetMode="External"/><Relationship Id="rId6092" Type="http://schemas.openxmlformats.org/officeDocument/2006/relationships/hyperlink" Target="https://n2t.net/ark:/65665/3f3f07e96-f4f0-4176-8223-2a9b8a00e224" TargetMode="External"/><Relationship Id="rId7143" Type="http://schemas.openxmlformats.org/officeDocument/2006/relationships/hyperlink" Target="https://www.ncbi.nlm.nih.gov/nuccore/OR546188" TargetMode="External"/><Relationship Id="rId2288" Type="http://schemas.openxmlformats.org/officeDocument/2006/relationships/hyperlink" Target="https://www.ncbi.nlm.nih.gov/nuccore/OP035207" TargetMode="External"/><Relationship Id="rId3339" Type="http://schemas.openxmlformats.org/officeDocument/2006/relationships/hyperlink" Target="https://www.ncbi.nlm.nih.gov/nuccore/PV660501" TargetMode="External"/><Relationship Id="rId4737" Type="http://schemas.openxmlformats.org/officeDocument/2006/relationships/hyperlink" Target="https://www.ncbi.nlm.nih.gov/nuccore/PV651721" TargetMode="External"/><Relationship Id="rId7210" Type="http://schemas.openxmlformats.org/officeDocument/2006/relationships/hyperlink" Target="https://www.ncbi.nlm.nih.gov/nuccore/PV670469" TargetMode="External"/><Relationship Id="rId3753" Type="http://schemas.openxmlformats.org/officeDocument/2006/relationships/hyperlink" Target="https://n2t.net/ark:/65665/3be422f89-f1db-429e-b5cd-415f8646a813" TargetMode="External"/><Relationship Id="rId4804" Type="http://schemas.openxmlformats.org/officeDocument/2006/relationships/hyperlink" Target="https://n2t.net/ark:/65665/34f04d92a-d5b7-4c5c-8ede-626b2a3913be" TargetMode="External"/><Relationship Id="rId674" Type="http://schemas.openxmlformats.org/officeDocument/2006/relationships/hyperlink" Target="https://www.ncbi.nlm.nih.gov/biosample/?term=SAMN29555369" TargetMode="External"/><Relationship Id="rId2355" Type="http://schemas.openxmlformats.org/officeDocument/2006/relationships/hyperlink" Target="https://n2t.net/ark:/65665/3bf1cd8f9-002b-4acc-96a0-cbbaba9aeb1f" TargetMode="External"/><Relationship Id="rId3406" Type="http://schemas.openxmlformats.org/officeDocument/2006/relationships/hyperlink" Target="https://www.ncbi.nlm.nih.gov/biosample/?term=SAMN36762371" TargetMode="External"/><Relationship Id="rId3820" Type="http://schemas.openxmlformats.org/officeDocument/2006/relationships/hyperlink" Target="https://www.ncbi.nlm.nih.gov/biosample/?term=SAMN36762289" TargetMode="External"/><Relationship Id="rId6976" Type="http://schemas.openxmlformats.org/officeDocument/2006/relationships/hyperlink" Target="https://n2t.net/ark:/65665/3a75cc3b3-1892-4552-b2f1-9fa3e1a303fe" TargetMode="External"/><Relationship Id="rId327" Type="http://schemas.openxmlformats.org/officeDocument/2006/relationships/hyperlink" Target="https://n2t.net/ark:/65665/3989082d5-9fba-4d80-ad4d-9f4c35e3da9f" TargetMode="External"/><Relationship Id="rId741" Type="http://schemas.openxmlformats.org/officeDocument/2006/relationships/hyperlink" Target="https://n2t.net/ark:/65665/30659baa1-a897-46ce-b3f2-85253c1fe588" TargetMode="External"/><Relationship Id="rId1371" Type="http://schemas.openxmlformats.org/officeDocument/2006/relationships/hyperlink" Target="https://www.ncbi.nlm.nih.gov/nuccore/PV660489" TargetMode="External"/><Relationship Id="rId2008" Type="http://schemas.openxmlformats.org/officeDocument/2006/relationships/hyperlink" Target="https://n2t.net/ark:/65665/33afc3bb7-1944-4694-ad87-5a81e28720d2" TargetMode="External"/><Relationship Id="rId2422" Type="http://schemas.openxmlformats.org/officeDocument/2006/relationships/hyperlink" Target="https://www.ncbi.nlm.nih.gov/biosample/?term=SAMN26198309" TargetMode="External"/><Relationship Id="rId5578" Type="http://schemas.openxmlformats.org/officeDocument/2006/relationships/hyperlink" Target="https://www.ncbi.nlm.nih.gov/sra/?term=SRR25465309" TargetMode="External"/><Relationship Id="rId5992" Type="http://schemas.openxmlformats.org/officeDocument/2006/relationships/hyperlink" Target="https://n2t.net/ark:/65665/3dabc8335-3251-4fa1-938f-92cee6348e04" TargetMode="External"/><Relationship Id="rId6629" Type="http://schemas.openxmlformats.org/officeDocument/2006/relationships/hyperlink" Target="https://www.ncbi.nlm.nih.gov/sra/?term=SRR25465042" TargetMode="External"/><Relationship Id="rId1024" Type="http://schemas.openxmlformats.org/officeDocument/2006/relationships/hyperlink" Target="https://www.ncbi.nlm.nih.gov/biosample/?term=SAMN26198123" TargetMode="External"/><Relationship Id="rId4594" Type="http://schemas.openxmlformats.org/officeDocument/2006/relationships/hyperlink" Target="https://www.ncbi.nlm.nih.gov/nuccore/OP056815" TargetMode="External"/><Relationship Id="rId5645" Type="http://schemas.openxmlformats.org/officeDocument/2006/relationships/hyperlink" Target="https://www.ncbi.nlm.nih.gov/nuccore/OP035175" TargetMode="External"/><Relationship Id="rId3196" Type="http://schemas.openxmlformats.org/officeDocument/2006/relationships/hyperlink" Target="https://www.ncbi.nlm.nih.gov/sra/?term=SRR21844027" TargetMode="External"/><Relationship Id="rId4247" Type="http://schemas.openxmlformats.org/officeDocument/2006/relationships/hyperlink" Target="https://n2t.net/ark:/65665/31e07796c-3e31-47f3-b40d-a187d6323ba3" TargetMode="External"/><Relationship Id="rId4661" Type="http://schemas.openxmlformats.org/officeDocument/2006/relationships/hyperlink" Target="https://www.ncbi.nlm.nih.gov/biosample/?term=SAMN31811642" TargetMode="External"/><Relationship Id="rId3263" Type="http://schemas.openxmlformats.org/officeDocument/2006/relationships/hyperlink" Target="https://www.ncbi.nlm.nih.gov/biosample/?term=SAMN31811865" TargetMode="External"/><Relationship Id="rId4314" Type="http://schemas.openxmlformats.org/officeDocument/2006/relationships/hyperlink" Target="https://www.ncbi.nlm.nih.gov/nuccore/OP056857" TargetMode="External"/><Relationship Id="rId5712" Type="http://schemas.openxmlformats.org/officeDocument/2006/relationships/hyperlink" Target="https://n2t.net/ark:/65665/323719da6-cfbc-4516-bb2a-d409c65b65ff" TargetMode="External"/><Relationship Id="rId184" Type="http://schemas.openxmlformats.org/officeDocument/2006/relationships/hyperlink" Target="https://www.ncbi.nlm.nih.gov/nuccore/OR482539" TargetMode="External"/><Relationship Id="rId1908" Type="http://schemas.openxmlformats.org/officeDocument/2006/relationships/hyperlink" Target="https://n2t.net/ark:/65665/3c3c40f46-2e8e-4b2a-94cf-cc39f1d170ab" TargetMode="External"/><Relationship Id="rId251" Type="http://schemas.openxmlformats.org/officeDocument/2006/relationships/hyperlink" Target="https://www.ncbi.nlm.nih.gov/sra/?term=SRR25465287" TargetMode="External"/><Relationship Id="rId3330" Type="http://schemas.openxmlformats.org/officeDocument/2006/relationships/hyperlink" Target="https://n2t.net/ark:/65665/33fe0b6c1-efa2-4ffb-9f1d-2fa39a3d76fb" TargetMode="External"/><Relationship Id="rId5088" Type="http://schemas.openxmlformats.org/officeDocument/2006/relationships/hyperlink" Target="https://www.ncbi.nlm.nih.gov/biosample/?term=SAMN36762080" TargetMode="External"/><Relationship Id="rId6139" Type="http://schemas.openxmlformats.org/officeDocument/2006/relationships/hyperlink" Target="https://n2t.net/ark:/65665/316e8fdc9-7f1d-4a22-9125-da38a9e4d9ad" TargetMode="External"/><Relationship Id="rId6486" Type="http://schemas.openxmlformats.org/officeDocument/2006/relationships/hyperlink" Target="https://n2t.net/ark:/65665/3ec730333-17e0-474c-820b-fb0341ff74e8" TargetMode="External"/><Relationship Id="rId6553" Type="http://schemas.openxmlformats.org/officeDocument/2006/relationships/hyperlink" Target="https://www.ncbi.nlm.nih.gov/sra/?term=SRR33529675" TargetMode="External"/><Relationship Id="rId1698" Type="http://schemas.openxmlformats.org/officeDocument/2006/relationships/hyperlink" Target="https://www.ncbi.nlm.nih.gov/sra/?term=SRR21844034" TargetMode="External"/><Relationship Id="rId2749" Type="http://schemas.openxmlformats.org/officeDocument/2006/relationships/hyperlink" Target="https://n2t.net/ark:/65665/3cbc74dbd-5e5d-433a-a3ca-01a05605ee6a" TargetMode="External"/><Relationship Id="rId5155" Type="http://schemas.openxmlformats.org/officeDocument/2006/relationships/hyperlink" Target="https://n2t.net/ark:/65665/3fcb36e5d-01c9-43f9-87a9-2515c9ba5569" TargetMode="External"/><Relationship Id="rId6206" Type="http://schemas.openxmlformats.org/officeDocument/2006/relationships/hyperlink" Target="https://n2t.net/ark:/65665/322bb6358-42ee-4030-8982-5ee16a4f72b5" TargetMode="External"/><Relationship Id="rId6620" Type="http://schemas.openxmlformats.org/officeDocument/2006/relationships/hyperlink" Target="https://n2t.net/ark:/65665/36ad40faf-d382-4ad6-a870-95e0c5f3b2bf" TargetMode="External"/><Relationship Id="rId1765" Type="http://schemas.openxmlformats.org/officeDocument/2006/relationships/hyperlink" Target="https://www.ncbi.nlm.nih.gov/biosample/?term=SAMN48403073" TargetMode="External"/><Relationship Id="rId4171" Type="http://schemas.openxmlformats.org/officeDocument/2006/relationships/hyperlink" Target="https://www.ncbi.nlm.nih.gov/sra/?term=SRR18254221" TargetMode="External"/><Relationship Id="rId5222" Type="http://schemas.openxmlformats.org/officeDocument/2006/relationships/hyperlink" Target="https://n2t.net/ark:/65665/347d103b3-5451-4766-aec0-af5abc3e3c04" TargetMode="External"/><Relationship Id="rId57" Type="http://schemas.openxmlformats.org/officeDocument/2006/relationships/hyperlink" Target="https://n2t.net/ark:/65665/380916c7c-b372-4be0-b53d-1d2e745148e3" TargetMode="External"/><Relationship Id="rId1418" Type="http://schemas.openxmlformats.org/officeDocument/2006/relationships/hyperlink" Target="https://n2t.net/ark:/65665/3b83c2c06-2a48-424a-8512-c2f7ab01e682" TargetMode="External"/><Relationship Id="rId2816" Type="http://schemas.openxmlformats.org/officeDocument/2006/relationships/hyperlink" Target="https://www.ncbi.nlm.nih.gov/nuccore/OR582658" TargetMode="External"/><Relationship Id="rId1832" Type="http://schemas.openxmlformats.org/officeDocument/2006/relationships/hyperlink" Target="https://www.ncbi.nlm.nih.gov/sra/?term=SRR33529998" TargetMode="External"/><Relationship Id="rId4988" Type="http://schemas.openxmlformats.org/officeDocument/2006/relationships/hyperlink" Target="https://n2t.net/ark:/65665/390d116e6-52d8-4e13-8ec7-4b3add350431" TargetMode="External"/><Relationship Id="rId7047" Type="http://schemas.openxmlformats.org/officeDocument/2006/relationships/hyperlink" Target="https://n2t.net/ark:/65665/3f6c7b1c3-5bcb-4b3a-8073-e174260e0c61" TargetMode="External"/><Relationship Id="rId6063" Type="http://schemas.openxmlformats.org/officeDocument/2006/relationships/hyperlink" Target="https://www.ncbi.nlm.nih.gov/sra/?term=SRR22396963" TargetMode="External"/><Relationship Id="rId3657" Type="http://schemas.openxmlformats.org/officeDocument/2006/relationships/hyperlink" Target="https://n2t.net/ark:/65665/3dd53acc6-c40b-485e-9ac7-7e34e3e35692" TargetMode="External"/><Relationship Id="rId4708" Type="http://schemas.openxmlformats.org/officeDocument/2006/relationships/hyperlink" Target="https://www.ncbi.nlm.nih.gov/nuccore/OR582659" TargetMode="External"/><Relationship Id="rId7114" Type="http://schemas.openxmlformats.org/officeDocument/2006/relationships/hyperlink" Target="https://www.ncbi.nlm.nih.gov/biosample/?term=SAMN31811745" TargetMode="External"/><Relationship Id="rId578" Type="http://schemas.openxmlformats.org/officeDocument/2006/relationships/hyperlink" Target="https://n2t.net/ark:/65665/3089cd3ed-fe1b-4e60-9fb7-8a2d65f7290b" TargetMode="External"/><Relationship Id="rId992" Type="http://schemas.openxmlformats.org/officeDocument/2006/relationships/hyperlink" Target="https://www.ncbi.nlm.nih.gov/sra/?term=SRR18254342" TargetMode="External"/><Relationship Id="rId2259" Type="http://schemas.openxmlformats.org/officeDocument/2006/relationships/hyperlink" Target="https://n2t.net/ark:/65665/371b83a71-b8cc-4680-a429-a4acb23c7a15" TargetMode="External"/><Relationship Id="rId2673" Type="http://schemas.openxmlformats.org/officeDocument/2006/relationships/hyperlink" Target="https://n2t.net/ark:/65665/32c856202-0bd1-4c46-ac0b-c20b2b12aa45" TargetMode="External"/><Relationship Id="rId3724" Type="http://schemas.openxmlformats.org/officeDocument/2006/relationships/hyperlink" Target="https://n2t.net/ark:/65665/3b7bb98e1-dc9c-48cd-b780-45189975983e" TargetMode="External"/><Relationship Id="rId6130" Type="http://schemas.openxmlformats.org/officeDocument/2006/relationships/hyperlink" Target="https://www.ncbi.nlm.nih.gov/biosample/?term=SAMN31811796" TargetMode="External"/><Relationship Id="rId645" Type="http://schemas.openxmlformats.org/officeDocument/2006/relationships/hyperlink" Target="https://www.ncbi.nlm.nih.gov/sra/?term=SRR22396615" TargetMode="External"/><Relationship Id="rId1275" Type="http://schemas.openxmlformats.org/officeDocument/2006/relationships/hyperlink" Target="https://n2t.net/ark:/65665/37da31e4b-d6b3-4901-ab6d-549e427b7554" TargetMode="External"/><Relationship Id="rId2326" Type="http://schemas.openxmlformats.org/officeDocument/2006/relationships/hyperlink" Target="https://n2t.net/ark:/65665/320afd84c-86b4-46aa-9529-5ee971274568" TargetMode="External"/><Relationship Id="rId2740" Type="http://schemas.openxmlformats.org/officeDocument/2006/relationships/hyperlink" Target="https://www.ncbi.nlm.nih.gov/nuccore/OP057056" TargetMode="External"/><Relationship Id="rId5896" Type="http://schemas.openxmlformats.org/officeDocument/2006/relationships/hyperlink" Target="https://n2t.net/ark:/65665/3b0a0b048-7e21-4360-8250-ba4df959de68" TargetMode="External"/><Relationship Id="rId6947" Type="http://schemas.openxmlformats.org/officeDocument/2006/relationships/hyperlink" Target="https://www.ncbi.nlm.nih.gov/biosample/?term=SAMN29555318" TargetMode="External"/><Relationship Id="rId712" Type="http://schemas.openxmlformats.org/officeDocument/2006/relationships/hyperlink" Target="https://n2t.net/ark:/65665/341d45b70-dfe4-4cd9-a20d-2cef0e23ca50" TargetMode="External"/><Relationship Id="rId1342" Type="http://schemas.openxmlformats.org/officeDocument/2006/relationships/hyperlink" Target="https://n2t.net/ark:/65665/356ff654b-2e35-4ff6-9b5c-e9c80917f1a9" TargetMode="External"/><Relationship Id="rId4498" Type="http://schemas.openxmlformats.org/officeDocument/2006/relationships/hyperlink" Target="https://n2t.net/ark:/65665/3367b7791-2102-41b8-b251-b2ce1b38417e" TargetMode="External"/><Relationship Id="rId5549" Type="http://schemas.openxmlformats.org/officeDocument/2006/relationships/hyperlink" Target="https://www.ncbi.nlm.nih.gov/nuccore/OP035115" TargetMode="External"/><Relationship Id="rId5963" Type="http://schemas.openxmlformats.org/officeDocument/2006/relationships/hyperlink" Target="https://n2t.net/ark:/65665/3ce6680bf-17c7-49d8-86b5-176ae228c0be" TargetMode="External"/><Relationship Id="rId3167" Type="http://schemas.openxmlformats.org/officeDocument/2006/relationships/hyperlink" Target="https://www.ncbi.nlm.nih.gov/nuccore/OP056938" TargetMode="External"/><Relationship Id="rId4565" Type="http://schemas.openxmlformats.org/officeDocument/2006/relationships/hyperlink" Target="https://www.ncbi.nlm.nih.gov/biosample/?term=SAMN26198358" TargetMode="External"/><Relationship Id="rId5616" Type="http://schemas.openxmlformats.org/officeDocument/2006/relationships/hyperlink" Target="https://n2t.net/ark:/65665/3565c0310-3fc8-48fb-a2e3-76c0b1868106" TargetMode="External"/><Relationship Id="rId3581" Type="http://schemas.openxmlformats.org/officeDocument/2006/relationships/hyperlink" Target="https://www.ncbi.nlm.nih.gov/biosample/?term=SAMN26198079" TargetMode="External"/><Relationship Id="rId4218" Type="http://schemas.openxmlformats.org/officeDocument/2006/relationships/hyperlink" Target="https://www.ncbi.nlm.nih.gov/nuccore/OR499754" TargetMode="External"/><Relationship Id="rId4632" Type="http://schemas.openxmlformats.org/officeDocument/2006/relationships/hyperlink" Target="https://www.ncbi.nlm.nih.gov/sra/?term=SRR18254508" TargetMode="External"/><Relationship Id="rId2183" Type="http://schemas.openxmlformats.org/officeDocument/2006/relationships/hyperlink" Target="https://n2t.net/ark:/65665/3a4c71656-160c-4a53-9def-08657dbf80fb" TargetMode="External"/><Relationship Id="rId3234" Type="http://schemas.openxmlformats.org/officeDocument/2006/relationships/hyperlink" Target="https://www.ncbi.nlm.nih.gov/biosample/?term=SAMN31811602" TargetMode="External"/><Relationship Id="rId155" Type="http://schemas.openxmlformats.org/officeDocument/2006/relationships/hyperlink" Target="https://n2t.net/ark:/65665/3fd6a5741-dfe0-43c4-99d6-df695717112e" TargetMode="External"/><Relationship Id="rId2250" Type="http://schemas.openxmlformats.org/officeDocument/2006/relationships/hyperlink" Target="https://www.ncbi.nlm.nih.gov/biosample/?term=SAMN26198094" TargetMode="External"/><Relationship Id="rId3301" Type="http://schemas.openxmlformats.org/officeDocument/2006/relationships/hyperlink" Target="https://n2t.net/ark:/65665/37dc6cc41-3bc3-46be-9381-41eeb0711c62" TargetMode="External"/><Relationship Id="rId6457" Type="http://schemas.openxmlformats.org/officeDocument/2006/relationships/hyperlink" Target="https://www.ncbi.nlm.nih.gov/nuccore/OP056930" TargetMode="External"/><Relationship Id="rId6871" Type="http://schemas.openxmlformats.org/officeDocument/2006/relationships/hyperlink" Target="https://n2t.net/ark:/65665/3094b67fe-91f9-4b9a-8a64-aa29c673e02d" TargetMode="External"/><Relationship Id="rId222" Type="http://schemas.openxmlformats.org/officeDocument/2006/relationships/hyperlink" Target="https://www.ncbi.nlm.nih.gov/nuccore/OP057097" TargetMode="External"/><Relationship Id="rId5059" Type="http://schemas.openxmlformats.org/officeDocument/2006/relationships/hyperlink" Target="https://n2t.net/ark:/65665/3a8dc1049-f4e0-44ea-b1f6-3f26d370906b" TargetMode="External"/><Relationship Id="rId5473" Type="http://schemas.openxmlformats.org/officeDocument/2006/relationships/hyperlink" Target="https://www.ncbi.nlm.nih.gov/sra/?term=SRR18254478" TargetMode="External"/><Relationship Id="rId6524" Type="http://schemas.openxmlformats.org/officeDocument/2006/relationships/hyperlink" Target="https://www.ncbi.nlm.nih.gov/nuccore/PV651717" TargetMode="External"/><Relationship Id="rId4075" Type="http://schemas.openxmlformats.org/officeDocument/2006/relationships/hyperlink" Target="https://n2t.net/ark:/65665/311b9376b-ca67-4b9a-ab30-4e8e602e9930" TargetMode="External"/><Relationship Id="rId5126" Type="http://schemas.openxmlformats.org/officeDocument/2006/relationships/hyperlink" Target="https://n2t.net/ark:/65665/3e7cad329-12bc-4784-a988-fedaf0dedc29" TargetMode="External"/><Relationship Id="rId1669" Type="http://schemas.openxmlformats.org/officeDocument/2006/relationships/hyperlink" Target="https://www.ncbi.nlm.nih.gov/sra/?term=SRR21844095" TargetMode="External"/><Relationship Id="rId3091" Type="http://schemas.openxmlformats.org/officeDocument/2006/relationships/hyperlink" Target="https://n2t.net/ark:/65665/36eaf10fe-4f51-470f-910c-8dcd0fe5354c" TargetMode="External"/><Relationship Id="rId4142" Type="http://schemas.openxmlformats.org/officeDocument/2006/relationships/hyperlink" Target="https://www.ncbi.nlm.nih.gov/sra/?term=SRR22396747" TargetMode="External"/><Relationship Id="rId5540" Type="http://schemas.openxmlformats.org/officeDocument/2006/relationships/hyperlink" Target="https://n2t.net/ark:/65665/3f3c31d63-bbd6-4d37-a9d1-569e8b9a2451" TargetMode="External"/><Relationship Id="rId7298" Type="http://schemas.openxmlformats.org/officeDocument/2006/relationships/hyperlink" Target="https://n2t.net/ark:/65665/3a836e9d7-c00b-402f-972e-90c5ed24fef1" TargetMode="External"/><Relationship Id="rId1736" Type="http://schemas.openxmlformats.org/officeDocument/2006/relationships/hyperlink" Target="https://n2t.net/ark:/65665/379d22fe9-7aeb-4ab3-b7c9-d0ab3c2189ee" TargetMode="External"/><Relationship Id="rId28" Type="http://schemas.openxmlformats.org/officeDocument/2006/relationships/hyperlink" Target="https://www.ncbi.nlm.nih.gov/biosample/?term=SAMN26198075" TargetMode="External"/><Relationship Id="rId1803" Type="http://schemas.openxmlformats.org/officeDocument/2006/relationships/hyperlink" Target="https://n2t.net/ark:/65665/394a23309-7747-4295-9ef4-4c47a7c284d3" TargetMode="External"/><Relationship Id="rId4959" Type="http://schemas.openxmlformats.org/officeDocument/2006/relationships/hyperlink" Target="https://www.ncbi.nlm.nih.gov/nuccore/PV276245" TargetMode="External"/><Relationship Id="rId3975" Type="http://schemas.openxmlformats.org/officeDocument/2006/relationships/hyperlink" Target="https://n2t.net/ark:/65665/3e9962a17-b78e-4d83-b4d6-c9b7ad543250" TargetMode="External"/><Relationship Id="rId6381" Type="http://schemas.openxmlformats.org/officeDocument/2006/relationships/hyperlink" Target="https://www.ncbi.nlm.nih.gov/nuccore/PV423373" TargetMode="External"/><Relationship Id="rId7018" Type="http://schemas.openxmlformats.org/officeDocument/2006/relationships/hyperlink" Target="https://n2t.net/ark:/65665/306ec5750-9a66-4c7f-b7d6-d4edea87ff79" TargetMode="External"/><Relationship Id="rId896" Type="http://schemas.openxmlformats.org/officeDocument/2006/relationships/hyperlink" Target="https://n2t.net/ark:/65665/3ffb06480-b937-407b-9a0a-2f246641041a" TargetMode="External"/><Relationship Id="rId2577" Type="http://schemas.openxmlformats.org/officeDocument/2006/relationships/hyperlink" Target="https://www.ncbi.nlm.nih.gov/biosample/?term=SAMN29555082" TargetMode="External"/><Relationship Id="rId3628" Type="http://schemas.openxmlformats.org/officeDocument/2006/relationships/hyperlink" Target="https://n2t.net/ark:/65665/3f80f5c6e-efda-4a27-80e7-284dbca1317f" TargetMode="External"/><Relationship Id="rId6034" Type="http://schemas.openxmlformats.org/officeDocument/2006/relationships/hyperlink" Target="https://www.ncbi.nlm.nih.gov/nuccore/PV670473" TargetMode="External"/><Relationship Id="rId549" Type="http://schemas.openxmlformats.org/officeDocument/2006/relationships/hyperlink" Target="https://n2t.net/ark:/65665/3924c380b-a2f9-4964-bf0e-2e9a7359839b" TargetMode="External"/><Relationship Id="rId1179" Type="http://schemas.openxmlformats.org/officeDocument/2006/relationships/hyperlink" Target="https://n2t.net/ark:/65665/3407a21c1-1944-49f1-bc44-2835ac433273" TargetMode="External"/><Relationship Id="rId1593" Type="http://schemas.openxmlformats.org/officeDocument/2006/relationships/hyperlink" Target="https://www.ncbi.nlm.nih.gov/biosample/?term=SAMN29555421" TargetMode="External"/><Relationship Id="rId2991" Type="http://schemas.openxmlformats.org/officeDocument/2006/relationships/hyperlink" Target="https://n2t.net/ark:/65665/32d868b1a-d5a2-4d5b-a9d2-01e407757c96" TargetMode="External"/><Relationship Id="rId5050" Type="http://schemas.openxmlformats.org/officeDocument/2006/relationships/hyperlink" Target="https://www.ncbi.nlm.nih.gov/biosample/?term=SAMN36762010" TargetMode="External"/><Relationship Id="rId6101" Type="http://schemas.openxmlformats.org/officeDocument/2006/relationships/hyperlink" Target="https://www.ncbi.nlm.nih.gov/sra/?term=SRR25465370" TargetMode="External"/><Relationship Id="rId963" Type="http://schemas.openxmlformats.org/officeDocument/2006/relationships/hyperlink" Target="https://www.ncbi.nlm.nih.gov/nuccore/OP035242" TargetMode="External"/><Relationship Id="rId1246" Type="http://schemas.openxmlformats.org/officeDocument/2006/relationships/hyperlink" Target="https://n2t.net/ark:/65665/3c82fddb6-b8ff-43fd-890c-ad9cc6b4c8d4" TargetMode="External"/><Relationship Id="rId2644" Type="http://schemas.openxmlformats.org/officeDocument/2006/relationships/hyperlink" Target="https://n2t.net/ark:/65665/34d8f6148-2a07-497d-8971-1b4cea442134" TargetMode="External"/><Relationship Id="rId616" Type="http://schemas.openxmlformats.org/officeDocument/2006/relationships/hyperlink" Target="https://n2t.net/ark:/65665/30d16f89e-2a02-4582-886b-1c005d75a242" TargetMode="External"/><Relationship Id="rId1660" Type="http://schemas.openxmlformats.org/officeDocument/2006/relationships/hyperlink" Target="https://n2t.net/ark:/65665/3ae2b6b4c-f5be-4837-ba94-935eab30e1fa" TargetMode="External"/><Relationship Id="rId2711" Type="http://schemas.openxmlformats.org/officeDocument/2006/relationships/hyperlink" Target="https://www.ncbi.nlm.nih.gov/biosample/?term=SAMN26198116" TargetMode="External"/><Relationship Id="rId5867" Type="http://schemas.openxmlformats.org/officeDocument/2006/relationships/hyperlink" Target="https://n2t.net/ark:/65665/3c7567794-a874-47d6-a275-85a9a1c38481" TargetMode="External"/><Relationship Id="rId6918" Type="http://schemas.openxmlformats.org/officeDocument/2006/relationships/hyperlink" Target="https://n2t.net/ark:/65665/3a86e0b50-3f79-475a-8320-1c6f8c22d852" TargetMode="External"/><Relationship Id="rId1313" Type="http://schemas.openxmlformats.org/officeDocument/2006/relationships/hyperlink" Target="https://n2t.net/ark:/65665/364f16a2e-2775-46c4-a09b-3444cd306016" TargetMode="External"/><Relationship Id="rId4469" Type="http://schemas.openxmlformats.org/officeDocument/2006/relationships/hyperlink" Target="https://www.ncbi.nlm.nih.gov/sra/?term=SRR19434483" TargetMode="External"/><Relationship Id="rId4883" Type="http://schemas.openxmlformats.org/officeDocument/2006/relationships/hyperlink" Target="https://www.ncbi.nlm.nih.gov/sra/?term=SRR25465372" TargetMode="External"/><Relationship Id="rId5934" Type="http://schemas.openxmlformats.org/officeDocument/2006/relationships/hyperlink" Target="https://www.ncbi.nlm.nih.gov/biosample/?term=SAMN36762097" TargetMode="External"/><Relationship Id="rId3485" Type="http://schemas.openxmlformats.org/officeDocument/2006/relationships/hyperlink" Target="https://n2t.net/ark:/65665/34bb3d1cc-81bc-4b63-98cf-e6599a3a9ab7" TargetMode="External"/><Relationship Id="rId4536" Type="http://schemas.openxmlformats.org/officeDocument/2006/relationships/hyperlink" Target="https://www.ncbi.nlm.nih.gov/biosample/?term=SAMN26198154" TargetMode="External"/><Relationship Id="rId4950" Type="http://schemas.openxmlformats.org/officeDocument/2006/relationships/hyperlink" Target="https://n2t.net/ark:/65665/368bbdf74-7ba5-4a37-b57f-7cf720c49919" TargetMode="External"/><Relationship Id="rId2087" Type="http://schemas.openxmlformats.org/officeDocument/2006/relationships/hyperlink" Target="https://n2t.net/ark:/65665/33368cded-c86e-4386-8df6-2fe3d6b5b9e8" TargetMode="External"/><Relationship Id="rId3138" Type="http://schemas.openxmlformats.org/officeDocument/2006/relationships/hyperlink" Target="https://n2t.net/ark:/65665/39f17c60c-aad6-4d81-aa87-a36bf05c37cb" TargetMode="External"/><Relationship Id="rId3552" Type="http://schemas.openxmlformats.org/officeDocument/2006/relationships/hyperlink" Target="https://www.ncbi.nlm.nih.gov/biosample/?term=SAMN36762307" TargetMode="External"/><Relationship Id="rId4603" Type="http://schemas.openxmlformats.org/officeDocument/2006/relationships/hyperlink" Target="https://n2t.net/ark:/65665/37a4836d4-3cdc-41db-a610-a33e67f37c89" TargetMode="External"/><Relationship Id="rId473" Type="http://schemas.openxmlformats.org/officeDocument/2006/relationships/hyperlink" Target="https://n2t.net/ark:/65665/3b41f70e6-59b0-4682-87ff-5c9c4cdc1d42" TargetMode="External"/><Relationship Id="rId2154" Type="http://schemas.openxmlformats.org/officeDocument/2006/relationships/hyperlink" Target="https://n2t.net/ark:/65665/38e4c890d-4af2-45dd-9140-fbce16914646" TargetMode="External"/><Relationship Id="rId3205" Type="http://schemas.openxmlformats.org/officeDocument/2006/relationships/hyperlink" Target="https://n2t.net/ark:/65665/3a81f84bf-9ea4-4277-9e46-767c027bc4b2" TargetMode="External"/><Relationship Id="rId126" Type="http://schemas.openxmlformats.org/officeDocument/2006/relationships/hyperlink" Target="https://n2t.net/ark:/65665/382b0cbf7-427e-46d3-b424-50d8135f8e14" TargetMode="External"/><Relationship Id="rId540" Type="http://schemas.openxmlformats.org/officeDocument/2006/relationships/hyperlink" Target="https://www.ncbi.nlm.nih.gov/sra/?term=SRR22396841" TargetMode="External"/><Relationship Id="rId1170" Type="http://schemas.openxmlformats.org/officeDocument/2006/relationships/hyperlink" Target="https://www.ncbi.nlm.nih.gov/nuccore/OP056803" TargetMode="External"/><Relationship Id="rId2221" Type="http://schemas.openxmlformats.org/officeDocument/2006/relationships/hyperlink" Target="https://n2t.net/ark:/65665/3151eb259-cbd8-4c6a-9238-72e305202a22" TargetMode="External"/><Relationship Id="rId5377" Type="http://schemas.openxmlformats.org/officeDocument/2006/relationships/hyperlink" Target="https://n2t.net/ark:/65665/31036c28b-8653-4e89-94af-1ee07dde0f72" TargetMode="External"/><Relationship Id="rId6428" Type="http://schemas.openxmlformats.org/officeDocument/2006/relationships/hyperlink" Target="https://www.ncbi.nlm.nih.gov/nuccore/OP056902" TargetMode="External"/><Relationship Id="rId6775" Type="http://schemas.openxmlformats.org/officeDocument/2006/relationships/hyperlink" Target="https://www.ncbi.nlm.nih.gov/biosample/?term=SAMN48403253" TargetMode="External"/><Relationship Id="rId5791" Type="http://schemas.openxmlformats.org/officeDocument/2006/relationships/hyperlink" Target="https://www.ncbi.nlm.nih.gov/nuccore/PV434813" TargetMode="External"/><Relationship Id="rId6842" Type="http://schemas.openxmlformats.org/officeDocument/2006/relationships/hyperlink" Target="https://www.ncbi.nlm.nih.gov/biosample/?term=SAMN31811616" TargetMode="External"/><Relationship Id="rId1987" Type="http://schemas.openxmlformats.org/officeDocument/2006/relationships/hyperlink" Target="https://www.ncbi.nlm.nih.gov/nuccore/OP056885" TargetMode="External"/><Relationship Id="rId4393" Type="http://schemas.openxmlformats.org/officeDocument/2006/relationships/hyperlink" Target="https://www.ncbi.nlm.nih.gov/nuccore/OP035222" TargetMode="External"/><Relationship Id="rId5444" Type="http://schemas.openxmlformats.org/officeDocument/2006/relationships/hyperlink" Target="https://www.ncbi.nlm.nih.gov/nuccore/OP057053" TargetMode="External"/><Relationship Id="rId4046" Type="http://schemas.openxmlformats.org/officeDocument/2006/relationships/hyperlink" Target="https://www.ncbi.nlm.nih.gov/nuccore/OR575549" TargetMode="External"/><Relationship Id="rId4460" Type="http://schemas.openxmlformats.org/officeDocument/2006/relationships/hyperlink" Target="https://n2t.net/ark:/65665/3045b9c3c-973b-444c-8e8c-0c129e9775f8" TargetMode="External"/><Relationship Id="rId5511" Type="http://schemas.openxmlformats.org/officeDocument/2006/relationships/hyperlink" Target="https://www.ncbi.nlm.nih.gov/biosample/?term=SAMN29555411" TargetMode="External"/><Relationship Id="rId1707" Type="http://schemas.openxmlformats.org/officeDocument/2006/relationships/hyperlink" Target="https://www.ncbi.nlm.nih.gov/sra/?term=SRR22396895" TargetMode="External"/><Relationship Id="rId3062" Type="http://schemas.openxmlformats.org/officeDocument/2006/relationships/hyperlink" Target="https://n2t.net/ark:/65665/3aebea89c-c90e-447b-ac6b-3ba8cb84cb50" TargetMode="External"/><Relationship Id="rId4113" Type="http://schemas.openxmlformats.org/officeDocument/2006/relationships/hyperlink" Target="https://www.ncbi.nlm.nih.gov/biosample/?term=SAMN31811738" TargetMode="External"/><Relationship Id="rId7269" Type="http://schemas.openxmlformats.org/officeDocument/2006/relationships/hyperlink" Target="https://n2t.net/ark:/65665/3541cd2e7-a718-454f-801d-fe9444429758" TargetMode="External"/><Relationship Id="rId6285" Type="http://schemas.openxmlformats.org/officeDocument/2006/relationships/hyperlink" Target="https://www.ncbi.nlm.nih.gov/sra/?term=SRR18254460" TargetMode="External"/><Relationship Id="rId7336" Type="http://schemas.openxmlformats.org/officeDocument/2006/relationships/hyperlink" Target="https://www.ncbi.nlm.nih.gov/nuccore/OR582699" TargetMode="External"/><Relationship Id="rId3879" Type="http://schemas.openxmlformats.org/officeDocument/2006/relationships/hyperlink" Target="https://n2t.net/ark:/65665/3c9f3e999-b3cb-4fd2-9f33-7f2e5bc5064b" TargetMode="External"/><Relationship Id="rId6352" Type="http://schemas.openxmlformats.org/officeDocument/2006/relationships/hyperlink" Target="https://www.ncbi.nlm.nih.gov/nuccore/OP035238" TargetMode="External"/><Relationship Id="rId2895" Type="http://schemas.openxmlformats.org/officeDocument/2006/relationships/hyperlink" Target="https://n2t.net/ark:/65665/3169e026f-bbdb-4c89-b8d3-7f52c17c21a4" TargetMode="External"/><Relationship Id="rId3946" Type="http://schemas.openxmlformats.org/officeDocument/2006/relationships/hyperlink" Target="https://www.ncbi.nlm.nih.gov/biosample/?term=SAMN26198204" TargetMode="External"/><Relationship Id="rId6005" Type="http://schemas.openxmlformats.org/officeDocument/2006/relationships/hyperlink" Target="https://www.ncbi.nlm.nih.gov/nuccore/OP057090" TargetMode="External"/><Relationship Id="rId867" Type="http://schemas.openxmlformats.org/officeDocument/2006/relationships/hyperlink" Target="https://n2t.net/ark:/65665/3b368c924-b4b7-45ba-9592-d3257758e2f7" TargetMode="External"/><Relationship Id="rId1497" Type="http://schemas.openxmlformats.org/officeDocument/2006/relationships/hyperlink" Target="https://www.ncbi.nlm.nih.gov/nuccore/PV637421" TargetMode="External"/><Relationship Id="rId2548" Type="http://schemas.openxmlformats.org/officeDocument/2006/relationships/hyperlink" Target="https://www.ncbi.nlm.nih.gov/sra/?term=SRR19434495" TargetMode="External"/><Relationship Id="rId2962" Type="http://schemas.openxmlformats.org/officeDocument/2006/relationships/hyperlink" Target="https://n2t.net/ark:/65665/306c21eb4-26b7-4b1a-bb06-6df0fac3ef0d" TargetMode="External"/><Relationship Id="rId934" Type="http://schemas.openxmlformats.org/officeDocument/2006/relationships/hyperlink" Target="https://n2t.net/ark:/65665/39eb6e598-c5a7-4b6d-8bfe-cb5f5e4a5970" TargetMode="External"/><Relationship Id="rId1564" Type="http://schemas.openxmlformats.org/officeDocument/2006/relationships/hyperlink" Target="https://n2t.net/ark:/65665/3cce5d201-a011-4ce2-b3d1-d70f306f4ec5" TargetMode="External"/><Relationship Id="rId2615" Type="http://schemas.openxmlformats.org/officeDocument/2006/relationships/hyperlink" Target="https://n2t.net/ark:/65665/3030a5627-9c3d-426b-9fab-bc3b195756fc" TargetMode="External"/><Relationship Id="rId5021" Type="http://schemas.openxmlformats.org/officeDocument/2006/relationships/hyperlink" Target="https://n2t.net/ark:/65665/355df805e-a6aa-4a9f-8437-6520bf07b767" TargetMode="External"/><Relationship Id="rId1217" Type="http://schemas.openxmlformats.org/officeDocument/2006/relationships/hyperlink" Target="https://n2t.net/ark:/65665/31990e668-c913-4b19-a0a2-16619ce8f201" TargetMode="External"/><Relationship Id="rId1631" Type="http://schemas.openxmlformats.org/officeDocument/2006/relationships/hyperlink" Target="https://n2t.net/ark:/65665/3c1ddedfd-9dcf-4d69-8006-4bdf69507503" TargetMode="External"/><Relationship Id="rId4787" Type="http://schemas.openxmlformats.org/officeDocument/2006/relationships/hyperlink" Target="https://www.ncbi.nlm.nih.gov/biosample/?term=SAMN26198100" TargetMode="External"/><Relationship Id="rId5838" Type="http://schemas.openxmlformats.org/officeDocument/2006/relationships/hyperlink" Target="https://n2t.net/ark:/65665/383b9225f-116b-492c-8fb8-c49b9484fced" TargetMode="External"/><Relationship Id="rId7193" Type="http://schemas.openxmlformats.org/officeDocument/2006/relationships/hyperlink" Target="https://www.ncbi.nlm.nih.gov/nuccore/PV370332" TargetMode="External"/><Relationship Id="rId3389" Type="http://schemas.openxmlformats.org/officeDocument/2006/relationships/hyperlink" Target="https://n2t.net/ark:/65665/3da712943-82e7-4142-889f-b532731438e4" TargetMode="External"/><Relationship Id="rId7260" Type="http://schemas.openxmlformats.org/officeDocument/2006/relationships/hyperlink" Target="https://www.ncbi.nlm.nih.gov/sra/?term=SRR21844122" TargetMode="External"/><Relationship Id="rId3456" Type="http://schemas.openxmlformats.org/officeDocument/2006/relationships/hyperlink" Target="https://n2t.net/ark:/65665/33ccd325e-f936-4d8b-ade7-f38a9ad5efea" TargetMode="External"/><Relationship Id="rId4854" Type="http://schemas.openxmlformats.org/officeDocument/2006/relationships/hyperlink" Target="https://n2t.net/ark:/65665/30706bcca-fa55-41c0-92e3-ad5c393a88c8" TargetMode="External"/><Relationship Id="rId5905" Type="http://schemas.openxmlformats.org/officeDocument/2006/relationships/hyperlink" Target="https://www.ncbi.nlm.nih.gov/biosample/?term=SAMN29555176" TargetMode="External"/><Relationship Id="rId377" Type="http://schemas.openxmlformats.org/officeDocument/2006/relationships/hyperlink" Target="https://n2t.net/ark:/65665/368235e68-f46a-444f-980f-54960bcbf822" TargetMode="External"/><Relationship Id="rId2058" Type="http://schemas.openxmlformats.org/officeDocument/2006/relationships/hyperlink" Target="https://n2t.net/ark:/65665/3e192bd2b-c656-498e-9401-00a024f49fee" TargetMode="External"/><Relationship Id="rId3109" Type="http://schemas.openxmlformats.org/officeDocument/2006/relationships/hyperlink" Target="https://n2t.net/ark:/65665/3390924b3-6822-4971-8e09-34161d7281ee" TargetMode="External"/><Relationship Id="rId3870" Type="http://schemas.openxmlformats.org/officeDocument/2006/relationships/hyperlink" Target="https://www.ncbi.nlm.nih.gov/nuccore/PV170607" TargetMode="External"/><Relationship Id="rId4507" Type="http://schemas.openxmlformats.org/officeDocument/2006/relationships/hyperlink" Target="https://www.ncbi.nlm.nih.gov/sra/?term=SRR19434452" TargetMode="External"/><Relationship Id="rId4921" Type="http://schemas.openxmlformats.org/officeDocument/2006/relationships/hyperlink" Target="https://www.ncbi.nlm.nih.gov/biosample/?term=SAMN26198135" TargetMode="External"/><Relationship Id="rId791" Type="http://schemas.openxmlformats.org/officeDocument/2006/relationships/hyperlink" Target="https://www.ncbi.nlm.nih.gov/biosample/?term=SAMN29555342" TargetMode="External"/><Relationship Id="rId1074" Type="http://schemas.openxmlformats.org/officeDocument/2006/relationships/hyperlink" Target="https://n2t.net/ark:/65665/325e1bfc3-80c1-4823-8e07-9452233b87ae" TargetMode="External"/><Relationship Id="rId2472" Type="http://schemas.openxmlformats.org/officeDocument/2006/relationships/hyperlink" Target="https://www.ncbi.nlm.nih.gov/nuccore/OP056867" TargetMode="External"/><Relationship Id="rId3523" Type="http://schemas.openxmlformats.org/officeDocument/2006/relationships/hyperlink" Target="https://www.ncbi.nlm.nih.gov/sra/?term=SRR25465052" TargetMode="External"/><Relationship Id="rId6679" Type="http://schemas.openxmlformats.org/officeDocument/2006/relationships/hyperlink" Target="https://n2t.net/ark:/65665/3315ba2e9-15e7-4c6b-92c8-1194e2868f27" TargetMode="External"/><Relationship Id="rId444" Type="http://schemas.openxmlformats.org/officeDocument/2006/relationships/hyperlink" Target="https://www.ncbi.nlm.nih.gov/biosample/?term=SAMN31811723" TargetMode="External"/><Relationship Id="rId2125" Type="http://schemas.openxmlformats.org/officeDocument/2006/relationships/hyperlink" Target="https://n2t.net/ark:/65665/399999b82-2f55-4eb8-b814-90fcebe0725e" TargetMode="External"/><Relationship Id="rId5695" Type="http://schemas.openxmlformats.org/officeDocument/2006/relationships/hyperlink" Target="https://n2t.net/ark:/65665/306c24ed5-3c86-4f7b-a3fd-8936caba3ec4" TargetMode="External"/><Relationship Id="rId6746" Type="http://schemas.openxmlformats.org/officeDocument/2006/relationships/hyperlink" Target="https://www.ncbi.nlm.nih.gov/biosample/?term=SAMN29555136" TargetMode="External"/><Relationship Id="rId511" Type="http://schemas.openxmlformats.org/officeDocument/2006/relationships/hyperlink" Target="https://www.ncbi.nlm.nih.gov/nuccore/OR482528" TargetMode="External"/><Relationship Id="rId1141" Type="http://schemas.openxmlformats.org/officeDocument/2006/relationships/hyperlink" Target="https://www.ncbi.nlm.nih.gov/sra/?term=SRR22396876" TargetMode="External"/><Relationship Id="rId4297" Type="http://schemas.openxmlformats.org/officeDocument/2006/relationships/hyperlink" Target="https://www.ncbi.nlm.nih.gov/nuccore/OR482487" TargetMode="External"/><Relationship Id="rId5348" Type="http://schemas.openxmlformats.org/officeDocument/2006/relationships/hyperlink" Target="https://www.ncbi.nlm.nih.gov/nuccore/OP057105" TargetMode="External"/><Relationship Id="rId5762" Type="http://schemas.openxmlformats.org/officeDocument/2006/relationships/hyperlink" Target="https://www.ncbi.nlm.nih.gov/nuccore/OR482542" TargetMode="External"/><Relationship Id="rId6813" Type="http://schemas.openxmlformats.org/officeDocument/2006/relationships/hyperlink" Target="https://n2t.net/ark:/65665/349020084-17eb-4fd5-9411-c21df053f176" TargetMode="External"/><Relationship Id="rId4364" Type="http://schemas.openxmlformats.org/officeDocument/2006/relationships/hyperlink" Target="https://www.ncbi.nlm.nih.gov/nuccore/PV656776" TargetMode="External"/><Relationship Id="rId5415" Type="http://schemas.openxmlformats.org/officeDocument/2006/relationships/hyperlink" Target="https://n2t.net/ark:/65665/33f21066d-84c8-42e7-9a8b-dbc31e3f15d8" TargetMode="External"/><Relationship Id="rId1958" Type="http://schemas.openxmlformats.org/officeDocument/2006/relationships/hyperlink" Target="https://n2t.net/ark:/65665/3fe587464-257b-42cb-83fd-c95a8b670979" TargetMode="External"/><Relationship Id="rId3380" Type="http://schemas.openxmlformats.org/officeDocument/2006/relationships/hyperlink" Target="https://www.ncbi.nlm.nih.gov/sra/?term=SRR25465340" TargetMode="External"/><Relationship Id="rId4017" Type="http://schemas.openxmlformats.org/officeDocument/2006/relationships/hyperlink" Target="https://n2t.net/ark:/65665/3eea2abf3-4194-4435-8357-749dd31b3db9" TargetMode="External"/><Relationship Id="rId4431" Type="http://schemas.openxmlformats.org/officeDocument/2006/relationships/hyperlink" Target="https://n2t.net/ark:/65665/3544ce999-fffb-4d97-b6f5-0f7e31f9ea0a" TargetMode="External"/><Relationship Id="rId3033" Type="http://schemas.openxmlformats.org/officeDocument/2006/relationships/hyperlink" Target="https://www.ncbi.nlm.nih.gov/biosample/?term=SAMN29555162" TargetMode="External"/><Relationship Id="rId6189" Type="http://schemas.openxmlformats.org/officeDocument/2006/relationships/hyperlink" Target="https://www.ncbi.nlm.nih.gov/biosample/?term=SAMN26198295" TargetMode="External"/><Relationship Id="rId2799" Type="http://schemas.openxmlformats.org/officeDocument/2006/relationships/hyperlink" Target="https://www.ncbi.nlm.nih.gov/biosample/?term=SAMN26198345" TargetMode="External"/><Relationship Id="rId3100" Type="http://schemas.openxmlformats.org/officeDocument/2006/relationships/hyperlink" Target="https://www.ncbi.nlm.nih.gov/sra/?term=SRR21844094" TargetMode="External"/><Relationship Id="rId6256" Type="http://schemas.openxmlformats.org/officeDocument/2006/relationships/hyperlink" Target="https://www.ncbi.nlm.nih.gov/nuccore/OR482511" TargetMode="External"/><Relationship Id="rId6670" Type="http://schemas.openxmlformats.org/officeDocument/2006/relationships/hyperlink" Target="https://www.ncbi.nlm.nih.gov/biosample/?term=SAMN26198200" TargetMode="External"/><Relationship Id="rId7307" Type="http://schemas.openxmlformats.org/officeDocument/2006/relationships/hyperlink" Target="https://www.ncbi.nlm.nih.gov/biosample/?term=SAMN36762100" TargetMode="External"/><Relationship Id="rId2866" Type="http://schemas.openxmlformats.org/officeDocument/2006/relationships/hyperlink" Target="https://n2t.net/ark:/65665/3aeab9107-3fa9-4002-b741-f09a8be060d5" TargetMode="External"/><Relationship Id="rId3917" Type="http://schemas.openxmlformats.org/officeDocument/2006/relationships/hyperlink" Target="https://www.ncbi.nlm.nih.gov/sra/?term=SRR25465060" TargetMode="External"/><Relationship Id="rId5272" Type="http://schemas.openxmlformats.org/officeDocument/2006/relationships/hyperlink" Target="https://www.ncbi.nlm.nih.gov/biosample/?term=SAMN36762226" TargetMode="External"/><Relationship Id="rId6323" Type="http://schemas.openxmlformats.org/officeDocument/2006/relationships/hyperlink" Target="https://www.ncbi.nlm.nih.gov/biosample/?term=SAMN29555381" TargetMode="External"/><Relationship Id="rId838" Type="http://schemas.openxmlformats.org/officeDocument/2006/relationships/hyperlink" Target="https://www.ncbi.nlm.nih.gov/sra/?term=SRR21844030" TargetMode="External"/><Relationship Id="rId1468" Type="http://schemas.openxmlformats.org/officeDocument/2006/relationships/hyperlink" Target="https://www.ncbi.nlm.nih.gov/nuccore/OP035254" TargetMode="External"/><Relationship Id="rId1882" Type="http://schemas.openxmlformats.org/officeDocument/2006/relationships/hyperlink" Target="https://www.ncbi.nlm.nih.gov/biosample/?term=SAMN29555058" TargetMode="External"/><Relationship Id="rId2519" Type="http://schemas.openxmlformats.org/officeDocument/2006/relationships/hyperlink" Target="https://www.ncbi.nlm.nih.gov/sra/?term=SRR21844048" TargetMode="External"/><Relationship Id="rId1535" Type="http://schemas.openxmlformats.org/officeDocument/2006/relationships/hyperlink" Target="https://www.ncbi.nlm.nih.gov/biosample/?term=SAMN48403244" TargetMode="External"/><Relationship Id="rId2933" Type="http://schemas.openxmlformats.org/officeDocument/2006/relationships/hyperlink" Target="https://www.ncbi.nlm.nih.gov/biosample/?term=SAMN26198257" TargetMode="External"/><Relationship Id="rId7097" Type="http://schemas.openxmlformats.org/officeDocument/2006/relationships/hyperlink" Target="https://www.ncbi.nlm.nih.gov/sra/?term=SRR22396655" TargetMode="External"/><Relationship Id="rId905" Type="http://schemas.openxmlformats.org/officeDocument/2006/relationships/hyperlink" Target="https://www.ncbi.nlm.nih.gov/biosample/?term=SAMN36762377" TargetMode="External"/><Relationship Id="rId7164" Type="http://schemas.openxmlformats.org/officeDocument/2006/relationships/hyperlink" Target="https://www.ncbi.nlm.nih.gov/biosample/?term=SAMN36762063" TargetMode="External"/><Relationship Id="rId1602" Type="http://schemas.openxmlformats.org/officeDocument/2006/relationships/hyperlink" Target="https://n2t.net/ark:/65665/34f49757e-46bf-45ba-89f9-c97a327a455e" TargetMode="External"/><Relationship Id="rId4758" Type="http://schemas.openxmlformats.org/officeDocument/2006/relationships/hyperlink" Target="https://www.ncbi.nlm.nih.gov/biosample/?term=SAMN36762340" TargetMode="External"/><Relationship Id="rId5809" Type="http://schemas.openxmlformats.org/officeDocument/2006/relationships/hyperlink" Target="https://www.ncbi.nlm.nih.gov/sra/?term=SRR22396833" TargetMode="External"/><Relationship Id="rId6180" Type="http://schemas.openxmlformats.org/officeDocument/2006/relationships/hyperlink" Target="https://n2t.net/ark:/65665/3d23b7be0-13a6-4223-bcd4-3978f1ec5044" TargetMode="External"/><Relationship Id="rId3774" Type="http://schemas.openxmlformats.org/officeDocument/2006/relationships/hyperlink" Target="https://www.ncbi.nlm.nih.gov/nuccore/PV170609" TargetMode="External"/><Relationship Id="rId4825" Type="http://schemas.openxmlformats.org/officeDocument/2006/relationships/hyperlink" Target="https://www.ncbi.nlm.nih.gov/sra/?term=SRR25465198" TargetMode="External"/><Relationship Id="rId7231" Type="http://schemas.openxmlformats.org/officeDocument/2006/relationships/hyperlink" Target="https://www.ncbi.nlm.nih.gov/nuccore/PV670485" TargetMode="External"/><Relationship Id="rId695" Type="http://schemas.openxmlformats.org/officeDocument/2006/relationships/hyperlink" Target="https://n2t.net/ark:/65665/30ba8da39-6374-46cf-87ee-62ed107a08a2" TargetMode="External"/><Relationship Id="rId2376" Type="http://schemas.openxmlformats.org/officeDocument/2006/relationships/hyperlink" Target="https://www.ncbi.nlm.nih.gov/nuccore/PV460835" TargetMode="External"/><Relationship Id="rId2790" Type="http://schemas.openxmlformats.org/officeDocument/2006/relationships/hyperlink" Target="https://n2t.net/ark:/65665/3054a93b1-1a7d-4261-8f30-6e02ecfa6ada" TargetMode="External"/><Relationship Id="rId3427" Type="http://schemas.openxmlformats.org/officeDocument/2006/relationships/hyperlink" Target="https://www.ncbi.nlm.nih.gov/biosample/?term=SAMN36762265" TargetMode="External"/><Relationship Id="rId3841" Type="http://schemas.openxmlformats.org/officeDocument/2006/relationships/hyperlink" Target="https://n2t.net/ark:/65665/312b71baf-7c7a-4e1a-86c4-084a74745513" TargetMode="External"/><Relationship Id="rId6997" Type="http://schemas.openxmlformats.org/officeDocument/2006/relationships/hyperlink" Target="https://n2t.net/ark:/65665/3d317bdb7-8494-4f00-9160-8f59c50b3ea0" TargetMode="External"/><Relationship Id="rId348" Type="http://schemas.openxmlformats.org/officeDocument/2006/relationships/hyperlink" Target="https://www.ncbi.nlm.nih.gov/biosample/?term=SAMN31811822" TargetMode="External"/><Relationship Id="rId762" Type="http://schemas.openxmlformats.org/officeDocument/2006/relationships/hyperlink" Target="https://www.ncbi.nlm.nih.gov/biosample/?term=SAMN36762242" TargetMode="External"/><Relationship Id="rId1392" Type="http://schemas.openxmlformats.org/officeDocument/2006/relationships/hyperlink" Target="https://www.ncbi.nlm.nih.gov/nuccore/PV660495" TargetMode="External"/><Relationship Id="rId2029" Type="http://schemas.openxmlformats.org/officeDocument/2006/relationships/hyperlink" Target="https://www.ncbi.nlm.nih.gov/sra/?term=SRR19434440" TargetMode="External"/><Relationship Id="rId2443" Type="http://schemas.openxmlformats.org/officeDocument/2006/relationships/hyperlink" Target="https://n2t.net/ark:/65665/3d2be0905-37aa-446b-a7cf-93d8a2a72d63" TargetMode="External"/><Relationship Id="rId5599" Type="http://schemas.openxmlformats.org/officeDocument/2006/relationships/hyperlink" Target="https://n2t.net/ark:/65665/346f21f20-f5a1-446a-bf6c-f401c0377d36" TargetMode="External"/><Relationship Id="rId415" Type="http://schemas.openxmlformats.org/officeDocument/2006/relationships/hyperlink" Target="https://www.ncbi.nlm.nih.gov/sra/?term=SRR21843999" TargetMode="External"/><Relationship Id="rId1045" Type="http://schemas.openxmlformats.org/officeDocument/2006/relationships/hyperlink" Target="https://n2t.net/ark:/65665/3d7b22aff-6a1c-4b4c-ab76-b35bc16354a2" TargetMode="External"/><Relationship Id="rId2510" Type="http://schemas.openxmlformats.org/officeDocument/2006/relationships/hyperlink" Target="https://n2t.net/ark:/65665/3f49ff0f3-b103-4d09-b398-e98283f92aee" TargetMode="External"/><Relationship Id="rId5666" Type="http://schemas.openxmlformats.org/officeDocument/2006/relationships/hyperlink" Target="https://n2t.net/ark:/65665/32b2efa87-36b3-4f0d-aa30-2e5f172c7678" TargetMode="External"/><Relationship Id="rId1112" Type="http://schemas.openxmlformats.org/officeDocument/2006/relationships/hyperlink" Target="https://www.ncbi.nlm.nih.gov/nuccore/OR482504" TargetMode="External"/><Relationship Id="rId4268" Type="http://schemas.openxmlformats.org/officeDocument/2006/relationships/hyperlink" Target="https://n2t.net/ark:/65665/3a676ddd2-4e0c-4df6-8dd2-df9cceb5fe24" TargetMode="External"/><Relationship Id="rId5319" Type="http://schemas.openxmlformats.org/officeDocument/2006/relationships/hyperlink" Target="https://www.ncbi.nlm.nih.gov/biosample/?term=SAMN36762206" TargetMode="External"/><Relationship Id="rId6717" Type="http://schemas.openxmlformats.org/officeDocument/2006/relationships/hyperlink" Target="https://www.ncbi.nlm.nih.gov/sra/?term=SRR25465375" TargetMode="External"/><Relationship Id="rId3284" Type="http://schemas.openxmlformats.org/officeDocument/2006/relationships/hyperlink" Target="https://www.ncbi.nlm.nih.gov/biosample/?term=SAMN31811913" TargetMode="External"/><Relationship Id="rId4682" Type="http://schemas.openxmlformats.org/officeDocument/2006/relationships/hyperlink" Target="https://n2t.net/ark:/65665/35521f29e-984f-41e9-9a6e-a1a5181f9b17" TargetMode="External"/><Relationship Id="rId5733" Type="http://schemas.openxmlformats.org/officeDocument/2006/relationships/hyperlink" Target="https://www.ncbi.nlm.nih.gov/biosample/?term=SAMN29555284" TargetMode="External"/><Relationship Id="rId1929" Type="http://schemas.openxmlformats.org/officeDocument/2006/relationships/hyperlink" Target="https://www.ncbi.nlm.nih.gov/biosample/?term=SAMN48403081" TargetMode="External"/><Relationship Id="rId4335" Type="http://schemas.openxmlformats.org/officeDocument/2006/relationships/hyperlink" Target="https://www.ncbi.nlm.nih.gov/biosample/?term=SAMN48403282" TargetMode="External"/><Relationship Id="rId5800" Type="http://schemas.openxmlformats.org/officeDocument/2006/relationships/hyperlink" Target="https://n2t.net/ark:/65665/3879f5771-19d8-4120-b084-af4a67235d2c" TargetMode="External"/><Relationship Id="rId3351" Type="http://schemas.openxmlformats.org/officeDocument/2006/relationships/hyperlink" Target="https://www.ncbi.nlm.nih.gov/nuccore/OR482565" TargetMode="External"/><Relationship Id="rId4402" Type="http://schemas.openxmlformats.org/officeDocument/2006/relationships/hyperlink" Target="https://n2t.net/ark:/65665/3a4e56a57-32ae-424b-8069-223d27de9b44" TargetMode="External"/><Relationship Id="rId272" Type="http://schemas.openxmlformats.org/officeDocument/2006/relationships/hyperlink" Target="https://n2t.net/ark:/65665/382cab7f6-a512-4069-b600-7d059393bcdb" TargetMode="External"/><Relationship Id="rId3004" Type="http://schemas.openxmlformats.org/officeDocument/2006/relationships/hyperlink" Target="https://www.ncbi.nlm.nih.gov/biosample/?term=SAMN26198140" TargetMode="External"/><Relationship Id="rId6574" Type="http://schemas.openxmlformats.org/officeDocument/2006/relationships/hyperlink" Target="https://www.ncbi.nlm.nih.gov/biosample/?term=SAMN31811607" TargetMode="External"/><Relationship Id="rId2020" Type="http://schemas.openxmlformats.org/officeDocument/2006/relationships/hyperlink" Target="https://n2t.net/ark:/65665/3b635f37d-159b-4ece-96ce-b5b932b19638" TargetMode="External"/><Relationship Id="rId5176" Type="http://schemas.openxmlformats.org/officeDocument/2006/relationships/hyperlink" Target="https://www.ncbi.nlm.nih.gov/nuccore/OP056823" TargetMode="External"/><Relationship Id="rId5590" Type="http://schemas.openxmlformats.org/officeDocument/2006/relationships/hyperlink" Target="https://www.ncbi.nlm.nih.gov/sra/?term=SRR19434404" TargetMode="External"/><Relationship Id="rId6227" Type="http://schemas.openxmlformats.org/officeDocument/2006/relationships/hyperlink" Target="https://www.ncbi.nlm.nih.gov/nuccore/PV357918" TargetMode="External"/><Relationship Id="rId6641" Type="http://schemas.openxmlformats.org/officeDocument/2006/relationships/hyperlink" Target="https://www.ncbi.nlm.nih.gov/sra/?term=SRR21844064" TargetMode="External"/><Relationship Id="rId4192" Type="http://schemas.openxmlformats.org/officeDocument/2006/relationships/hyperlink" Target="https://www.ncbi.nlm.nih.gov/biosample/?term=SAMN31811699" TargetMode="External"/><Relationship Id="rId5243" Type="http://schemas.openxmlformats.org/officeDocument/2006/relationships/hyperlink" Target="https://www.ncbi.nlm.nih.gov/biosample/?term=SAMN31811608" TargetMode="External"/><Relationship Id="rId1786" Type="http://schemas.openxmlformats.org/officeDocument/2006/relationships/hyperlink" Target="https://n2t.net/ark:/65665/3a3a0c623-3c10-47c0-9766-41ca7b7dc11d" TargetMode="External"/><Relationship Id="rId2837" Type="http://schemas.openxmlformats.org/officeDocument/2006/relationships/hyperlink" Target="https://www.ncbi.nlm.nih.gov/biosample/?term=SAMN31811606" TargetMode="External"/><Relationship Id="rId78" Type="http://schemas.openxmlformats.org/officeDocument/2006/relationships/hyperlink" Target="https://www.ncbi.nlm.nih.gov/nuccore/OP035198" TargetMode="External"/><Relationship Id="rId809" Type="http://schemas.openxmlformats.org/officeDocument/2006/relationships/hyperlink" Target="https://www.ncbi.nlm.nih.gov/sra/?term=SRR19434531" TargetMode="External"/><Relationship Id="rId1439" Type="http://schemas.openxmlformats.org/officeDocument/2006/relationships/hyperlink" Target="https://www.ncbi.nlm.nih.gov/nuccore/PV434820" TargetMode="External"/><Relationship Id="rId1853" Type="http://schemas.openxmlformats.org/officeDocument/2006/relationships/hyperlink" Target="https://www.ncbi.nlm.nih.gov/sra/?term=SRR18254219" TargetMode="External"/><Relationship Id="rId2904" Type="http://schemas.openxmlformats.org/officeDocument/2006/relationships/hyperlink" Target="https://www.ncbi.nlm.nih.gov/sra/?term=SRR19434353" TargetMode="External"/><Relationship Id="rId5310" Type="http://schemas.openxmlformats.org/officeDocument/2006/relationships/hyperlink" Target="https://n2t.net/ark:/65665/39805991b-b4ae-4ad8-81db-a982004ca32f" TargetMode="External"/><Relationship Id="rId7068" Type="http://schemas.openxmlformats.org/officeDocument/2006/relationships/hyperlink" Target="https://n2t.net/ark:/65665/386ed7d6a-44b7-49f5-8f60-6760e160b2f5" TargetMode="External"/><Relationship Id="rId1506" Type="http://schemas.openxmlformats.org/officeDocument/2006/relationships/hyperlink" Target="https://www.ncbi.nlm.nih.gov/biosample/?term=SAMN36762114" TargetMode="External"/><Relationship Id="rId1920" Type="http://schemas.openxmlformats.org/officeDocument/2006/relationships/hyperlink" Target="https://www.ncbi.nlm.nih.gov/sra/?term=SRR33529988" TargetMode="External"/><Relationship Id="rId3678" Type="http://schemas.openxmlformats.org/officeDocument/2006/relationships/hyperlink" Target="https://www.ncbi.nlm.nih.gov/sra/?term=SRR25465252" TargetMode="External"/><Relationship Id="rId4729" Type="http://schemas.openxmlformats.org/officeDocument/2006/relationships/hyperlink" Target="https://n2t.net/ark:/65665/3b31a7eb7-4c41-43e7-aaee-faec21ca9d60" TargetMode="External"/><Relationship Id="rId6084" Type="http://schemas.openxmlformats.org/officeDocument/2006/relationships/hyperlink" Target="https://www.ncbi.nlm.nih.gov/biosample/?term=SAMN48403237" TargetMode="External"/><Relationship Id="rId7135" Type="http://schemas.openxmlformats.org/officeDocument/2006/relationships/hyperlink" Target="https://www.ncbi.nlm.nih.gov/biosample/?term=SAMN29555246" TargetMode="External"/><Relationship Id="rId599" Type="http://schemas.openxmlformats.org/officeDocument/2006/relationships/hyperlink" Target="https://www.ncbi.nlm.nih.gov/biosample/?term=SAMN31811730" TargetMode="External"/><Relationship Id="rId2694" Type="http://schemas.openxmlformats.org/officeDocument/2006/relationships/hyperlink" Target="https://www.ncbi.nlm.nih.gov/sra/?term=SRR25465303" TargetMode="External"/><Relationship Id="rId3745" Type="http://schemas.openxmlformats.org/officeDocument/2006/relationships/hyperlink" Target="https://www.ncbi.nlm.nih.gov/nuccore/PV170596" TargetMode="External"/><Relationship Id="rId6151" Type="http://schemas.openxmlformats.org/officeDocument/2006/relationships/hyperlink" Target="https://n2t.net/ark:/65665/3c92fabf8-51ed-44e8-aa04-08652d32e561" TargetMode="External"/><Relationship Id="rId7202" Type="http://schemas.openxmlformats.org/officeDocument/2006/relationships/hyperlink" Target="https://n2t.net/ark:/65665/3900d2feb-344f-4efd-8206-e5c2c2732c90" TargetMode="External"/><Relationship Id="rId666" Type="http://schemas.openxmlformats.org/officeDocument/2006/relationships/hyperlink" Target="https://www.ncbi.nlm.nih.gov/biosample/?term=SAMN31811786" TargetMode="External"/><Relationship Id="rId1296" Type="http://schemas.openxmlformats.org/officeDocument/2006/relationships/hyperlink" Target="https://www.ncbi.nlm.nih.gov/biosample/?term=SAMN26198282" TargetMode="External"/><Relationship Id="rId2347" Type="http://schemas.openxmlformats.org/officeDocument/2006/relationships/hyperlink" Target="https://n2t.net/ark:/65665/3510b1e2e-b735-4a29-83d8-6f92d55b93fe" TargetMode="External"/><Relationship Id="rId319" Type="http://schemas.openxmlformats.org/officeDocument/2006/relationships/hyperlink" Target="https://www.ncbi.nlm.nih.gov/biosample/?term=SAMN31811749" TargetMode="External"/><Relationship Id="rId1363" Type="http://schemas.openxmlformats.org/officeDocument/2006/relationships/hyperlink" Target="https://n2t.net/ark:/65665/30651240b-6be0-4848-9eee-43c856d955fe" TargetMode="External"/><Relationship Id="rId2761" Type="http://schemas.openxmlformats.org/officeDocument/2006/relationships/hyperlink" Target="https://n2t.net/ark:/65665/3a20c7a2e-7eab-4dd5-bc15-dbff1680b388" TargetMode="External"/><Relationship Id="rId3812" Type="http://schemas.openxmlformats.org/officeDocument/2006/relationships/hyperlink" Target="https://n2t.net/ark:/65665/389953c75-cc0a-4f86-8141-c34e589b18a5" TargetMode="External"/><Relationship Id="rId6968" Type="http://schemas.openxmlformats.org/officeDocument/2006/relationships/hyperlink" Target="https://n2t.net/ark:/65665/3828fa0e3-2cc2-427b-9849-375b73f77af0" TargetMode="External"/><Relationship Id="rId733" Type="http://schemas.openxmlformats.org/officeDocument/2006/relationships/hyperlink" Target="https://www.ncbi.nlm.nih.gov/sra/?term=SRR22396844" TargetMode="External"/><Relationship Id="rId1016" Type="http://schemas.openxmlformats.org/officeDocument/2006/relationships/hyperlink" Target="https://n2t.net/ark:/65665/3c0271398-26b4-4257-8c69-dcfd1a0b22b7" TargetMode="External"/><Relationship Id="rId2414" Type="http://schemas.openxmlformats.org/officeDocument/2006/relationships/hyperlink" Target="https://n2t.net/ark:/65665/3239ace64-db6b-42c9-b59c-0e64219cdb9d" TargetMode="External"/><Relationship Id="rId5984" Type="http://schemas.openxmlformats.org/officeDocument/2006/relationships/hyperlink" Target="https://n2t.net/ark:/65665/333b39c54-bea3-49bd-bcc5-f798cbd45c25" TargetMode="External"/><Relationship Id="rId800" Type="http://schemas.openxmlformats.org/officeDocument/2006/relationships/hyperlink" Target="https://n2t.net/ark:/65665/3f3833b69-0290-4062-8c0c-7ebf3df89008" TargetMode="External"/><Relationship Id="rId1430" Type="http://schemas.openxmlformats.org/officeDocument/2006/relationships/hyperlink" Target="https://n2t.net/ark:/65665/3d588c5af-5977-4143-b34d-83d1c0a23ac8" TargetMode="External"/><Relationship Id="rId4586" Type="http://schemas.openxmlformats.org/officeDocument/2006/relationships/hyperlink" Target="https://www.ncbi.nlm.nih.gov/biosample/?term=SAMN26198164" TargetMode="External"/><Relationship Id="rId5637" Type="http://schemas.openxmlformats.org/officeDocument/2006/relationships/hyperlink" Target="https://www.ncbi.nlm.nih.gov/biosample/?term=SAMN26198303" TargetMode="External"/><Relationship Id="rId3188" Type="http://schemas.openxmlformats.org/officeDocument/2006/relationships/hyperlink" Target="https://n2t.net/ark:/65665/344f60219-fe73-406c-b58f-93179af31e12" TargetMode="External"/><Relationship Id="rId4239" Type="http://schemas.openxmlformats.org/officeDocument/2006/relationships/hyperlink" Target="https://www.ncbi.nlm.nih.gov/biosample/?term=SAMN31811848" TargetMode="External"/><Relationship Id="rId4653" Type="http://schemas.openxmlformats.org/officeDocument/2006/relationships/hyperlink" Target="https://www.ncbi.nlm.nih.gov/sra/?term=SRR18254512" TargetMode="External"/><Relationship Id="rId5704" Type="http://schemas.openxmlformats.org/officeDocument/2006/relationships/hyperlink" Target="https://www.ncbi.nlm.nih.gov/sra/?term=SRR21844085" TargetMode="External"/><Relationship Id="rId3255" Type="http://schemas.openxmlformats.org/officeDocument/2006/relationships/hyperlink" Target="https://n2t.net/ark:/65665/319e78382-96a7-49d8-95c5-16ed7aa04aa5" TargetMode="External"/><Relationship Id="rId4306" Type="http://schemas.openxmlformats.org/officeDocument/2006/relationships/hyperlink" Target="https://www.ncbi.nlm.nih.gov/biosample/?term=SAMN48403160" TargetMode="External"/><Relationship Id="rId4720" Type="http://schemas.openxmlformats.org/officeDocument/2006/relationships/hyperlink" Target="https://www.ncbi.nlm.nih.gov/nuccore/OP057088" TargetMode="External"/><Relationship Id="rId176" Type="http://schemas.openxmlformats.org/officeDocument/2006/relationships/hyperlink" Target="https://www.ncbi.nlm.nih.gov/biosample/?term=SAMN29555420" TargetMode="External"/><Relationship Id="rId590" Type="http://schemas.openxmlformats.org/officeDocument/2006/relationships/hyperlink" Target="https://n2t.net/ark:/65665/34a532a6d-4c4a-400f-ba9c-99f2d795362b" TargetMode="External"/><Relationship Id="rId2271" Type="http://schemas.openxmlformats.org/officeDocument/2006/relationships/hyperlink" Target="https://n2t.net/ark:/65665/3b68e0ef6-45a2-4515-841a-187dc84c7bf1" TargetMode="External"/><Relationship Id="rId3322" Type="http://schemas.openxmlformats.org/officeDocument/2006/relationships/hyperlink" Target="https://www.ncbi.nlm.nih.gov/sra/?term=SRR22396727" TargetMode="External"/><Relationship Id="rId6478" Type="http://schemas.openxmlformats.org/officeDocument/2006/relationships/hyperlink" Target="https://n2t.net/ark:/65665/3642b6e60-7ed2-4bb9-8095-75d875d142a3" TargetMode="External"/><Relationship Id="rId243" Type="http://schemas.openxmlformats.org/officeDocument/2006/relationships/hyperlink" Target="https://www.ncbi.nlm.nih.gov/nuccore/OP056939" TargetMode="External"/><Relationship Id="rId5494" Type="http://schemas.openxmlformats.org/officeDocument/2006/relationships/hyperlink" Target="https://www.ncbi.nlm.nih.gov/sra/?term=SRR18254461" TargetMode="External"/><Relationship Id="rId6892" Type="http://schemas.openxmlformats.org/officeDocument/2006/relationships/hyperlink" Target="https://n2t.net/ark:/65665/3661b44c7-b8c8-4507-8b70-fa65b786c592" TargetMode="External"/><Relationship Id="rId310" Type="http://schemas.openxmlformats.org/officeDocument/2006/relationships/hyperlink" Target="https://www.ncbi.nlm.nih.gov/nuccore/OR581011" TargetMode="External"/><Relationship Id="rId4096" Type="http://schemas.openxmlformats.org/officeDocument/2006/relationships/hyperlink" Target="https://n2t.net/ark:/65665/3edc73293-8911-46fa-8a27-cba818bd48b5" TargetMode="External"/><Relationship Id="rId5147" Type="http://schemas.openxmlformats.org/officeDocument/2006/relationships/hyperlink" Target="https://www.ncbi.nlm.nih.gov/nuccore/OP057019" TargetMode="External"/><Relationship Id="rId6545" Type="http://schemas.openxmlformats.org/officeDocument/2006/relationships/hyperlink" Target="https://n2t.net/ark:/65665/38b7f43c2-fd5a-46d0-8559-35dbb2a88d42" TargetMode="External"/><Relationship Id="rId5561" Type="http://schemas.openxmlformats.org/officeDocument/2006/relationships/hyperlink" Target="https://www.ncbi.nlm.nih.gov/nuccore/OR575548" TargetMode="External"/><Relationship Id="rId6612" Type="http://schemas.openxmlformats.org/officeDocument/2006/relationships/hyperlink" Target="https://www.ncbi.nlm.nih.gov/nuccore/OR482461" TargetMode="External"/><Relationship Id="rId1757" Type="http://schemas.openxmlformats.org/officeDocument/2006/relationships/hyperlink" Target="https://n2t.net/ark:/65665/395eb5853-4cd1-415f-8cff-281078253f0f" TargetMode="External"/><Relationship Id="rId2808" Type="http://schemas.openxmlformats.org/officeDocument/2006/relationships/hyperlink" Target="https://n2t.net/ark:/65665/34b9619f5-d66d-4646-87a7-5da422e31733" TargetMode="External"/><Relationship Id="rId4163" Type="http://schemas.openxmlformats.org/officeDocument/2006/relationships/hyperlink" Target="https://www.ncbi.nlm.nih.gov/nuccore/OP057034" TargetMode="External"/><Relationship Id="rId5214" Type="http://schemas.openxmlformats.org/officeDocument/2006/relationships/hyperlink" Target="https://www.ncbi.nlm.nih.gov/sra/?term=SRR21844103" TargetMode="External"/><Relationship Id="rId49" Type="http://schemas.openxmlformats.org/officeDocument/2006/relationships/hyperlink" Target="https://n2t.net/ark:/65665/33496168a-8769-48eb-954b-0b41bceec549" TargetMode="External"/><Relationship Id="rId1824" Type="http://schemas.openxmlformats.org/officeDocument/2006/relationships/hyperlink" Target="https://n2t.net/ark:/65665/37badfcc5-7a32-4901-b240-52d7c6428403" TargetMode="External"/><Relationship Id="rId4230" Type="http://schemas.openxmlformats.org/officeDocument/2006/relationships/hyperlink" Target="https://www.ncbi.nlm.nih.gov/nuccore/OR482486" TargetMode="External"/><Relationship Id="rId7039" Type="http://schemas.openxmlformats.org/officeDocument/2006/relationships/hyperlink" Target="https://www.ncbi.nlm.nih.gov/sra/?term=SRR25465015" TargetMode="External"/><Relationship Id="rId2598" Type="http://schemas.openxmlformats.org/officeDocument/2006/relationships/hyperlink" Target="https://n2t.net/ark:/65665/3c4d128ef-fca3-4753-b636-c9b5c2dc4676" TargetMode="External"/><Relationship Id="rId3996" Type="http://schemas.openxmlformats.org/officeDocument/2006/relationships/hyperlink" Target="https://www.ncbi.nlm.nih.gov/nuccore/PV170621" TargetMode="External"/><Relationship Id="rId6055" Type="http://schemas.openxmlformats.org/officeDocument/2006/relationships/hyperlink" Target="https://n2t.net/ark:/65665/32d87fb71-0a57-4511-8be7-f3947ff7e0bd" TargetMode="External"/><Relationship Id="rId7106" Type="http://schemas.openxmlformats.org/officeDocument/2006/relationships/hyperlink" Target="https://n2t.net/ark:/65665/379fde015-060f-4658-9581-88e92694626f" TargetMode="External"/><Relationship Id="rId3649" Type="http://schemas.openxmlformats.org/officeDocument/2006/relationships/hyperlink" Target="https://www.ncbi.nlm.nih.gov/nuccore/OP056950" TargetMode="External"/><Relationship Id="rId5071" Type="http://schemas.openxmlformats.org/officeDocument/2006/relationships/hyperlink" Target="https://n2t.net/ark:/65665/353eb60bf-34fe-4018-928c-69824d13f45c" TargetMode="External"/><Relationship Id="rId6122" Type="http://schemas.openxmlformats.org/officeDocument/2006/relationships/hyperlink" Target="https://n2t.net/ark:/65665/36653c380-5971-4813-a177-d290a9761bf6" TargetMode="External"/><Relationship Id="rId984" Type="http://schemas.openxmlformats.org/officeDocument/2006/relationships/hyperlink" Target="https://n2t.net/ark:/65665/32fa116bf-31c2-4d9d-b655-dc1388c9475c" TargetMode="External"/><Relationship Id="rId2665" Type="http://schemas.openxmlformats.org/officeDocument/2006/relationships/hyperlink" Target="https://www.ncbi.nlm.nih.gov/sra/?term=SRR21844055" TargetMode="External"/><Relationship Id="rId3716" Type="http://schemas.openxmlformats.org/officeDocument/2006/relationships/hyperlink" Target="https://n2t.net/ark:/65665/37b1815c9-4533-4318-8097-701b61837d79" TargetMode="External"/><Relationship Id="rId637" Type="http://schemas.openxmlformats.org/officeDocument/2006/relationships/hyperlink" Target="https://www.ncbi.nlm.nih.gov/nuccore/OP035283" TargetMode="External"/><Relationship Id="rId1267" Type="http://schemas.openxmlformats.org/officeDocument/2006/relationships/hyperlink" Target="https://www.ncbi.nlm.nih.gov/sra/?term=SRR19434356" TargetMode="External"/><Relationship Id="rId1681" Type="http://schemas.openxmlformats.org/officeDocument/2006/relationships/hyperlink" Target="https://www.ncbi.nlm.nih.gov/sra/?term=SRR21844071" TargetMode="External"/><Relationship Id="rId2318" Type="http://schemas.openxmlformats.org/officeDocument/2006/relationships/hyperlink" Target="https://n2t.net/ark:/65665/344ec68ad-423f-4034-9ed2-21aadca89489" TargetMode="External"/><Relationship Id="rId2732" Type="http://schemas.openxmlformats.org/officeDocument/2006/relationships/hyperlink" Target="https://www.ncbi.nlm.nih.gov/biosample/?term=SAMN29555418" TargetMode="External"/><Relationship Id="rId5888" Type="http://schemas.openxmlformats.org/officeDocument/2006/relationships/hyperlink" Target="https://www.ncbi.nlm.nih.gov/sra/?term=SRR22396964" TargetMode="External"/><Relationship Id="rId6939" Type="http://schemas.openxmlformats.org/officeDocument/2006/relationships/hyperlink" Target="https://n2t.net/ark:/65665/36e45b967-326f-405f-aef6-7b29187a0d96" TargetMode="External"/><Relationship Id="rId704" Type="http://schemas.openxmlformats.org/officeDocument/2006/relationships/hyperlink" Target="https://www.ncbi.nlm.nih.gov/nuccore/OP057027" TargetMode="External"/><Relationship Id="rId1334" Type="http://schemas.openxmlformats.org/officeDocument/2006/relationships/hyperlink" Target="https://www.ncbi.nlm.nih.gov/nuccore/OP035232" TargetMode="External"/><Relationship Id="rId5955" Type="http://schemas.openxmlformats.org/officeDocument/2006/relationships/hyperlink" Target="https://n2t.net/ark:/65665/38a9ec80d-d52c-4d0c-8345-47a52d3a44d9" TargetMode="External"/><Relationship Id="rId40" Type="http://schemas.openxmlformats.org/officeDocument/2006/relationships/hyperlink" Target="https://www.ncbi.nlm.nih.gov/biosample/?term=SAMN26198283" TargetMode="External"/><Relationship Id="rId1401" Type="http://schemas.openxmlformats.org/officeDocument/2006/relationships/hyperlink" Target="https://n2t.net/ark:/65665/3ddd3d6f2-4264-49dd-9dfd-531620a39201" TargetMode="External"/><Relationship Id="rId4557" Type="http://schemas.openxmlformats.org/officeDocument/2006/relationships/hyperlink" Target="https://n2t.net/ark:/65665/31d61746e-867f-43a1-b7d3-b4169a442973" TargetMode="External"/><Relationship Id="rId5608" Type="http://schemas.openxmlformats.org/officeDocument/2006/relationships/hyperlink" Target="https://www.ncbi.nlm.nih.gov/sra/?term=SRR25465238" TargetMode="External"/><Relationship Id="rId3159" Type="http://schemas.openxmlformats.org/officeDocument/2006/relationships/hyperlink" Target="https://www.ncbi.nlm.nih.gov/biosample/?term=SAMN29555142" TargetMode="External"/><Relationship Id="rId3573" Type="http://schemas.openxmlformats.org/officeDocument/2006/relationships/hyperlink" Target="https://n2t.net/ark:/65665/3e3ab43ed-3169-419e-b6c9-279d9ff8dba4" TargetMode="External"/><Relationship Id="rId4971" Type="http://schemas.openxmlformats.org/officeDocument/2006/relationships/hyperlink" Target="https://n2t.net/ark:/65665/30b37d038-d45c-4782-b955-0be0d70aaec0" TargetMode="External"/><Relationship Id="rId7030" Type="http://schemas.openxmlformats.org/officeDocument/2006/relationships/hyperlink" Target="https://n2t.net/ark:/65665/3a8e70b10-a6c8-417c-9ab7-36231129d142" TargetMode="External"/><Relationship Id="rId494" Type="http://schemas.openxmlformats.org/officeDocument/2006/relationships/hyperlink" Target="https://n2t.net/ark:/65665/339e3872e-684a-4e64-ab54-0d222e51489a" TargetMode="External"/><Relationship Id="rId2175" Type="http://schemas.openxmlformats.org/officeDocument/2006/relationships/hyperlink" Target="https://www.ncbi.nlm.nih.gov/nuccore/OP057023" TargetMode="External"/><Relationship Id="rId3226" Type="http://schemas.openxmlformats.org/officeDocument/2006/relationships/hyperlink" Target="https://www.ncbi.nlm.nih.gov/sra/?term=SRR21843915" TargetMode="External"/><Relationship Id="rId4624" Type="http://schemas.openxmlformats.org/officeDocument/2006/relationships/hyperlink" Target="https://www.ncbi.nlm.nih.gov/nuccore/OP056964" TargetMode="External"/><Relationship Id="rId147" Type="http://schemas.openxmlformats.org/officeDocument/2006/relationships/hyperlink" Target="https://www.ncbi.nlm.nih.gov/sra/?term=SRR18254355" TargetMode="External"/><Relationship Id="rId1191" Type="http://schemas.openxmlformats.org/officeDocument/2006/relationships/hyperlink" Target="https://n2t.net/ark:/65665/3732fc287-9bd3-4226-9fc7-afdbb4167afe" TargetMode="External"/><Relationship Id="rId3640" Type="http://schemas.openxmlformats.org/officeDocument/2006/relationships/hyperlink" Target="https://n2t.net/ark:/65665/30532ebe5-077e-4f6f-8e74-90a16e4c419b" TargetMode="External"/><Relationship Id="rId6796" Type="http://schemas.openxmlformats.org/officeDocument/2006/relationships/hyperlink" Target="https://n2t.net/ark:/65665/37948331d-1831-4f9e-a28f-f4e5e694e7bb" TargetMode="External"/><Relationship Id="rId561" Type="http://schemas.openxmlformats.org/officeDocument/2006/relationships/hyperlink" Target="https://n2t.net/ark:/65665/35c091606-7d9f-458d-b080-7f0f46648380" TargetMode="External"/><Relationship Id="rId2242" Type="http://schemas.openxmlformats.org/officeDocument/2006/relationships/hyperlink" Target="https://n2t.net/ark:/65665/31e3cd220-0781-4b82-8166-f4a8060fdf8a" TargetMode="External"/><Relationship Id="rId5398" Type="http://schemas.openxmlformats.org/officeDocument/2006/relationships/hyperlink" Target="https://n2t.net/ark:/65665/3951fd130-4add-4ce7-a13f-15691d0ba837" TargetMode="External"/><Relationship Id="rId6449" Type="http://schemas.openxmlformats.org/officeDocument/2006/relationships/hyperlink" Target="https://www.ncbi.nlm.nih.gov/biosample/?term=SAMN29555266" TargetMode="External"/><Relationship Id="rId6863" Type="http://schemas.openxmlformats.org/officeDocument/2006/relationships/hyperlink" Target="https://www.ncbi.nlm.nih.gov/biosample/?term=SAMN29555256" TargetMode="External"/><Relationship Id="rId214" Type="http://schemas.openxmlformats.org/officeDocument/2006/relationships/hyperlink" Target="https://www.ncbi.nlm.nih.gov/biosample/?term=SAMN29555211" TargetMode="External"/><Relationship Id="rId5465" Type="http://schemas.openxmlformats.org/officeDocument/2006/relationships/hyperlink" Target="https://www.ncbi.nlm.nih.gov/nuccore/OR482562" TargetMode="External"/><Relationship Id="rId6516" Type="http://schemas.openxmlformats.org/officeDocument/2006/relationships/hyperlink" Target="https://n2t.net/ark:/65665/3f1da04ab-c55f-46c2-b4f8-cb950be8ac3a" TargetMode="External"/><Relationship Id="rId6930" Type="http://schemas.openxmlformats.org/officeDocument/2006/relationships/hyperlink" Target="https://n2t.net/ark:/65665/3b45562f9-a7be-4b2c-8886-16cf0e5972ef" TargetMode="External"/><Relationship Id="rId4067" Type="http://schemas.openxmlformats.org/officeDocument/2006/relationships/hyperlink" Target="https://n2t.net/ark:/65665/3d451cc5d-a291-430f-8a41-d2d67bff5043" TargetMode="External"/><Relationship Id="rId4481" Type="http://schemas.openxmlformats.org/officeDocument/2006/relationships/hyperlink" Target="https://www.ncbi.nlm.nih.gov/sra/?term=SRR18254544" TargetMode="External"/><Relationship Id="rId5118" Type="http://schemas.openxmlformats.org/officeDocument/2006/relationships/hyperlink" Target="https://www.ncbi.nlm.nih.gov/sra/?term=SRR25465285" TargetMode="External"/><Relationship Id="rId5532" Type="http://schemas.openxmlformats.org/officeDocument/2006/relationships/hyperlink" Target="https://n2t.net/ark:/65665/391476088-7461-45a6-82ae-6ce72f2e1c17" TargetMode="External"/><Relationship Id="rId3083" Type="http://schemas.openxmlformats.org/officeDocument/2006/relationships/hyperlink" Target="https://www.ncbi.nlm.nih.gov/nuccore/OR601730" TargetMode="External"/><Relationship Id="rId4134" Type="http://schemas.openxmlformats.org/officeDocument/2006/relationships/hyperlink" Target="https://n2t.net/ark:/65665/3a3cd2732-c31c-400a-9a46-4decd2fc7845" TargetMode="External"/><Relationship Id="rId1728" Type="http://schemas.openxmlformats.org/officeDocument/2006/relationships/hyperlink" Target="https://www.ncbi.nlm.nih.gov/sra/?term=SRR22396780" TargetMode="External"/><Relationship Id="rId3150" Type="http://schemas.openxmlformats.org/officeDocument/2006/relationships/hyperlink" Target="https://n2t.net/ark:/65665/37d22ee8b-05c1-4704-aa47-72cc9c9a1e5f" TargetMode="External"/><Relationship Id="rId4201" Type="http://schemas.openxmlformats.org/officeDocument/2006/relationships/hyperlink" Target="https://n2t.net/ark:/65665/356e36c54-b045-41ee-ada0-06452de327c9" TargetMode="External"/><Relationship Id="rId3967" Type="http://schemas.openxmlformats.org/officeDocument/2006/relationships/hyperlink" Target="https://n2t.net/ark:/65665/3eac002e1-77a2-4847-9c90-9ed17a529ca8" TargetMode="External"/><Relationship Id="rId6373" Type="http://schemas.openxmlformats.org/officeDocument/2006/relationships/hyperlink" Target="https://n2t.net/ark:/65665/30b32a7a0-68fa-41e9-9257-23c6cb1b0e76" TargetMode="External"/><Relationship Id="rId4" Type="http://schemas.openxmlformats.org/officeDocument/2006/relationships/hyperlink" Target="https://www.ncbi.nlm.nih.gov/biosample/?term=SAMN26198110" TargetMode="External"/><Relationship Id="rId888" Type="http://schemas.openxmlformats.org/officeDocument/2006/relationships/hyperlink" Target="https://www.ncbi.nlm.nih.gov/sra/?term=SRR25465239" TargetMode="External"/><Relationship Id="rId2569" Type="http://schemas.openxmlformats.org/officeDocument/2006/relationships/hyperlink" Target="https://n2t.net/ark:/65665/393375eb5-e7d3-4783-b7a8-97edd851423c" TargetMode="External"/><Relationship Id="rId2983" Type="http://schemas.openxmlformats.org/officeDocument/2006/relationships/hyperlink" Target="https://www.ncbi.nlm.nih.gov/nuccore/OP035102" TargetMode="External"/><Relationship Id="rId6026" Type="http://schemas.openxmlformats.org/officeDocument/2006/relationships/hyperlink" Target="https://www.ncbi.nlm.nih.gov/nuccore/OP035117" TargetMode="External"/><Relationship Id="rId6440" Type="http://schemas.openxmlformats.org/officeDocument/2006/relationships/hyperlink" Target="https://n2t.net/ark:/65665/36c80fd5d-27cd-4ab2-8ed2-7a278462a92e" TargetMode="External"/><Relationship Id="rId955" Type="http://schemas.openxmlformats.org/officeDocument/2006/relationships/hyperlink" Target="https://www.ncbi.nlm.nih.gov/biosample/?term=SAMN31811610" TargetMode="External"/><Relationship Id="rId1585" Type="http://schemas.openxmlformats.org/officeDocument/2006/relationships/hyperlink" Target="https://www.ncbi.nlm.nih.gov/sra/?term=SRR19434439" TargetMode="External"/><Relationship Id="rId2636" Type="http://schemas.openxmlformats.org/officeDocument/2006/relationships/hyperlink" Target="https://www.ncbi.nlm.nih.gov/nuccore/OP056910" TargetMode="External"/><Relationship Id="rId5042" Type="http://schemas.openxmlformats.org/officeDocument/2006/relationships/hyperlink" Target="https://n2t.net/ark:/65665/3822e8a5b-aae4-4281-a492-11fa3c4b3577" TargetMode="External"/><Relationship Id="rId608" Type="http://schemas.openxmlformats.org/officeDocument/2006/relationships/hyperlink" Target="https://n2t.net/ark:/65665/348f8d55d-6910-422e-9a35-31f82cf38ccb" TargetMode="External"/><Relationship Id="rId1238" Type="http://schemas.openxmlformats.org/officeDocument/2006/relationships/hyperlink" Target="https://www.ncbi.nlm.nih.gov/nuccore/OP057096" TargetMode="External"/><Relationship Id="rId1652" Type="http://schemas.openxmlformats.org/officeDocument/2006/relationships/hyperlink" Target="https://n2t.net/ark:/65665/3694371ef-5f8d-449d-b181-04161bdd994c" TargetMode="External"/><Relationship Id="rId1305" Type="http://schemas.openxmlformats.org/officeDocument/2006/relationships/hyperlink" Target="https://n2t.net/ark:/65665/3cdbc5f2d-f0f9-4b2b-9695-e325390e00a0" TargetMode="External"/><Relationship Id="rId2703" Type="http://schemas.openxmlformats.org/officeDocument/2006/relationships/hyperlink" Target="https://n2t.net/ark:/65665/329a7932b-3563-401f-aea8-68a03628549a" TargetMode="External"/><Relationship Id="rId5859" Type="http://schemas.openxmlformats.org/officeDocument/2006/relationships/hyperlink" Target="https://www.ncbi.nlm.nih.gov/nuccore/OP057008" TargetMode="External"/><Relationship Id="rId7281" Type="http://schemas.openxmlformats.org/officeDocument/2006/relationships/hyperlink" Target="https://n2t.net/ark:/65665/39aff3b55-32c8-4f73-8e00-e2d145a5bb76" TargetMode="External"/><Relationship Id="rId4875" Type="http://schemas.openxmlformats.org/officeDocument/2006/relationships/hyperlink" Target="https://n2t.net/ark:/65665/3f3800db7-b069-4dd9-9e5d-181e7ff80ad3" TargetMode="External"/><Relationship Id="rId5926" Type="http://schemas.openxmlformats.org/officeDocument/2006/relationships/hyperlink" Target="https://n2t.net/ark:/65665/3879aa7be-efbf-4443-90f8-266c4002e86c" TargetMode="External"/><Relationship Id="rId11" Type="http://schemas.openxmlformats.org/officeDocument/2006/relationships/hyperlink" Target="https://www.ncbi.nlm.nih.gov/sra/?term=SRR19434517" TargetMode="External"/><Relationship Id="rId398" Type="http://schemas.openxmlformats.org/officeDocument/2006/relationships/hyperlink" Target="https://www.ncbi.nlm.nih.gov/nuccore/OP057026" TargetMode="External"/><Relationship Id="rId2079" Type="http://schemas.openxmlformats.org/officeDocument/2006/relationships/hyperlink" Target="https://www.ncbi.nlm.nih.gov/sra/?term=SRR22396846" TargetMode="External"/><Relationship Id="rId3477" Type="http://schemas.openxmlformats.org/officeDocument/2006/relationships/hyperlink" Target="https://www.ncbi.nlm.nih.gov/nuccore/PV170592" TargetMode="External"/><Relationship Id="rId3891" Type="http://schemas.openxmlformats.org/officeDocument/2006/relationships/hyperlink" Target="https://n2t.net/ark:/65665/340fb0883-1bb9-455e-85f7-c8e10bbf5bda" TargetMode="External"/><Relationship Id="rId4528" Type="http://schemas.openxmlformats.org/officeDocument/2006/relationships/hyperlink" Target="https://n2t.net/ark:/65665/3e50e8036-0b68-4292-8190-b1860a17459e" TargetMode="External"/><Relationship Id="rId4942" Type="http://schemas.openxmlformats.org/officeDocument/2006/relationships/hyperlink" Target="https://n2t.net/ark:/65665/3697784ad-d8f8-4c38-85e5-326062ccbac6" TargetMode="External"/><Relationship Id="rId2493" Type="http://schemas.openxmlformats.org/officeDocument/2006/relationships/hyperlink" Target="https://n2t.net/ark:/65665/398d77e14-a025-49b5-a8af-2076d52b7f24" TargetMode="External"/><Relationship Id="rId3544" Type="http://schemas.openxmlformats.org/officeDocument/2006/relationships/hyperlink" Target="https://n2t.net/ark:/65665/33a6c1fd3-49ce-4278-8c7c-61899ccf36ca" TargetMode="External"/><Relationship Id="rId7001" Type="http://schemas.openxmlformats.org/officeDocument/2006/relationships/hyperlink" Target="https://n2t.net/ark:/65665/323731319-b35e-49b0-94e5-25440c1b6996" TargetMode="External"/><Relationship Id="rId465" Type="http://schemas.openxmlformats.org/officeDocument/2006/relationships/hyperlink" Target="https://n2t.net/ark:/65665/34c8c8a2c-8024-477d-8dd9-1140163a46ad" TargetMode="External"/><Relationship Id="rId1095" Type="http://schemas.openxmlformats.org/officeDocument/2006/relationships/hyperlink" Target="https://n2t.net/ark:/65665/35549cad0-037f-421e-a139-519c97adda50" TargetMode="External"/><Relationship Id="rId2146" Type="http://schemas.openxmlformats.org/officeDocument/2006/relationships/hyperlink" Target="https://n2t.net/ark:/65665/30a1021a4-fea9-4e42-b69c-cc857bd4b52d" TargetMode="External"/><Relationship Id="rId2560" Type="http://schemas.openxmlformats.org/officeDocument/2006/relationships/hyperlink" Target="https://www.ncbi.nlm.nih.gov/sra/?term=SRR25465279" TargetMode="External"/><Relationship Id="rId3611" Type="http://schemas.openxmlformats.org/officeDocument/2006/relationships/hyperlink" Target="https://www.ncbi.nlm.nih.gov/biosample/?term=SAMN36762365" TargetMode="External"/><Relationship Id="rId6767" Type="http://schemas.openxmlformats.org/officeDocument/2006/relationships/hyperlink" Target="https://n2t.net/ark:/65665/32bf2fcfd-3839-498d-96eb-a526d7e5e6cc" TargetMode="External"/><Relationship Id="rId118" Type="http://schemas.openxmlformats.org/officeDocument/2006/relationships/hyperlink" Target="https://www.ncbi.nlm.nih.gov/biosample/?term=SAMN26198386" TargetMode="External"/><Relationship Id="rId532" Type="http://schemas.openxmlformats.org/officeDocument/2006/relationships/hyperlink" Target="https://n2t.net/ark:/65665/361b3fe7e-056b-41a6-90c7-e74af4a1b368" TargetMode="External"/><Relationship Id="rId1162" Type="http://schemas.openxmlformats.org/officeDocument/2006/relationships/hyperlink" Target="https://n2t.net/ark:/65665/3281ae430-4979-4da6-8144-ad1484bea871" TargetMode="External"/><Relationship Id="rId2213" Type="http://schemas.openxmlformats.org/officeDocument/2006/relationships/hyperlink" Target="https://www.ncbi.nlm.nih.gov/sra/?term=SRR21844065" TargetMode="External"/><Relationship Id="rId5369" Type="http://schemas.openxmlformats.org/officeDocument/2006/relationships/hyperlink" Target="https://www.ncbi.nlm.nih.gov/sra/?term=SRR33529708" TargetMode="External"/><Relationship Id="rId5783" Type="http://schemas.openxmlformats.org/officeDocument/2006/relationships/hyperlink" Target="https://www.ncbi.nlm.nih.gov/nuccore/OR482545" TargetMode="External"/><Relationship Id="rId4385" Type="http://schemas.openxmlformats.org/officeDocument/2006/relationships/hyperlink" Target="https://n2t.net/ark:/65665/37fefada1-83e1-4528-b3c4-4eae6f0d3c92" TargetMode="External"/><Relationship Id="rId5436" Type="http://schemas.openxmlformats.org/officeDocument/2006/relationships/hyperlink" Target="https://n2t.net/ark:/65665/3e951bec6-6079-4126-8e5b-635d8db9fb26" TargetMode="External"/><Relationship Id="rId6834" Type="http://schemas.openxmlformats.org/officeDocument/2006/relationships/hyperlink" Target="https://www.ncbi.nlm.nih.gov/sra/?term=SRR21843901" TargetMode="External"/><Relationship Id="rId1979" Type="http://schemas.openxmlformats.org/officeDocument/2006/relationships/hyperlink" Target="https://www.ncbi.nlm.nih.gov/biosample/?term=SAMN26198091" TargetMode="External"/><Relationship Id="rId4038" Type="http://schemas.openxmlformats.org/officeDocument/2006/relationships/hyperlink" Target="https://www.ncbi.nlm.nih.gov/nuccore/PV170622" TargetMode="External"/><Relationship Id="rId5850" Type="http://schemas.openxmlformats.org/officeDocument/2006/relationships/hyperlink" Target="https://n2t.net/ark:/65665/3df1551ae-da34-48e4-83e0-cadedf38a2cf" TargetMode="External"/><Relationship Id="rId6901" Type="http://schemas.openxmlformats.org/officeDocument/2006/relationships/hyperlink" Target="https://www.ncbi.nlm.nih.gov/sra/?term=SRR18254538" TargetMode="External"/><Relationship Id="rId3054" Type="http://schemas.openxmlformats.org/officeDocument/2006/relationships/hyperlink" Target="https://n2t.net/ark:/65665/3af7c2418-f46f-4e5e-8050-3b94866ce60e" TargetMode="External"/><Relationship Id="rId4452" Type="http://schemas.openxmlformats.org/officeDocument/2006/relationships/hyperlink" Target="https://www.ncbi.nlm.nih.gov/nuccore/PV460854" TargetMode="External"/><Relationship Id="rId5503" Type="http://schemas.openxmlformats.org/officeDocument/2006/relationships/hyperlink" Target="https://www.ncbi.nlm.nih.gov/sra/?term=SRR21843903" TargetMode="External"/><Relationship Id="rId4105" Type="http://schemas.openxmlformats.org/officeDocument/2006/relationships/hyperlink" Target="https://n2t.net/ark:/65665/35b79e63d-6aa7-4723-8957-602c50ed7db7" TargetMode="External"/><Relationship Id="rId2070" Type="http://schemas.openxmlformats.org/officeDocument/2006/relationships/hyperlink" Target="https://n2t.net/ark:/65665/38473ed7f-cd73-473c-8fd7-7acde534c099" TargetMode="External"/><Relationship Id="rId3121" Type="http://schemas.openxmlformats.org/officeDocument/2006/relationships/hyperlink" Target="https://n2t.net/ark:/65665/31dce9450-ead3-49f3-b8cd-22c65d693860" TargetMode="External"/><Relationship Id="rId6277" Type="http://schemas.openxmlformats.org/officeDocument/2006/relationships/hyperlink" Target="https://www.ncbi.nlm.nih.gov/nuccore/OR482515" TargetMode="External"/><Relationship Id="rId6691" Type="http://schemas.openxmlformats.org/officeDocument/2006/relationships/hyperlink" Target="https://n2t.net/ark:/65665/3d21b6c72-40d4-4b65-8e4c-ca8a49880da9" TargetMode="External"/><Relationship Id="rId7328" Type="http://schemas.openxmlformats.org/officeDocument/2006/relationships/hyperlink" Target="https://n2t.net/ark:/65665/3b5c3ee2f-5579-4b67-a348-3a7298dcafea" TargetMode="External"/><Relationship Id="rId2887" Type="http://schemas.openxmlformats.org/officeDocument/2006/relationships/hyperlink" Target="https://www.ncbi.nlm.nih.gov/nuccore/PV276240" TargetMode="External"/><Relationship Id="rId5293" Type="http://schemas.openxmlformats.org/officeDocument/2006/relationships/hyperlink" Target="https://n2t.net/ark:/65665/3510626e4-d59a-4cbc-9112-c856bb64e1ba" TargetMode="External"/><Relationship Id="rId6344" Type="http://schemas.openxmlformats.org/officeDocument/2006/relationships/hyperlink" Target="https://www.ncbi.nlm.nih.gov/biosample/?term=SAMN29555393" TargetMode="External"/><Relationship Id="rId859" Type="http://schemas.openxmlformats.org/officeDocument/2006/relationships/hyperlink" Target="https://n2t.net/ark:/65665/3f4da8b51-b0f1-4722-b98a-1a18339c5b02" TargetMode="External"/><Relationship Id="rId1489" Type="http://schemas.openxmlformats.org/officeDocument/2006/relationships/hyperlink" Target="https://n2t.net/ark:/65665/30374b2d9-1e9b-48b4-b439-3a5e8463ad9b" TargetMode="External"/><Relationship Id="rId3938" Type="http://schemas.openxmlformats.org/officeDocument/2006/relationships/hyperlink" Target="https://n2t.net/ark:/65665/37e5c17c9-f725-450e-8626-63ae9fab50a0" TargetMode="External"/><Relationship Id="rId5360" Type="http://schemas.openxmlformats.org/officeDocument/2006/relationships/hyperlink" Target="https://www.ncbi.nlm.nih.gov/nuccore/OR482478" TargetMode="External"/><Relationship Id="rId6411" Type="http://schemas.openxmlformats.org/officeDocument/2006/relationships/hyperlink" Target="https://n2t.net/ark:/65665/3dadf6ca7-f79f-4dbe-9fff-905626517dc8" TargetMode="External"/><Relationship Id="rId2954" Type="http://schemas.openxmlformats.org/officeDocument/2006/relationships/hyperlink" Target="https://n2t.net/ark:/65665/3cd323bf2-6400-4bd4-b703-a8f776417b85" TargetMode="External"/><Relationship Id="rId5013" Type="http://schemas.openxmlformats.org/officeDocument/2006/relationships/hyperlink" Target="https://www.ncbi.nlm.nih.gov/nuccore/OP035133" TargetMode="External"/><Relationship Id="rId926" Type="http://schemas.openxmlformats.org/officeDocument/2006/relationships/hyperlink" Target="https://n2t.net/ark:/65665/3b163dfe8-9bf1-4db5-9cce-a3e26fd2ee41" TargetMode="External"/><Relationship Id="rId1556" Type="http://schemas.openxmlformats.org/officeDocument/2006/relationships/hyperlink" Target="https://www.ncbi.nlm.nih.gov/sra/?term=SRR33529784" TargetMode="External"/><Relationship Id="rId1970" Type="http://schemas.openxmlformats.org/officeDocument/2006/relationships/hyperlink" Target="https://n2t.net/ark:/65665/359f50b51-fd8f-48fe-bb9f-5cc464118eb6" TargetMode="External"/><Relationship Id="rId2607" Type="http://schemas.openxmlformats.org/officeDocument/2006/relationships/hyperlink" Target="https://www.ncbi.nlm.nih.gov/biosample/?term=SAMN29555329" TargetMode="External"/><Relationship Id="rId7185" Type="http://schemas.openxmlformats.org/officeDocument/2006/relationships/hyperlink" Target="https://www.ncbi.nlm.nih.gov/biosample/?term=SAMN48403222" TargetMode="External"/><Relationship Id="rId1209" Type="http://schemas.openxmlformats.org/officeDocument/2006/relationships/hyperlink" Target="https://n2t.net/ark:/65665/3669fabc5-4f24-47e9-9e8a-56be37f3fd3d" TargetMode="External"/><Relationship Id="rId1623" Type="http://schemas.openxmlformats.org/officeDocument/2006/relationships/hyperlink" Target="https://www.ncbi.nlm.nih.gov/sra/?term=SRR25465379" TargetMode="External"/><Relationship Id="rId4779" Type="http://schemas.openxmlformats.org/officeDocument/2006/relationships/hyperlink" Target="https://n2t.net/ark:/65665/3e4d46cbb-7ed6-4bf8-84ee-e267c38d9a95" TargetMode="External"/><Relationship Id="rId3795" Type="http://schemas.openxmlformats.org/officeDocument/2006/relationships/hyperlink" Target="https://n2t.net/ark:/65665/32d0bb0f3-86f0-4448-bacb-a4bd7ce431f7" TargetMode="External"/><Relationship Id="rId4846" Type="http://schemas.openxmlformats.org/officeDocument/2006/relationships/hyperlink" Target="https://www.ncbi.nlm.nih.gov/sra/?term=SRR33529835" TargetMode="External"/><Relationship Id="rId7252" Type="http://schemas.openxmlformats.org/officeDocument/2006/relationships/hyperlink" Target="https://n2t.net/ark:/65665/3f1a343be-753e-483a-b6d8-f009b17b8127" TargetMode="External"/><Relationship Id="rId2397" Type="http://schemas.openxmlformats.org/officeDocument/2006/relationships/hyperlink" Target="https://n2t.net/ark:/65665/3cb1a6697-b3e6-4835-a723-4599b16c66e6" TargetMode="External"/><Relationship Id="rId3448" Type="http://schemas.openxmlformats.org/officeDocument/2006/relationships/hyperlink" Target="https://n2t.net/ark:/65665/3430077a9-f1ee-4f08-b7f0-fc87e91c9289" TargetMode="External"/><Relationship Id="rId3862" Type="http://schemas.openxmlformats.org/officeDocument/2006/relationships/hyperlink" Target="https://www.ncbi.nlm.nih.gov/biosample/?term=SAMN36762305" TargetMode="External"/><Relationship Id="rId369" Type="http://schemas.openxmlformats.org/officeDocument/2006/relationships/hyperlink" Target="https://n2t.net/ark:/65665/32cdc9e88-2545-4bc5-8412-72f80ef787a2" TargetMode="External"/><Relationship Id="rId783" Type="http://schemas.openxmlformats.org/officeDocument/2006/relationships/hyperlink" Target="https://n2t.net/ark:/65665/304d59a00-1e9c-45a1-a1dc-06d2d8375441" TargetMode="External"/><Relationship Id="rId2464" Type="http://schemas.openxmlformats.org/officeDocument/2006/relationships/hyperlink" Target="https://www.ncbi.nlm.nih.gov/biosample/?term=SAMN29555270" TargetMode="External"/><Relationship Id="rId3515" Type="http://schemas.openxmlformats.org/officeDocument/2006/relationships/hyperlink" Target="https://n2t.net/ark:/65665/3c1ddaf4c-cfb1-4a70-917f-8af7c0e25acb" TargetMode="External"/><Relationship Id="rId4913" Type="http://schemas.openxmlformats.org/officeDocument/2006/relationships/hyperlink" Target="https://n2t.net/ark:/65665/3a433d0fd-5a06-48cf-8c87-712878477212" TargetMode="External"/><Relationship Id="rId436" Type="http://schemas.openxmlformats.org/officeDocument/2006/relationships/hyperlink" Target="https://n2t.net/ark:/65665/3b05590d7-0f96-4ab8-b86e-1dbda3c31bfc" TargetMode="External"/><Relationship Id="rId1066" Type="http://schemas.openxmlformats.org/officeDocument/2006/relationships/hyperlink" Target="https://www.ncbi.nlm.nih.gov/sra/?term=SRR25465389" TargetMode="External"/><Relationship Id="rId1480" Type="http://schemas.openxmlformats.org/officeDocument/2006/relationships/hyperlink" Target="https://www.ncbi.nlm.nih.gov/nuccore/PV357903" TargetMode="External"/><Relationship Id="rId2117" Type="http://schemas.openxmlformats.org/officeDocument/2006/relationships/hyperlink" Target="https://www.ncbi.nlm.nih.gov/sra/?term=SRR21844132" TargetMode="External"/><Relationship Id="rId850" Type="http://schemas.openxmlformats.org/officeDocument/2006/relationships/hyperlink" Target="https://www.ncbi.nlm.nih.gov/sra/?term=SRR22396644" TargetMode="External"/><Relationship Id="rId1133" Type="http://schemas.openxmlformats.org/officeDocument/2006/relationships/hyperlink" Target="https://n2t.net/ark:/65665/35b87515c-386f-4f3c-9608-b6b05db108f9" TargetMode="External"/><Relationship Id="rId2531" Type="http://schemas.openxmlformats.org/officeDocument/2006/relationships/hyperlink" Target="https://www.ncbi.nlm.nih.gov/sra/?term=SRR21844144" TargetMode="External"/><Relationship Id="rId4289" Type="http://schemas.openxmlformats.org/officeDocument/2006/relationships/hyperlink" Target="https://www.ncbi.nlm.nih.gov/biosample/?term=SAMN26198285" TargetMode="External"/><Relationship Id="rId5687" Type="http://schemas.openxmlformats.org/officeDocument/2006/relationships/hyperlink" Target="https://www.ncbi.nlm.nih.gov/nuccore/OP056844" TargetMode="External"/><Relationship Id="rId6738" Type="http://schemas.openxmlformats.org/officeDocument/2006/relationships/hyperlink" Target="https://n2t.net/ark:/65665/3a58dd708-d5b6-4909-9613-56ad10580379" TargetMode="External"/><Relationship Id="rId503" Type="http://schemas.openxmlformats.org/officeDocument/2006/relationships/hyperlink" Target="https://www.ncbi.nlm.nih.gov/nuccore/PV642266" TargetMode="External"/><Relationship Id="rId5754" Type="http://schemas.openxmlformats.org/officeDocument/2006/relationships/hyperlink" Target="https://www.ncbi.nlm.nih.gov/biosample/?term=SAMN29555355" TargetMode="External"/><Relationship Id="rId6805" Type="http://schemas.openxmlformats.org/officeDocument/2006/relationships/hyperlink" Target="https://www.ncbi.nlm.nih.gov/nuccore/OP035154" TargetMode="External"/><Relationship Id="rId1200" Type="http://schemas.openxmlformats.org/officeDocument/2006/relationships/hyperlink" Target="https://www.ncbi.nlm.nih.gov/biosample/?term=SAMN31811708" TargetMode="External"/><Relationship Id="rId4356" Type="http://schemas.openxmlformats.org/officeDocument/2006/relationships/hyperlink" Target="https://n2t.net/ark:/65665/3dc9e35a8-149a-4129-b798-e9b3344cb7cc" TargetMode="External"/><Relationship Id="rId4770" Type="http://schemas.openxmlformats.org/officeDocument/2006/relationships/hyperlink" Target="https://www.ncbi.nlm.nih.gov/biosample/?term=SAMN31811888" TargetMode="External"/><Relationship Id="rId5407" Type="http://schemas.openxmlformats.org/officeDocument/2006/relationships/hyperlink" Target="https://www.ncbi.nlm.nih.gov/sra/?term=SRR22396779" TargetMode="External"/><Relationship Id="rId5821" Type="http://schemas.openxmlformats.org/officeDocument/2006/relationships/hyperlink" Target="https://www.ncbi.nlm.nih.gov/biosample/?term=SAMN31811617" TargetMode="External"/><Relationship Id="rId3372" Type="http://schemas.openxmlformats.org/officeDocument/2006/relationships/hyperlink" Target="https://n2t.net/ark:/65665/3c5433b75-2162-4de8-bf88-f9358ee334e1" TargetMode="External"/><Relationship Id="rId4009" Type="http://schemas.openxmlformats.org/officeDocument/2006/relationships/hyperlink" Target="https://n2t.net/ark:/65665/3845271d4-0350-49cb-aba8-713214ff0af0" TargetMode="External"/><Relationship Id="rId4423" Type="http://schemas.openxmlformats.org/officeDocument/2006/relationships/hyperlink" Target="https://www.ncbi.nlm.nih.gov/nuccore/OP035180" TargetMode="External"/><Relationship Id="rId293" Type="http://schemas.openxmlformats.org/officeDocument/2006/relationships/hyperlink" Target="https://www.ncbi.nlm.nih.gov/nuccore/OP056908" TargetMode="External"/><Relationship Id="rId3025" Type="http://schemas.openxmlformats.org/officeDocument/2006/relationships/hyperlink" Target="https://n2t.net/ark:/65665/3f2643ad5-e014-4b77-a1d4-0956576ec90e" TargetMode="External"/><Relationship Id="rId6595" Type="http://schemas.openxmlformats.org/officeDocument/2006/relationships/hyperlink" Target="https://n2t.net/ark:/65665/3ef72fea7-52f2-4e90-8926-557ecb3c1a68" TargetMode="External"/><Relationship Id="rId360" Type="http://schemas.openxmlformats.org/officeDocument/2006/relationships/hyperlink" Target="https://www.ncbi.nlm.nih.gov/biosample/?term=SAMN31811823" TargetMode="External"/><Relationship Id="rId2041" Type="http://schemas.openxmlformats.org/officeDocument/2006/relationships/hyperlink" Target="https://www.ncbi.nlm.nih.gov/sra/?term=SRR22396901" TargetMode="External"/><Relationship Id="rId5197" Type="http://schemas.openxmlformats.org/officeDocument/2006/relationships/hyperlink" Target="https://www.ncbi.nlm.nih.gov/nuccore/PV662073" TargetMode="External"/><Relationship Id="rId6248" Type="http://schemas.openxmlformats.org/officeDocument/2006/relationships/hyperlink" Target="https://www.ncbi.nlm.nih.gov/biosample/?term=SAMN31811928" TargetMode="External"/><Relationship Id="rId5264" Type="http://schemas.openxmlformats.org/officeDocument/2006/relationships/hyperlink" Target="https://n2t.net/ark:/65665/354f16338-52e5-4235-a3e8-2b88d0e77b73" TargetMode="External"/><Relationship Id="rId6662" Type="http://schemas.openxmlformats.org/officeDocument/2006/relationships/hyperlink" Target="https://n2t.net/ark:/65665/35bd61588-cc66-46e2-b53c-4c6ae9930a14" TargetMode="External"/><Relationship Id="rId2858" Type="http://schemas.openxmlformats.org/officeDocument/2006/relationships/hyperlink" Target="https://n2t.net/ark:/65665/3f46be457-33c8-42ee-9f8c-d791f7530e22" TargetMode="External"/><Relationship Id="rId3909" Type="http://schemas.openxmlformats.org/officeDocument/2006/relationships/hyperlink" Target="https://n2t.net/ark:/65665/3f767fb7f-fa14-407f-b571-d59e2aace6b3" TargetMode="External"/><Relationship Id="rId6315" Type="http://schemas.openxmlformats.org/officeDocument/2006/relationships/hyperlink" Target="https://www.ncbi.nlm.nih.gov/sra/?term=SRR21843919" TargetMode="External"/><Relationship Id="rId99" Type="http://schemas.openxmlformats.org/officeDocument/2006/relationships/hyperlink" Target="https://n2t.net/ark:/65665/3c774dc1b-58d6-47c3-9d27-86df3d7198bb" TargetMode="External"/><Relationship Id="rId1874" Type="http://schemas.openxmlformats.org/officeDocument/2006/relationships/hyperlink" Target="https://n2t.net/ark:/65665/3fea82c87-52c6-42a7-bd28-cae1877e7c32" TargetMode="External"/><Relationship Id="rId2925" Type="http://schemas.openxmlformats.org/officeDocument/2006/relationships/hyperlink" Target="https://n2t.net/ark:/65665/3acdb6686-3777-4a3a-bb68-fe9fca582fdb" TargetMode="External"/><Relationship Id="rId4280" Type="http://schemas.openxmlformats.org/officeDocument/2006/relationships/hyperlink" Target="https://n2t.net/ark:/65665/36c53576c-4763-4368-90a5-9f58d6aec3be" TargetMode="External"/><Relationship Id="rId5331" Type="http://schemas.openxmlformats.org/officeDocument/2006/relationships/hyperlink" Target="https://www.ncbi.nlm.nih.gov/sra/?term=SRR25465291" TargetMode="External"/><Relationship Id="rId1527" Type="http://schemas.openxmlformats.org/officeDocument/2006/relationships/hyperlink" Target="https://n2t.net/ark:/65665/3293710de-3f3f-4316-87d8-17123b3fe830" TargetMode="External"/><Relationship Id="rId1941" Type="http://schemas.openxmlformats.org/officeDocument/2006/relationships/hyperlink" Target="https://n2t.net/ark:/65665/33da81148-4fba-4bf4-b76d-623a241690ee" TargetMode="External"/><Relationship Id="rId7089" Type="http://schemas.openxmlformats.org/officeDocument/2006/relationships/hyperlink" Target="https://n2t.net/ark:/65665/3f5512df1-70cd-487e-9db0-9c0b7bb183ed" TargetMode="External"/><Relationship Id="rId3699" Type="http://schemas.openxmlformats.org/officeDocument/2006/relationships/hyperlink" Target="https://n2t.net/ark:/65665/3889a8b5b-dcc0-43a5-9cfa-494e5085f1ca" TargetMode="External"/><Relationship Id="rId4000" Type="http://schemas.openxmlformats.org/officeDocument/2006/relationships/hyperlink" Target="https://www.ncbi.nlm.nih.gov/biosample/?term=SAMN36762269" TargetMode="External"/><Relationship Id="rId7156" Type="http://schemas.openxmlformats.org/officeDocument/2006/relationships/hyperlink" Target="https://n2t.net/ark:/65665/3ea3fe921-ea4b-4128-b6a1-65be3988c200" TargetMode="External"/><Relationship Id="rId6172" Type="http://schemas.openxmlformats.org/officeDocument/2006/relationships/hyperlink" Target="https://www.ncbi.nlm.nih.gov/sra/?term=SRR19434477" TargetMode="External"/><Relationship Id="rId7223" Type="http://schemas.openxmlformats.org/officeDocument/2006/relationships/hyperlink" Target="https://n2t.net/ark:/65665/3b528b745-3b4c-4c44-93b8-30e982d2b044" TargetMode="External"/><Relationship Id="rId687" Type="http://schemas.openxmlformats.org/officeDocument/2006/relationships/hyperlink" Target="https://www.ncbi.nlm.nih.gov/nuccore/OP057095" TargetMode="External"/><Relationship Id="rId2368" Type="http://schemas.openxmlformats.org/officeDocument/2006/relationships/hyperlink" Target="https://www.ncbi.nlm.nih.gov/biosample/?term=SAMN36762033" TargetMode="External"/><Relationship Id="rId3766" Type="http://schemas.openxmlformats.org/officeDocument/2006/relationships/hyperlink" Target="https://www.ncbi.nlm.nih.gov/biosample/?term=SAMN36762275" TargetMode="External"/><Relationship Id="rId4817" Type="http://schemas.openxmlformats.org/officeDocument/2006/relationships/hyperlink" Target="https://n2t.net/ark:/65665/370c300a7-bbf5-47b6-a9a8-33d491ac323c" TargetMode="External"/><Relationship Id="rId2782" Type="http://schemas.openxmlformats.org/officeDocument/2006/relationships/hyperlink" Target="https://www.ncbi.nlm.nih.gov/sra/?term=SRR19434463" TargetMode="External"/><Relationship Id="rId3419" Type="http://schemas.openxmlformats.org/officeDocument/2006/relationships/hyperlink" Target="https://n2t.net/ark:/65665/3a25ce955-c599-478c-b47f-6c1135c4f781" TargetMode="External"/><Relationship Id="rId3833" Type="http://schemas.openxmlformats.org/officeDocument/2006/relationships/hyperlink" Target="https://www.ncbi.nlm.nih.gov/sra/?term=SRR25465088" TargetMode="External"/><Relationship Id="rId6989" Type="http://schemas.openxmlformats.org/officeDocument/2006/relationships/hyperlink" Target="https://www.ncbi.nlm.nih.gov/sra/?term=SRR21843960" TargetMode="External"/><Relationship Id="rId754" Type="http://schemas.openxmlformats.org/officeDocument/2006/relationships/hyperlink" Target="https://n2t.net/ark:/65665/3e69a65b6-977c-417a-9c18-b38a7c5bd02f" TargetMode="External"/><Relationship Id="rId1384" Type="http://schemas.openxmlformats.org/officeDocument/2006/relationships/hyperlink" Target="https://n2t.net/ark:/65665/3481f617f-336a-43c9-9d55-1973221eb0cf" TargetMode="External"/><Relationship Id="rId2435" Type="http://schemas.openxmlformats.org/officeDocument/2006/relationships/hyperlink" Target="https://www.ncbi.nlm.nih.gov/sra/?term=SRR21844087" TargetMode="External"/><Relationship Id="rId3900" Type="http://schemas.openxmlformats.org/officeDocument/2006/relationships/hyperlink" Target="https://www.ncbi.nlm.nih.gov/nuccore/PV170604" TargetMode="External"/><Relationship Id="rId90" Type="http://schemas.openxmlformats.org/officeDocument/2006/relationships/hyperlink" Target="https://www.ncbi.nlm.nih.gov/nuccore/OP035275" TargetMode="External"/><Relationship Id="rId407" Type="http://schemas.openxmlformats.org/officeDocument/2006/relationships/hyperlink" Target="https://n2t.net/ark:/65665/3bda00eb8-1b59-46e9-a31a-e687a929a66b" TargetMode="External"/><Relationship Id="rId821" Type="http://schemas.openxmlformats.org/officeDocument/2006/relationships/hyperlink" Target="https://www.ncbi.nlm.nih.gov/nuccore/OP035149" TargetMode="External"/><Relationship Id="rId1037" Type="http://schemas.openxmlformats.org/officeDocument/2006/relationships/hyperlink" Target="https://www.ncbi.nlm.nih.gov/sra/?term=SRR22396720" TargetMode="External"/><Relationship Id="rId1451" Type="http://schemas.openxmlformats.org/officeDocument/2006/relationships/hyperlink" Target="https://n2t.net/ark:/65665/3ad06f923-a764-4b64-aa12-c766eadb1370" TargetMode="External"/><Relationship Id="rId2502" Type="http://schemas.openxmlformats.org/officeDocument/2006/relationships/hyperlink" Target="https://www.ncbi.nlm.nih.gov/nuccore/OP035219" TargetMode="External"/><Relationship Id="rId5658" Type="http://schemas.openxmlformats.org/officeDocument/2006/relationships/hyperlink" Target="https://n2t.net/ark:/65665/3fef94853-ecf2-4ee8-9f00-8a1f9fb63bd9" TargetMode="External"/><Relationship Id="rId6709" Type="http://schemas.openxmlformats.org/officeDocument/2006/relationships/hyperlink" Target="https://n2t.net/ark:/65665/30a9067eb-19bb-4236-8063-8cb0055bf793" TargetMode="External"/><Relationship Id="rId1104" Type="http://schemas.openxmlformats.org/officeDocument/2006/relationships/hyperlink" Target="https://www.ncbi.nlm.nih.gov/biosample/?term=SAMN26198410" TargetMode="External"/><Relationship Id="rId4674" Type="http://schemas.openxmlformats.org/officeDocument/2006/relationships/hyperlink" Target="https://www.ncbi.nlm.nih.gov/sra/?term=SRR19434344" TargetMode="External"/><Relationship Id="rId5725" Type="http://schemas.openxmlformats.org/officeDocument/2006/relationships/hyperlink" Target="https://n2t.net/ark:/65665/36af60bc4-f514-4e2e-8a91-67dabc8ae61d" TargetMode="External"/><Relationship Id="rId7080" Type="http://schemas.openxmlformats.org/officeDocument/2006/relationships/hyperlink" Target="https://www.ncbi.nlm.nih.gov/nuccore/OP057055" TargetMode="External"/><Relationship Id="rId3276" Type="http://schemas.openxmlformats.org/officeDocument/2006/relationships/hyperlink" Target="https://www.ncbi.nlm.nih.gov/sra/?term=SRR22396923" TargetMode="External"/><Relationship Id="rId3690" Type="http://schemas.openxmlformats.org/officeDocument/2006/relationships/hyperlink" Target="https://www.ncbi.nlm.nih.gov/sra/?term=SRR25465253" TargetMode="External"/><Relationship Id="rId4327" Type="http://schemas.openxmlformats.org/officeDocument/2006/relationships/hyperlink" Target="https://n2t.net/ark:/65665/3e536a3e4-0b44-4ea4-86e2-502b319284d7" TargetMode="External"/><Relationship Id="rId197" Type="http://schemas.openxmlformats.org/officeDocument/2006/relationships/hyperlink" Target="https://www.ncbi.nlm.nih.gov/biosample/?term=SAMN31811912" TargetMode="External"/><Relationship Id="rId2292" Type="http://schemas.openxmlformats.org/officeDocument/2006/relationships/hyperlink" Target="https://www.ncbi.nlm.nih.gov/sra/?term=SRR19434423" TargetMode="External"/><Relationship Id="rId3343" Type="http://schemas.openxmlformats.org/officeDocument/2006/relationships/hyperlink" Target="https://www.ncbi.nlm.nih.gov/biosample/?term=SAMN31811924" TargetMode="External"/><Relationship Id="rId4741" Type="http://schemas.openxmlformats.org/officeDocument/2006/relationships/hyperlink" Target="https://www.ncbi.nlm.nih.gov/biosample/?term=SAMN31811927" TargetMode="External"/><Relationship Id="rId6499" Type="http://schemas.openxmlformats.org/officeDocument/2006/relationships/hyperlink" Target="https://www.ncbi.nlm.nih.gov/biosample/?term=SAMN31811711" TargetMode="External"/><Relationship Id="rId264" Type="http://schemas.openxmlformats.org/officeDocument/2006/relationships/hyperlink" Target="https://www.ncbi.nlm.nih.gov/nuccore/PV423358" TargetMode="External"/><Relationship Id="rId3410" Type="http://schemas.openxmlformats.org/officeDocument/2006/relationships/hyperlink" Target="https://n2t.net/ark:/65665/30495a747-6749-4378-a0cd-1a9c6c77cc61" TargetMode="External"/><Relationship Id="rId6566" Type="http://schemas.openxmlformats.org/officeDocument/2006/relationships/hyperlink" Target="https://www.ncbi.nlm.nih.gov/biosample/?term=SAMN31811652" TargetMode="External"/><Relationship Id="rId6980" Type="http://schemas.openxmlformats.org/officeDocument/2006/relationships/hyperlink" Target="https://n2t.net/ark:/65665/308e88433-7c50-4f2a-bde6-71abd9a6f4bd" TargetMode="External"/><Relationship Id="rId331" Type="http://schemas.openxmlformats.org/officeDocument/2006/relationships/hyperlink" Target="https://www.ncbi.nlm.nih.gov/sra/?term=SRR19434459" TargetMode="External"/><Relationship Id="rId2012" Type="http://schemas.openxmlformats.org/officeDocument/2006/relationships/hyperlink" Target="https://www.ncbi.nlm.nih.gov/nuccore/OR499741" TargetMode="External"/><Relationship Id="rId5168" Type="http://schemas.openxmlformats.org/officeDocument/2006/relationships/hyperlink" Target="https://www.ncbi.nlm.nih.gov/biosample/?term=SAMN26198229" TargetMode="External"/><Relationship Id="rId5582" Type="http://schemas.openxmlformats.org/officeDocument/2006/relationships/hyperlink" Target="https://n2t.net/ark:/65665/3669397c0-d77e-4423-9e37-c18359ca32c4" TargetMode="External"/><Relationship Id="rId6219" Type="http://schemas.openxmlformats.org/officeDocument/2006/relationships/hyperlink" Target="https://www.ncbi.nlm.nih.gov/biosample/?term=SAMN31811877" TargetMode="External"/><Relationship Id="rId6633" Type="http://schemas.openxmlformats.org/officeDocument/2006/relationships/hyperlink" Target="https://n2t.net/ark:/65665/3ebcc15df-63e0-41b5-970e-158669998001" TargetMode="External"/><Relationship Id="rId1778" Type="http://schemas.openxmlformats.org/officeDocument/2006/relationships/hyperlink" Target="https://www.ncbi.nlm.nih.gov/nuccore/OR575609" TargetMode="External"/><Relationship Id="rId2829" Type="http://schemas.openxmlformats.org/officeDocument/2006/relationships/hyperlink" Target="https://n2t.net/ark:/65665/366c1a5a1-8c2f-49ad-8e0d-9a3d59547dd8" TargetMode="External"/><Relationship Id="rId4184" Type="http://schemas.openxmlformats.org/officeDocument/2006/relationships/hyperlink" Target="https://n2t.net/ark:/65665/31506b89e-baed-4987-928c-e4043956e7cf" TargetMode="External"/><Relationship Id="rId5235" Type="http://schemas.openxmlformats.org/officeDocument/2006/relationships/hyperlink" Target="https://n2t.net/ark:/65665/30467e074-4e9c-485c-8432-bf136415ecf0" TargetMode="External"/><Relationship Id="rId6700" Type="http://schemas.openxmlformats.org/officeDocument/2006/relationships/hyperlink" Target="https://www.ncbi.nlm.nih.gov/sra/?term=SRR21843952" TargetMode="External"/><Relationship Id="rId4251" Type="http://schemas.openxmlformats.org/officeDocument/2006/relationships/hyperlink" Target="https://www.ncbi.nlm.nih.gov/sra/?term=SRR21844052" TargetMode="External"/><Relationship Id="rId5302" Type="http://schemas.openxmlformats.org/officeDocument/2006/relationships/hyperlink" Target="https://n2t.net/ark:/65665/3c7618e05-fe1a-4cc0-a08a-37b23f3d71b9" TargetMode="External"/><Relationship Id="rId1845" Type="http://schemas.openxmlformats.org/officeDocument/2006/relationships/hyperlink" Target="https://www.ncbi.nlm.nih.gov/nuccore/OR582663" TargetMode="External"/><Relationship Id="rId1912" Type="http://schemas.openxmlformats.org/officeDocument/2006/relationships/hyperlink" Target="https://n2t.net/ark:/65665/3a1474c94-bed1-4647-8be8-76c788165be8" TargetMode="External"/><Relationship Id="rId6076" Type="http://schemas.openxmlformats.org/officeDocument/2006/relationships/hyperlink" Target="https://www.ncbi.nlm.nih.gov/nuccore/OR546200" TargetMode="External"/><Relationship Id="rId7127" Type="http://schemas.openxmlformats.org/officeDocument/2006/relationships/hyperlink" Target="https://www.ncbi.nlm.nih.gov/sra/?term=SRR22396633" TargetMode="External"/><Relationship Id="rId5092" Type="http://schemas.openxmlformats.org/officeDocument/2006/relationships/hyperlink" Target="https://n2t.net/ark:/65665/367f8e155-23bf-4dfe-be41-0f455771a421" TargetMode="External"/><Relationship Id="rId6490" Type="http://schemas.openxmlformats.org/officeDocument/2006/relationships/hyperlink" Target="https://n2t.net/ark:/65665/320ae239d-cae9-4c06-8daf-0d6c877c7660" TargetMode="External"/><Relationship Id="rId2686" Type="http://schemas.openxmlformats.org/officeDocument/2006/relationships/hyperlink" Target="https://n2t.net/ark:/65665/3f4e5a30a-0ab5-4584-b067-348bd52f7d1e" TargetMode="External"/><Relationship Id="rId3737" Type="http://schemas.openxmlformats.org/officeDocument/2006/relationships/hyperlink" Target="https://www.ncbi.nlm.nih.gov/biosample/?term=SAMN36762344" TargetMode="External"/><Relationship Id="rId6143" Type="http://schemas.openxmlformats.org/officeDocument/2006/relationships/hyperlink" Target="https://www.ncbi.nlm.nih.gov/nuccore/PV670472" TargetMode="External"/><Relationship Id="rId658" Type="http://schemas.openxmlformats.org/officeDocument/2006/relationships/hyperlink" Target="https://n2t.net/ark:/65665/3a90c5345-ed5b-4c3e-841e-9d9131d93b94" TargetMode="External"/><Relationship Id="rId1288" Type="http://schemas.openxmlformats.org/officeDocument/2006/relationships/hyperlink" Target="https://n2t.net/ark:/65665/339d7d903-3042-4ea1-8cb2-ee7c8a7c7388" TargetMode="External"/><Relationship Id="rId2339" Type="http://schemas.openxmlformats.org/officeDocument/2006/relationships/hyperlink" Target="https://www.ncbi.nlm.nih.gov/sra/?term=SRR25465216" TargetMode="External"/><Relationship Id="rId2753" Type="http://schemas.openxmlformats.org/officeDocument/2006/relationships/hyperlink" Target="https://www.ncbi.nlm.nih.gov/sra/?term=SRR18254531" TargetMode="External"/><Relationship Id="rId3804" Type="http://schemas.openxmlformats.org/officeDocument/2006/relationships/hyperlink" Target="https://www.ncbi.nlm.nih.gov/nuccore/OP035201" TargetMode="External"/><Relationship Id="rId6210" Type="http://schemas.openxmlformats.org/officeDocument/2006/relationships/hyperlink" Target="https://n2t.net/ark:/65665/34e8a0f7c-4ded-4946-b832-18b0e7d97fb9" TargetMode="External"/><Relationship Id="rId725" Type="http://schemas.openxmlformats.org/officeDocument/2006/relationships/hyperlink" Target="https://n2t.net/ark:/65665/364a61012-9d7e-4ace-9e03-7f42247345cc" TargetMode="External"/><Relationship Id="rId1355" Type="http://schemas.openxmlformats.org/officeDocument/2006/relationships/hyperlink" Target="https://www.ncbi.nlm.nih.gov/sra/?term=SRR33529742" TargetMode="External"/><Relationship Id="rId2406" Type="http://schemas.openxmlformats.org/officeDocument/2006/relationships/hyperlink" Target="https://www.ncbi.nlm.nih.gov/nuccore/PV460832" TargetMode="External"/><Relationship Id="rId1008" Type="http://schemas.openxmlformats.org/officeDocument/2006/relationships/hyperlink" Target="https://n2t.net/ark:/65665/38aa130fb-b8e5-4ec8-bc65-f66e1f830162" TargetMode="External"/><Relationship Id="rId1422" Type="http://schemas.openxmlformats.org/officeDocument/2006/relationships/hyperlink" Target="https://www.ncbi.nlm.nih.gov/nuccore/OP035209" TargetMode="External"/><Relationship Id="rId2820" Type="http://schemas.openxmlformats.org/officeDocument/2006/relationships/hyperlink" Target="https://www.ncbi.nlm.nih.gov/biosample/?term=SAMN26198148" TargetMode="External"/><Relationship Id="rId4578" Type="http://schemas.openxmlformats.org/officeDocument/2006/relationships/hyperlink" Target="https://www.ncbi.nlm.nih.gov/sra/?term=SRR19434513" TargetMode="External"/><Relationship Id="rId5976" Type="http://schemas.openxmlformats.org/officeDocument/2006/relationships/hyperlink" Target="https://www.ncbi.nlm.nih.gov/biosample/?term=SAMN31811565" TargetMode="External"/><Relationship Id="rId61" Type="http://schemas.openxmlformats.org/officeDocument/2006/relationships/hyperlink" Target="https://n2t.net/ark:/65665/373fb522e-6a2b-4599-9ab1-92e87a85ae80" TargetMode="External"/><Relationship Id="rId4992" Type="http://schemas.openxmlformats.org/officeDocument/2006/relationships/hyperlink" Target="https://n2t.net/ark:/65665/3ce487da6-0ec3-45e8-99af-6bf1ed40a9f2" TargetMode="External"/><Relationship Id="rId5629" Type="http://schemas.openxmlformats.org/officeDocument/2006/relationships/hyperlink" Target="https://n2t.net/ark:/65665/3d31b536a-a719-4fbb-ad79-45ae78059763" TargetMode="External"/><Relationship Id="rId7051" Type="http://schemas.openxmlformats.org/officeDocument/2006/relationships/hyperlink" Target="https://www.ncbi.nlm.nih.gov/nuccore/PV442281" TargetMode="External"/><Relationship Id="rId2196" Type="http://schemas.openxmlformats.org/officeDocument/2006/relationships/hyperlink" Target="https://www.ncbi.nlm.nih.gov/nuccore/OP056809" TargetMode="External"/><Relationship Id="rId3594" Type="http://schemas.openxmlformats.org/officeDocument/2006/relationships/hyperlink" Target="https://www.ncbi.nlm.nih.gov/sra/?term=SRR19434549" TargetMode="External"/><Relationship Id="rId4645" Type="http://schemas.openxmlformats.org/officeDocument/2006/relationships/hyperlink" Target="https://www.ncbi.nlm.nih.gov/nuccore/OR582717" TargetMode="External"/><Relationship Id="rId168" Type="http://schemas.openxmlformats.org/officeDocument/2006/relationships/hyperlink" Target="https://www.ncbi.nlm.nih.gov/sra/?term=SRR22396712" TargetMode="External"/><Relationship Id="rId3247" Type="http://schemas.openxmlformats.org/officeDocument/2006/relationships/hyperlink" Target="https://www.ncbi.nlm.nih.gov/sra/?term=SRR22396867" TargetMode="External"/><Relationship Id="rId3661" Type="http://schemas.openxmlformats.org/officeDocument/2006/relationships/hyperlink" Target="https://www.ncbi.nlm.nih.gov/nuccore/PV170543" TargetMode="External"/><Relationship Id="rId4712" Type="http://schemas.openxmlformats.org/officeDocument/2006/relationships/hyperlink" Target="https://www.ncbi.nlm.nih.gov/biosample/?term=SAMN31811631" TargetMode="External"/><Relationship Id="rId582" Type="http://schemas.openxmlformats.org/officeDocument/2006/relationships/hyperlink" Target="https://www.ncbi.nlm.nih.gov/sra/?term=SRR21844129" TargetMode="External"/><Relationship Id="rId2263" Type="http://schemas.openxmlformats.org/officeDocument/2006/relationships/hyperlink" Target="https://www.ncbi.nlm.nih.gov/sra/?term=SRR21844040" TargetMode="External"/><Relationship Id="rId3314" Type="http://schemas.openxmlformats.org/officeDocument/2006/relationships/hyperlink" Target="https://n2t.net/ark:/65665/3907959db-27dd-4b73-84c3-8a027a2a4fb9" TargetMode="External"/><Relationship Id="rId6884" Type="http://schemas.openxmlformats.org/officeDocument/2006/relationships/hyperlink" Target="https://www.ncbi.nlm.nih.gov/biosample/?term=SAMN31811710" TargetMode="External"/><Relationship Id="rId235" Type="http://schemas.openxmlformats.org/officeDocument/2006/relationships/hyperlink" Target="https://www.ncbi.nlm.nih.gov/biosample/?term=SAMN29555056" TargetMode="External"/><Relationship Id="rId2330" Type="http://schemas.openxmlformats.org/officeDocument/2006/relationships/hyperlink" Target="https://n2t.net/ark:/65665/3df6d11af-388a-4f0a-8884-3e785c361d79" TargetMode="External"/><Relationship Id="rId5486" Type="http://schemas.openxmlformats.org/officeDocument/2006/relationships/hyperlink" Target="https://www.ncbi.nlm.nih.gov/nuccore/OR482538" TargetMode="External"/><Relationship Id="rId6537" Type="http://schemas.openxmlformats.org/officeDocument/2006/relationships/hyperlink" Target="https://www.ncbi.nlm.nih.gov/nuccore/PV651710" TargetMode="External"/><Relationship Id="rId302" Type="http://schemas.openxmlformats.org/officeDocument/2006/relationships/hyperlink" Target="https://www.ncbi.nlm.nih.gov/biosample/?term=SAMN31811886" TargetMode="External"/><Relationship Id="rId4088" Type="http://schemas.openxmlformats.org/officeDocument/2006/relationships/hyperlink" Target="https://www.ncbi.nlm.nih.gov/nuccore/OR546135" TargetMode="External"/><Relationship Id="rId5139" Type="http://schemas.openxmlformats.org/officeDocument/2006/relationships/hyperlink" Target="https://www.ncbi.nlm.nih.gov/biosample/?term=SAMN48403187" TargetMode="External"/><Relationship Id="rId5553" Type="http://schemas.openxmlformats.org/officeDocument/2006/relationships/hyperlink" Target="https://www.ncbi.nlm.nih.gov/biosample/?term=SAMN26198359" TargetMode="External"/><Relationship Id="rId6951" Type="http://schemas.openxmlformats.org/officeDocument/2006/relationships/hyperlink" Target="https://n2t.net/ark:/65665/36d73551e-3510-4c0f-a286-58f2d3fb5fcb" TargetMode="External"/><Relationship Id="rId4155" Type="http://schemas.openxmlformats.org/officeDocument/2006/relationships/hyperlink" Target="https://n2t.net/ark:/65665/303201a51-fc12-409f-a8e8-41cd98aa2241" TargetMode="External"/><Relationship Id="rId5206" Type="http://schemas.openxmlformats.org/officeDocument/2006/relationships/hyperlink" Target="https://n2t.net/ark:/65665/3b31b8c04-8fd5-40e1-9057-77e281afd2aa" TargetMode="External"/><Relationship Id="rId6604" Type="http://schemas.openxmlformats.org/officeDocument/2006/relationships/hyperlink" Target="https://www.ncbi.nlm.nih.gov/biosample/?term=SAMN29555212" TargetMode="External"/><Relationship Id="rId1749" Type="http://schemas.openxmlformats.org/officeDocument/2006/relationships/hyperlink" Target="https://n2t.net/ark:/65665/3452ac325-781f-49c8-94c6-353088c247fd" TargetMode="External"/><Relationship Id="rId3171" Type="http://schemas.openxmlformats.org/officeDocument/2006/relationships/hyperlink" Target="https://www.ncbi.nlm.nih.gov/biosample/?term=SAMN29555203" TargetMode="External"/><Relationship Id="rId5620" Type="http://schemas.openxmlformats.org/officeDocument/2006/relationships/hyperlink" Target="https://www.ncbi.nlm.nih.gov/sra/?term=SRR21844137" TargetMode="External"/><Relationship Id="rId1816" Type="http://schemas.openxmlformats.org/officeDocument/2006/relationships/hyperlink" Target="https://www.ncbi.nlm.nih.gov/sra/?term=SRR33529948" TargetMode="External"/><Relationship Id="rId4222" Type="http://schemas.openxmlformats.org/officeDocument/2006/relationships/hyperlink" Target="https://www.ncbi.nlm.nih.gov/biosample/?term=SAMN31811612" TargetMode="External"/><Relationship Id="rId3988" Type="http://schemas.openxmlformats.org/officeDocument/2006/relationships/hyperlink" Target="https://www.ncbi.nlm.nih.gov/biosample/?term=SAMN36762357" TargetMode="External"/><Relationship Id="rId6394" Type="http://schemas.openxmlformats.org/officeDocument/2006/relationships/hyperlink" Target="https://n2t.net/ark:/65665/3a0b98080-77ab-4edc-b7ff-cc35eb7a6668" TargetMode="External"/><Relationship Id="rId6047" Type="http://schemas.openxmlformats.org/officeDocument/2006/relationships/hyperlink" Target="https://n2t.net/ark:/65665/3608f0313-5aa1-4992-9eaf-1fdb6a0cf6c4" TargetMode="External"/><Relationship Id="rId6461" Type="http://schemas.openxmlformats.org/officeDocument/2006/relationships/hyperlink" Target="https://n2t.net/ark:/65665/30f090cc4-3bb0-4bbd-ba6c-8d600f82e2cb" TargetMode="External"/><Relationship Id="rId976" Type="http://schemas.openxmlformats.org/officeDocument/2006/relationships/hyperlink" Target="https://n2t.net/ark:/65665/319055684-d914-4d4b-8f85-a74d8456296d" TargetMode="External"/><Relationship Id="rId2657" Type="http://schemas.openxmlformats.org/officeDocument/2006/relationships/hyperlink" Target="https://n2t.net/ark:/65665/3f7356576-0c61-44cb-bc46-855147ee9d31" TargetMode="External"/><Relationship Id="rId5063" Type="http://schemas.openxmlformats.org/officeDocument/2006/relationships/hyperlink" Target="https://www.ncbi.nlm.nih.gov/nuccore/PV423361" TargetMode="External"/><Relationship Id="rId6114" Type="http://schemas.openxmlformats.org/officeDocument/2006/relationships/hyperlink" Target="https://www.ncbi.nlm.nih.gov/nuccore/OR546216" TargetMode="External"/><Relationship Id="rId629" Type="http://schemas.openxmlformats.org/officeDocument/2006/relationships/hyperlink" Target="https://www.ncbi.nlm.nih.gov/biosample/?term=SAMN26198299" TargetMode="External"/><Relationship Id="rId1259" Type="http://schemas.openxmlformats.org/officeDocument/2006/relationships/hyperlink" Target="https://n2t.net/ark:/65665/3caa0b37d-3079-409c-9f02-c28a1749851f" TargetMode="External"/><Relationship Id="rId3708" Type="http://schemas.openxmlformats.org/officeDocument/2006/relationships/hyperlink" Target="https://www.ncbi.nlm.nih.gov/sra/?term=SRR21844260" TargetMode="External"/><Relationship Id="rId5130" Type="http://schemas.openxmlformats.org/officeDocument/2006/relationships/hyperlink" Target="https://www.ncbi.nlm.nih.gov/sra/?term=SRR25465288" TargetMode="External"/><Relationship Id="rId1673" Type="http://schemas.openxmlformats.org/officeDocument/2006/relationships/hyperlink" Target="https://n2t.net/ark:/65665/33c854a66-23a7-4624-8ae1-8ea78b68f732" TargetMode="External"/><Relationship Id="rId2724" Type="http://schemas.openxmlformats.org/officeDocument/2006/relationships/hyperlink" Target="https://www.ncbi.nlm.nih.gov/sra/?term=SRR22396671" TargetMode="External"/><Relationship Id="rId1326" Type="http://schemas.openxmlformats.org/officeDocument/2006/relationships/hyperlink" Target="https://www.ncbi.nlm.nih.gov/biosample/?term=SAMN26198287" TargetMode="External"/><Relationship Id="rId1740" Type="http://schemas.openxmlformats.org/officeDocument/2006/relationships/hyperlink" Target="https://www.ncbi.nlm.nih.gov/sra/?term=SRR25465132" TargetMode="External"/><Relationship Id="rId4896" Type="http://schemas.openxmlformats.org/officeDocument/2006/relationships/hyperlink" Target="https://n2t.net/ark:/65665/3da840934-bd5a-46bf-ad3b-472c07234606" TargetMode="External"/><Relationship Id="rId5947" Type="http://schemas.openxmlformats.org/officeDocument/2006/relationships/hyperlink" Target="https://www.ncbi.nlm.nih.gov/sra/?term=SRR21844184" TargetMode="External"/><Relationship Id="rId32" Type="http://schemas.openxmlformats.org/officeDocument/2006/relationships/hyperlink" Target="https://n2t.net/ark:/65665/39b8d8d99-367e-4aae-b5cc-23bb786156d1" TargetMode="External"/><Relationship Id="rId3498" Type="http://schemas.openxmlformats.org/officeDocument/2006/relationships/hyperlink" Target="https://n2t.net/ark:/65665/3075b4656-c39e-4cb7-96d0-254657bdb079" TargetMode="External"/><Relationship Id="rId4549" Type="http://schemas.openxmlformats.org/officeDocument/2006/relationships/hyperlink" Target="https://www.ncbi.nlm.nih.gov/nuccore/OP057103" TargetMode="External"/><Relationship Id="rId4963" Type="http://schemas.openxmlformats.org/officeDocument/2006/relationships/hyperlink" Target="https://www.ncbi.nlm.nih.gov/sra/?term=SRR33529814" TargetMode="External"/><Relationship Id="rId3565" Type="http://schemas.openxmlformats.org/officeDocument/2006/relationships/hyperlink" Target="https://www.ncbi.nlm.nih.gov/sra/?term=SRR25465049" TargetMode="External"/><Relationship Id="rId4616" Type="http://schemas.openxmlformats.org/officeDocument/2006/relationships/hyperlink" Target="https://www.ncbi.nlm.nih.gov/biosample/?term=SAMN26198119" TargetMode="External"/><Relationship Id="rId7022" Type="http://schemas.openxmlformats.org/officeDocument/2006/relationships/hyperlink" Target="https://www.ncbi.nlm.nih.gov/sra/?term=SRR25465293" TargetMode="External"/><Relationship Id="rId486" Type="http://schemas.openxmlformats.org/officeDocument/2006/relationships/hyperlink" Target="https://www.ncbi.nlm.nih.gov/sra/?term=SRR25465175" TargetMode="External"/><Relationship Id="rId2167" Type="http://schemas.openxmlformats.org/officeDocument/2006/relationships/hyperlink" Target="https://www.ncbi.nlm.nih.gov/biosample/?term=SAMN36762192" TargetMode="External"/><Relationship Id="rId2581" Type="http://schemas.openxmlformats.org/officeDocument/2006/relationships/hyperlink" Target="https://n2t.net/ark:/65665/333402b57-1548-4a7c-8643-1d20470f3103" TargetMode="External"/><Relationship Id="rId3218" Type="http://schemas.openxmlformats.org/officeDocument/2006/relationships/hyperlink" Target="https://n2t.net/ark:/65665/322eb0f97-9a11-4a04-9ec7-e62eb4a82f11" TargetMode="External"/><Relationship Id="rId3632" Type="http://schemas.openxmlformats.org/officeDocument/2006/relationships/hyperlink" Target="https://n2t.net/ark:/65665/320c9ff50-e9d9-414b-86de-f95ec0bbc069" TargetMode="External"/><Relationship Id="rId6788" Type="http://schemas.openxmlformats.org/officeDocument/2006/relationships/hyperlink" Target="https://n2t.net/ark:/65665/372f07689-aea4-49b3-b5b1-9a60fa00b125" TargetMode="External"/><Relationship Id="rId139" Type="http://schemas.openxmlformats.org/officeDocument/2006/relationships/hyperlink" Target="https://n2t.net/ark:/65665/3e57a75ba-7c3d-49a7-a01d-f5e7351351a5" TargetMode="External"/><Relationship Id="rId553" Type="http://schemas.openxmlformats.org/officeDocument/2006/relationships/hyperlink" Target="https://www.ncbi.nlm.nih.gov/nuccore/OR546173" TargetMode="External"/><Relationship Id="rId1183" Type="http://schemas.openxmlformats.org/officeDocument/2006/relationships/hyperlink" Target="https://www.ncbi.nlm.nih.gov/sra/?term=SRR22396873" TargetMode="External"/><Relationship Id="rId2234" Type="http://schemas.openxmlformats.org/officeDocument/2006/relationships/hyperlink" Target="https://n2t.net/ark:/65665/3cb14bc80-6f57-4c95-a317-5a505b3898df" TargetMode="External"/><Relationship Id="rId206" Type="http://schemas.openxmlformats.org/officeDocument/2006/relationships/hyperlink" Target="https://n2t.net/ark:/65665/3b0515b52-fcc1-4786-bc40-2303a6533456" TargetMode="External"/><Relationship Id="rId6855" Type="http://schemas.openxmlformats.org/officeDocument/2006/relationships/hyperlink" Target="https://n2t.net/ark:/65665/3895e2a6c-9364-40c8-9960-7b6becdb702a" TargetMode="External"/><Relationship Id="rId620" Type="http://schemas.openxmlformats.org/officeDocument/2006/relationships/hyperlink" Target="https://n2t.net/ark:/65665/3288bcc2c-46c1-4c1d-9a2e-5725c5544f6e" TargetMode="External"/><Relationship Id="rId1250" Type="http://schemas.openxmlformats.org/officeDocument/2006/relationships/hyperlink" Target="https://www.ncbi.nlm.nih.gov/nuccore/OP035130" TargetMode="External"/><Relationship Id="rId2301" Type="http://schemas.openxmlformats.org/officeDocument/2006/relationships/hyperlink" Target="https://n2t.net/ark:/65665/30687fb37-fdc8-4885-9575-b15a184abd52" TargetMode="External"/><Relationship Id="rId4059" Type="http://schemas.openxmlformats.org/officeDocument/2006/relationships/hyperlink" Target="https://www.ncbi.nlm.nih.gov/biosample/?term=SAMN31811728" TargetMode="External"/><Relationship Id="rId5457" Type="http://schemas.openxmlformats.org/officeDocument/2006/relationships/hyperlink" Target="https://www.ncbi.nlm.nih.gov/biosample/?term=SAMN26198413" TargetMode="External"/><Relationship Id="rId5871" Type="http://schemas.openxmlformats.org/officeDocument/2006/relationships/hyperlink" Target="https://www.ncbi.nlm.nih.gov/nuccore/PV276244" TargetMode="External"/><Relationship Id="rId6508" Type="http://schemas.openxmlformats.org/officeDocument/2006/relationships/hyperlink" Target="https://n2t.net/ark:/65665/3be06e61e-c3c4-43de-9af2-ffa280deca1d" TargetMode="External"/><Relationship Id="rId6922" Type="http://schemas.openxmlformats.org/officeDocument/2006/relationships/hyperlink" Target="https://www.ncbi.nlm.nih.gov/nuccore/OP056989" TargetMode="External"/><Relationship Id="rId4473" Type="http://schemas.openxmlformats.org/officeDocument/2006/relationships/hyperlink" Target="https://n2t.net/ark:/65665/3b866eff9-ba90-46e5-ac0a-87edfbc39d8e" TargetMode="External"/><Relationship Id="rId5524" Type="http://schemas.openxmlformats.org/officeDocument/2006/relationships/hyperlink" Target="https://www.ncbi.nlm.nih.gov/sra/?term=SRR22396653" TargetMode="External"/><Relationship Id="rId3075" Type="http://schemas.openxmlformats.org/officeDocument/2006/relationships/hyperlink" Target="https://www.ncbi.nlm.nih.gov/biosample/?term=SAMN36762098" TargetMode="External"/><Relationship Id="rId4126" Type="http://schemas.openxmlformats.org/officeDocument/2006/relationships/hyperlink" Target="https://www.ncbi.nlm.nih.gov/sra/?term=SRR22396588" TargetMode="External"/><Relationship Id="rId4540" Type="http://schemas.openxmlformats.org/officeDocument/2006/relationships/hyperlink" Target="https://n2t.net/ark:/65665/30f8f8c02-df30-4eac-879c-ff6d732024c1" TargetMode="External"/><Relationship Id="rId2091" Type="http://schemas.openxmlformats.org/officeDocument/2006/relationships/hyperlink" Target="https://www.ncbi.nlm.nih.gov/sra/?term=SRR21843975" TargetMode="External"/><Relationship Id="rId3142" Type="http://schemas.openxmlformats.org/officeDocument/2006/relationships/hyperlink" Target="https://www.ncbi.nlm.nih.gov/sra/?term=SRR21844197" TargetMode="External"/><Relationship Id="rId6298" Type="http://schemas.openxmlformats.org/officeDocument/2006/relationships/hyperlink" Target="https://www.ncbi.nlm.nih.gov/nuccore/OR482529" TargetMode="External"/><Relationship Id="rId6365" Type="http://schemas.openxmlformats.org/officeDocument/2006/relationships/hyperlink" Target="https://www.ncbi.nlm.nih.gov/biosample/?term=SAMN29555430" TargetMode="External"/><Relationship Id="rId130" Type="http://schemas.openxmlformats.org/officeDocument/2006/relationships/hyperlink" Target="https://www.ncbi.nlm.nih.gov/nuccore/OP035307" TargetMode="External"/><Relationship Id="rId3959" Type="http://schemas.openxmlformats.org/officeDocument/2006/relationships/hyperlink" Target="https://www.ncbi.nlm.nih.gov/sra/?term=SRR25465149" TargetMode="External"/><Relationship Id="rId5381" Type="http://schemas.openxmlformats.org/officeDocument/2006/relationships/hyperlink" Target="https://www.ncbi.nlm.nih.gov/nuccore/PV670467" TargetMode="External"/><Relationship Id="rId6018" Type="http://schemas.openxmlformats.org/officeDocument/2006/relationships/hyperlink" Target="https://www.ncbi.nlm.nih.gov/biosample/?term=SAMN29555303" TargetMode="External"/><Relationship Id="rId2975" Type="http://schemas.openxmlformats.org/officeDocument/2006/relationships/hyperlink" Target="https://www.ncbi.nlm.nih.gov/biosample/?term=SAMN29555286" TargetMode="External"/><Relationship Id="rId5034" Type="http://schemas.openxmlformats.org/officeDocument/2006/relationships/hyperlink" Target="https://www.ncbi.nlm.nih.gov/sra/?term=SRR25465187" TargetMode="External"/><Relationship Id="rId6432" Type="http://schemas.openxmlformats.org/officeDocument/2006/relationships/hyperlink" Target="https://www.ncbi.nlm.nih.gov/sra/?term=SRR21844013" TargetMode="External"/><Relationship Id="rId947" Type="http://schemas.openxmlformats.org/officeDocument/2006/relationships/hyperlink" Target="https://www.ncbi.nlm.nih.gov/biosample/?term=SAMN31811873" TargetMode="External"/><Relationship Id="rId1577" Type="http://schemas.openxmlformats.org/officeDocument/2006/relationships/hyperlink" Target="https://n2t.net/ark:/65665/37378b24c-82c7-4a34-a6c8-0549facdb85c" TargetMode="External"/><Relationship Id="rId1991" Type="http://schemas.openxmlformats.org/officeDocument/2006/relationships/hyperlink" Target="https://www.ncbi.nlm.nih.gov/biosample/?term=SAMN26198144" TargetMode="External"/><Relationship Id="rId2628" Type="http://schemas.openxmlformats.org/officeDocument/2006/relationships/hyperlink" Target="https://www.ncbi.nlm.nih.gov/biosample/?term=SAMN29555159" TargetMode="External"/><Relationship Id="rId1644" Type="http://schemas.openxmlformats.org/officeDocument/2006/relationships/hyperlink" Target="https://www.ncbi.nlm.nih.gov/nuccore/OP056807" TargetMode="External"/><Relationship Id="rId4050" Type="http://schemas.openxmlformats.org/officeDocument/2006/relationships/hyperlink" Target="https://n2t.net/ark:/65665/382e22856-53f5-45ef-9e31-c62d0a4d8bf1" TargetMode="External"/><Relationship Id="rId5101" Type="http://schemas.openxmlformats.org/officeDocument/2006/relationships/hyperlink" Target="https://www.ncbi.nlm.nih.gov/nuccore/PV656763" TargetMode="External"/><Relationship Id="rId1711" Type="http://schemas.openxmlformats.org/officeDocument/2006/relationships/hyperlink" Target="https://www.ncbi.nlm.nih.gov/nuccore/OP057069" TargetMode="External"/><Relationship Id="rId4867" Type="http://schemas.openxmlformats.org/officeDocument/2006/relationships/hyperlink" Target="https://www.ncbi.nlm.nih.gov/sra/?term=SRR33529816" TargetMode="External"/><Relationship Id="rId7273" Type="http://schemas.openxmlformats.org/officeDocument/2006/relationships/hyperlink" Target="https://www.ncbi.nlm.nih.gov/nuccore/OP056925" TargetMode="External"/><Relationship Id="rId3469" Type="http://schemas.openxmlformats.org/officeDocument/2006/relationships/hyperlink" Target="https://www.ncbi.nlm.nih.gov/biosample/?term=SAMN36762282" TargetMode="External"/><Relationship Id="rId5918" Type="http://schemas.openxmlformats.org/officeDocument/2006/relationships/hyperlink" Target="https://www.ncbi.nlm.nih.gov/nuccore/OP057093" TargetMode="External"/><Relationship Id="rId7340" Type="http://schemas.openxmlformats.org/officeDocument/2006/relationships/hyperlink" Target="https://www.ncbi.nlm.nih.gov/biosample/?term=SAMN29555353" TargetMode="External"/><Relationship Id="rId2485" Type="http://schemas.openxmlformats.org/officeDocument/2006/relationships/hyperlink" Target="https://n2t.net/ark:/65665/350d568b7-fd9d-4308-ae7c-4a9e7752e3fc" TargetMode="External"/><Relationship Id="rId3883" Type="http://schemas.openxmlformats.org/officeDocument/2006/relationships/hyperlink" Target="https://n2t.net/ark:/65665/36c4a8ba5-32df-4c28-a81d-e342ab342e20" TargetMode="External"/><Relationship Id="rId4934" Type="http://schemas.openxmlformats.org/officeDocument/2006/relationships/hyperlink" Target="https://www.ncbi.nlm.nih.gov/sra/?term=SRR19434425" TargetMode="External"/><Relationship Id="rId457" Type="http://schemas.openxmlformats.org/officeDocument/2006/relationships/hyperlink" Target="https://www.ncbi.nlm.nih.gov/sra/?term=SRR25465336" TargetMode="External"/><Relationship Id="rId1087" Type="http://schemas.openxmlformats.org/officeDocument/2006/relationships/hyperlink" Target="https://www.ncbi.nlm.nih.gov/sra/?term=SRR22396784" TargetMode="External"/><Relationship Id="rId2138" Type="http://schemas.openxmlformats.org/officeDocument/2006/relationships/hyperlink" Target="https://www.ncbi.nlm.nih.gov/sra/?term=SRR19434443" TargetMode="External"/><Relationship Id="rId3536" Type="http://schemas.openxmlformats.org/officeDocument/2006/relationships/hyperlink" Target="https://www.ncbi.nlm.nih.gov/nuccore/PV170574" TargetMode="External"/><Relationship Id="rId3950" Type="http://schemas.openxmlformats.org/officeDocument/2006/relationships/hyperlink" Target="https://n2t.net/ark:/65665/324a392b0-28bb-47e9-a667-adb1cd0cf03c" TargetMode="External"/><Relationship Id="rId871" Type="http://schemas.openxmlformats.org/officeDocument/2006/relationships/hyperlink" Target="https://www.ncbi.nlm.nih.gov/nuccore/OR575611" TargetMode="External"/><Relationship Id="rId2552" Type="http://schemas.openxmlformats.org/officeDocument/2006/relationships/hyperlink" Target="https://n2t.net/ark:/65665/3853345da-38d9-47f3-a9fb-ddcd342a66f3" TargetMode="External"/><Relationship Id="rId3603" Type="http://schemas.openxmlformats.org/officeDocument/2006/relationships/hyperlink" Target="https://n2t.net/ark:/65665/38d3c963a-1bad-42ad-aa35-0139ae6573c5" TargetMode="External"/><Relationship Id="rId6759" Type="http://schemas.openxmlformats.org/officeDocument/2006/relationships/hyperlink" Target="https://www.ncbi.nlm.nih.gov/sra/?term=SRR25465365" TargetMode="External"/><Relationship Id="rId524" Type="http://schemas.openxmlformats.org/officeDocument/2006/relationships/hyperlink" Target="https://n2t.net/ark:/65665/32fe81e43-6b56-4b65-b7c9-261312ce9758" TargetMode="External"/><Relationship Id="rId1154" Type="http://schemas.openxmlformats.org/officeDocument/2006/relationships/hyperlink" Target="https://www.ncbi.nlm.nih.gov/nuccore/OP035216" TargetMode="External"/><Relationship Id="rId2205" Type="http://schemas.openxmlformats.org/officeDocument/2006/relationships/hyperlink" Target="https://n2t.net/ark:/65665/343a45dc3-31dd-43ab-8ddf-0afcd6007473" TargetMode="External"/><Relationship Id="rId5775" Type="http://schemas.openxmlformats.org/officeDocument/2006/relationships/hyperlink" Target="https://www.ncbi.nlm.nih.gov/biosample/?term=SAMN31811922" TargetMode="External"/><Relationship Id="rId6826" Type="http://schemas.openxmlformats.org/officeDocument/2006/relationships/hyperlink" Target="https://n2t.net/ark:/65665/32428f33a-c98d-4784-b1dd-7e6d34af4d00" TargetMode="External"/><Relationship Id="rId1221" Type="http://schemas.openxmlformats.org/officeDocument/2006/relationships/hyperlink" Target="https://n2t.net/ark:/65665/3a3d940c2-fa91-49fc-888d-7fb938673938" TargetMode="External"/><Relationship Id="rId4377" Type="http://schemas.openxmlformats.org/officeDocument/2006/relationships/hyperlink" Target="https://n2t.net/ark:/65665/371baf249-772d-409a-bfaa-5d1fce6c0e48" TargetMode="External"/><Relationship Id="rId4791" Type="http://schemas.openxmlformats.org/officeDocument/2006/relationships/hyperlink" Target="https://www.ncbi.nlm.nih.gov/sra/?term=SRR22396959" TargetMode="External"/><Relationship Id="rId5428" Type="http://schemas.openxmlformats.org/officeDocument/2006/relationships/hyperlink" Target="https://www.ncbi.nlm.nih.gov/biosample/?term=SAMN48403306" TargetMode="External"/><Relationship Id="rId5842" Type="http://schemas.openxmlformats.org/officeDocument/2006/relationships/hyperlink" Target="https://n2t.net/ark:/65665/30a7e39ee-0b59-43c5-90ff-cc2c4f0f1227" TargetMode="External"/><Relationship Id="rId3393" Type="http://schemas.openxmlformats.org/officeDocument/2006/relationships/hyperlink" Target="https://www.ncbi.nlm.nih.gov/nuccore/PV610250" TargetMode="External"/><Relationship Id="rId4444" Type="http://schemas.openxmlformats.org/officeDocument/2006/relationships/hyperlink" Target="https://www.ncbi.nlm.nih.gov/biosample/?term=SAMN31811767" TargetMode="External"/><Relationship Id="rId3046" Type="http://schemas.openxmlformats.org/officeDocument/2006/relationships/hyperlink" Target="https://www.ncbi.nlm.nih.gov/sra/?term=SRR21844097" TargetMode="External"/><Relationship Id="rId3460" Type="http://schemas.openxmlformats.org/officeDocument/2006/relationships/hyperlink" Target="https://n2t.net/ark:/65665/36c002a39-9357-47d5-afa7-a36aad97daef" TargetMode="External"/><Relationship Id="rId381" Type="http://schemas.openxmlformats.org/officeDocument/2006/relationships/hyperlink" Target="https://n2t.net/ark:/65665/39443bcfa-a6d2-4804-a0dd-8176009cab11" TargetMode="External"/><Relationship Id="rId2062" Type="http://schemas.openxmlformats.org/officeDocument/2006/relationships/hyperlink" Target="https://www.ncbi.nlm.nih.gov/nuccore/PV276248" TargetMode="External"/><Relationship Id="rId3113" Type="http://schemas.openxmlformats.org/officeDocument/2006/relationships/hyperlink" Target="https://www.ncbi.nlm.nih.gov/nuccore/OP035293" TargetMode="External"/><Relationship Id="rId4511" Type="http://schemas.openxmlformats.org/officeDocument/2006/relationships/hyperlink" Target="https://n2t.net/ark:/65665/3501778db-af27-4629-944b-56c713bfbb6c" TargetMode="External"/><Relationship Id="rId6269" Type="http://schemas.openxmlformats.org/officeDocument/2006/relationships/hyperlink" Target="https://www.ncbi.nlm.nih.gov/biosample/?term=SAMN29555428" TargetMode="External"/><Relationship Id="rId6683" Type="http://schemas.openxmlformats.org/officeDocument/2006/relationships/hyperlink" Target="https://www.ncbi.nlm.nih.gov/sra/?term=SRR21843967" TargetMode="External"/><Relationship Id="rId2879" Type="http://schemas.openxmlformats.org/officeDocument/2006/relationships/hyperlink" Target="https://www.ncbi.nlm.nih.gov/biosample/?term=SAMN26198272" TargetMode="External"/><Relationship Id="rId5285" Type="http://schemas.openxmlformats.org/officeDocument/2006/relationships/hyperlink" Target="https://www.ncbi.nlm.nih.gov/sra/?term=SRR22396630" TargetMode="External"/><Relationship Id="rId6336" Type="http://schemas.openxmlformats.org/officeDocument/2006/relationships/hyperlink" Target="https://www.ncbi.nlm.nih.gov/sra/?term=SRR21844243" TargetMode="External"/><Relationship Id="rId6750" Type="http://schemas.openxmlformats.org/officeDocument/2006/relationships/hyperlink" Target="https://n2t.net/ark:/65665/31f0b5a47-28d5-48a8-826c-f3e4d2a55c9f" TargetMode="External"/><Relationship Id="rId101" Type="http://schemas.openxmlformats.org/officeDocument/2006/relationships/hyperlink" Target="https://www.ncbi.nlm.nih.gov/sra/?term=SRR18254389" TargetMode="External"/><Relationship Id="rId1895" Type="http://schemas.openxmlformats.org/officeDocument/2006/relationships/hyperlink" Target="https://www.ncbi.nlm.nih.gov/nuccore/PV642261" TargetMode="External"/><Relationship Id="rId2946" Type="http://schemas.openxmlformats.org/officeDocument/2006/relationships/hyperlink" Target="https://www.ncbi.nlm.nih.gov/sra/?term=SRR21844174" TargetMode="External"/><Relationship Id="rId5352" Type="http://schemas.openxmlformats.org/officeDocument/2006/relationships/hyperlink" Target="https://www.ncbi.nlm.nih.gov/biosample/?term=SAMN31811756" TargetMode="External"/><Relationship Id="rId6403" Type="http://schemas.openxmlformats.org/officeDocument/2006/relationships/hyperlink" Target="https://www.ncbi.nlm.nih.gov/sra/?term=SRR22396960" TargetMode="External"/><Relationship Id="rId918" Type="http://schemas.openxmlformats.org/officeDocument/2006/relationships/hyperlink" Target="https://www.ncbi.nlm.nih.gov/sra/?term=SRR25465308" TargetMode="External"/><Relationship Id="rId1548" Type="http://schemas.openxmlformats.org/officeDocument/2006/relationships/hyperlink" Target="https://n2t.net/ark:/65665/31bf5bd7c-52e8-4925-ba42-75b834323a71" TargetMode="External"/><Relationship Id="rId5005" Type="http://schemas.openxmlformats.org/officeDocument/2006/relationships/hyperlink" Target="https://www.ncbi.nlm.nih.gov/biosample/?term=SAMN48403025" TargetMode="External"/><Relationship Id="rId1962" Type="http://schemas.openxmlformats.org/officeDocument/2006/relationships/hyperlink" Target="https://www.ncbi.nlm.nih.gov/sra/?term=SRR18254432" TargetMode="External"/><Relationship Id="rId4021" Type="http://schemas.openxmlformats.org/officeDocument/2006/relationships/hyperlink" Target="https://n2t.net/ark:/65665/3dc52eb4d-eeb8-4866-8548-33f6f222f238" TargetMode="External"/><Relationship Id="rId7177" Type="http://schemas.openxmlformats.org/officeDocument/2006/relationships/hyperlink" Target="https://n2t.net/ark:/65665/3d5c7428f-0273-4a77-9de2-580a3552b8e2" TargetMode="External"/><Relationship Id="rId1615" Type="http://schemas.openxmlformats.org/officeDocument/2006/relationships/hyperlink" Target="https://n2t.net/ark:/65665/39bd84a72-4dc0-48d9-aba6-b5a7d425dd48" TargetMode="External"/><Relationship Id="rId6193" Type="http://schemas.openxmlformats.org/officeDocument/2006/relationships/hyperlink" Target="https://n2t.net/ark:/65665/349558d98-0e03-4655-82df-8a24d8979196" TargetMode="External"/><Relationship Id="rId7244" Type="http://schemas.openxmlformats.org/officeDocument/2006/relationships/hyperlink" Target="https://n2t.net/ark:/65665/397c7ac40-aa60-4aca-90fc-3cb896e9179e" TargetMode="External"/><Relationship Id="rId3787" Type="http://schemas.openxmlformats.org/officeDocument/2006/relationships/hyperlink" Target="https://n2t.net/ark:/65665/37bc5b7f9-2c99-4f3b-a216-e278600f825e" TargetMode="External"/><Relationship Id="rId4838" Type="http://schemas.openxmlformats.org/officeDocument/2006/relationships/hyperlink" Target="https://n2t.net/ark:/65665/3fadf703f-c0e0-49f5-af17-eb2b4d4b1a3e" TargetMode="External"/><Relationship Id="rId2389" Type="http://schemas.openxmlformats.org/officeDocument/2006/relationships/hyperlink" Target="https://n2t.net/ark:/65665/3887c89dd-f2c7-464c-8b9a-4ce377cdc1c1" TargetMode="External"/><Relationship Id="rId3854" Type="http://schemas.openxmlformats.org/officeDocument/2006/relationships/hyperlink" Target="https://n2t.net/ark:/65665/35ba6a383-97e7-4040-9bf0-a4b72d64f72e" TargetMode="External"/><Relationship Id="rId4905" Type="http://schemas.openxmlformats.org/officeDocument/2006/relationships/hyperlink" Target="https://www.ncbi.nlm.nih.gov/sra/?term=SRR22396782" TargetMode="External"/><Relationship Id="rId6260" Type="http://schemas.openxmlformats.org/officeDocument/2006/relationships/hyperlink" Target="https://www.ncbi.nlm.nih.gov/biosample/?term=SAMN29555380" TargetMode="External"/><Relationship Id="rId7311" Type="http://schemas.openxmlformats.org/officeDocument/2006/relationships/hyperlink" Target="https://n2t.net/ark:/65665/30464358c-1fbc-4d5b-8d00-e91249734b4b" TargetMode="External"/><Relationship Id="rId775" Type="http://schemas.openxmlformats.org/officeDocument/2006/relationships/hyperlink" Target="https://www.ncbi.nlm.nih.gov/nuccore/OP035104" TargetMode="External"/><Relationship Id="rId2456" Type="http://schemas.openxmlformats.org/officeDocument/2006/relationships/hyperlink" Target="https://n2t.net/ark:/65665/3ea060362-0d26-47ce-9de1-f3c07e6e46c9" TargetMode="External"/><Relationship Id="rId2870" Type="http://schemas.openxmlformats.org/officeDocument/2006/relationships/hyperlink" Target="https://n2t.net/ark:/65665/37f740cef-df19-4ed2-9e51-5952c800e7af" TargetMode="External"/><Relationship Id="rId3507" Type="http://schemas.openxmlformats.org/officeDocument/2006/relationships/hyperlink" Target="https://www.ncbi.nlm.nih.gov/nuccore/PV170570" TargetMode="External"/><Relationship Id="rId3921" Type="http://schemas.openxmlformats.org/officeDocument/2006/relationships/hyperlink" Target="https://n2t.net/ark:/65665/3454fb125-9bf8-4cff-84ba-9419e1ef8dc9" TargetMode="External"/><Relationship Id="rId428" Type="http://schemas.openxmlformats.org/officeDocument/2006/relationships/hyperlink" Target="https://www.ncbi.nlm.nih.gov/nuccore/OP035267" TargetMode="External"/><Relationship Id="rId842" Type="http://schemas.openxmlformats.org/officeDocument/2006/relationships/hyperlink" Target="https://n2t.net/ark:/65665/3c1e0d792-6ae1-4827-a942-af4c6b712d0c" TargetMode="External"/><Relationship Id="rId1058" Type="http://schemas.openxmlformats.org/officeDocument/2006/relationships/hyperlink" Target="https://n2t.net/ark:/65665/3ad099518-039f-47f9-b899-28f82583d3b9" TargetMode="External"/><Relationship Id="rId1472" Type="http://schemas.openxmlformats.org/officeDocument/2006/relationships/hyperlink" Target="https://www.ncbi.nlm.nih.gov/biosample/?term=SAMN26198346" TargetMode="External"/><Relationship Id="rId2109" Type="http://schemas.openxmlformats.org/officeDocument/2006/relationships/hyperlink" Target="https://n2t.net/ark:/65665/36da1c16e-780d-4fca-a93b-c82856614ef5" TargetMode="External"/><Relationship Id="rId2523" Type="http://schemas.openxmlformats.org/officeDocument/2006/relationships/hyperlink" Target="https://n2t.net/ark:/65665/3c1072eff-5523-481b-951f-5e6b259d9bf7" TargetMode="External"/><Relationship Id="rId5679" Type="http://schemas.openxmlformats.org/officeDocument/2006/relationships/hyperlink" Target="https://www.ncbi.nlm.nih.gov/biosample/?term=SAMN26198182" TargetMode="External"/><Relationship Id="rId1125" Type="http://schemas.openxmlformats.org/officeDocument/2006/relationships/hyperlink" Target="https://n2t.net/ark:/65665/393c92c9c-8fe2-4976-996c-7f28a5804265" TargetMode="External"/><Relationship Id="rId4695" Type="http://schemas.openxmlformats.org/officeDocument/2006/relationships/hyperlink" Target="https://n2t.net/ark:/65665/31f1cb165-1f1d-47bf-a23e-c3abd707a2cb" TargetMode="External"/><Relationship Id="rId3297" Type="http://schemas.openxmlformats.org/officeDocument/2006/relationships/hyperlink" Target="https://n2t.net/ark:/65665/3e7a17370-f63e-405c-9edc-c52319d0de42" TargetMode="External"/><Relationship Id="rId4348" Type="http://schemas.openxmlformats.org/officeDocument/2006/relationships/hyperlink" Target="https://www.ncbi.nlm.nih.gov/nuccore/OR581003" TargetMode="External"/><Relationship Id="rId5746" Type="http://schemas.openxmlformats.org/officeDocument/2006/relationships/hyperlink" Target="https://www.ncbi.nlm.nih.gov/sra/?term=SRR22396657" TargetMode="External"/><Relationship Id="rId4762" Type="http://schemas.openxmlformats.org/officeDocument/2006/relationships/hyperlink" Target="https://n2t.net/ark:/65665/3a3bf01cf-7329-442b-b2d0-4206d4cfa0d7" TargetMode="External"/><Relationship Id="rId5813" Type="http://schemas.openxmlformats.org/officeDocument/2006/relationships/hyperlink" Target="https://www.ncbi.nlm.nih.gov/biosample/?term=SAMN48403241" TargetMode="External"/><Relationship Id="rId285" Type="http://schemas.openxmlformats.org/officeDocument/2006/relationships/hyperlink" Target="https://n2t.net/ark:/65665/3b238e8f8-56d0-4000-991d-74d91f260511" TargetMode="External"/><Relationship Id="rId3364" Type="http://schemas.openxmlformats.org/officeDocument/2006/relationships/hyperlink" Target="https://n2t.net/ark:/65665/3e4fde40b-6ce2-48db-b994-066b6033dfb8" TargetMode="External"/><Relationship Id="rId4415" Type="http://schemas.openxmlformats.org/officeDocument/2006/relationships/hyperlink" Target="https://www.ncbi.nlm.nih.gov/biosample/?term=SAMN26198161" TargetMode="External"/><Relationship Id="rId2380" Type="http://schemas.openxmlformats.org/officeDocument/2006/relationships/hyperlink" Target="https://www.ncbi.nlm.nih.gov/biosample/?term=SAMN36762163" TargetMode="External"/><Relationship Id="rId3017" Type="http://schemas.openxmlformats.org/officeDocument/2006/relationships/hyperlink" Target="https://www.ncbi.nlm.nih.gov/sra/?term=SRR19434519" TargetMode="External"/><Relationship Id="rId3431" Type="http://schemas.openxmlformats.org/officeDocument/2006/relationships/hyperlink" Target="https://n2t.net/ark:/65665/3a46005c4-3979-4107-a7cc-1d1078055555" TargetMode="External"/><Relationship Id="rId6587" Type="http://schemas.openxmlformats.org/officeDocument/2006/relationships/hyperlink" Target="https://www.ncbi.nlm.nih.gov/sra/?term=SRR25465344" TargetMode="External"/><Relationship Id="rId352" Type="http://schemas.openxmlformats.org/officeDocument/2006/relationships/hyperlink" Target="https://n2t.net/ark:/65665/36ee12d39-8f38-4588-9117-39e1e15e3aba" TargetMode="External"/><Relationship Id="rId2033" Type="http://schemas.openxmlformats.org/officeDocument/2006/relationships/hyperlink" Target="https://n2t.net/ark:/65665/328258834-9a84-40b2-9284-dfffa0ba6b06" TargetMode="External"/><Relationship Id="rId5189" Type="http://schemas.openxmlformats.org/officeDocument/2006/relationships/hyperlink" Target="https://n2t.net/ark:/65665/3cdbdbba7-0f0b-4221-b049-113a5e65599b" TargetMode="External"/><Relationship Id="rId6654" Type="http://schemas.openxmlformats.org/officeDocument/2006/relationships/hyperlink" Target="https://www.ncbi.nlm.nih.gov/nuccore/OR582683" TargetMode="External"/><Relationship Id="rId1799" Type="http://schemas.openxmlformats.org/officeDocument/2006/relationships/hyperlink" Target="https://n2t.net/ark:/65665/391230bd3-a342-42cc-a04a-c4c39e469674" TargetMode="External"/><Relationship Id="rId2100" Type="http://schemas.openxmlformats.org/officeDocument/2006/relationships/hyperlink" Target="https://www.ncbi.nlm.nih.gov/biosample/?term=SAMN48403153" TargetMode="External"/><Relationship Id="rId5256" Type="http://schemas.openxmlformats.org/officeDocument/2006/relationships/hyperlink" Target="https://www.ncbi.nlm.nih.gov/sra/?term=SRR22396764" TargetMode="External"/><Relationship Id="rId5670" Type="http://schemas.openxmlformats.org/officeDocument/2006/relationships/hyperlink" Target="https://n2t.net/ark:/65665/36da99b0c-0ebc-4c84-892c-c94e304a5011" TargetMode="External"/><Relationship Id="rId6307" Type="http://schemas.openxmlformats.org/officeDocument/2006/relationships/hyperlink" Target="https://www.ncbi.nlm.nih.gov/nuccore/OR482534" TargetMode="External"/><Relationship Id="rId4065" Type="http://schemas.openxmlformats.org/officeDocument/2006/relationships/hyperlink" Target="https://www.ncbi.nlm.nih.gov/sra/?term=SRR33529868" TargetMode="External"/><Relationship Id="rId4272" Type="http://schemas.openxmlformats.org/officeDocument/2006/relationships/hyperlink" Target="https://www.ncbi.nlm.nih.gov/sra/?term=SRR19434432" TargetMode="External"/><Relationship Id="rId5116" Type="http://schemas.openxmlformats.org/officeDocument/2006/relationships/hyperlink" Target="https://n2t.net/ark:/65665/3e6b2ea69-52d3-4e22-8d09-46a91da93f6c" TargetMode="External"/><Relationship Id="rId5323" Type="http://schemas.openxmlformats.org/officeDocument/2006/relationships/hyperlink" Target="https://n2t.net/ark:/65665/30c0adb3d-fd71-4e5b-8472-d528de5116fd" TargetMode="External"/><Relationship Id="rId6721" Type="http://schemas.openxmlformats.org/officeDocument/2006/relationships/hyperlink" Target="https://n2t.net/ark:/65665/3bbadaddf-65b4-45c7-b175-f71a52b93df7" TargetMode="External"/><Relationship Id="rId1659" Type="http://schemas.openxmlformats.org/officeDocument/2006/relationships/hyperlink" Target="https://n2t.net/ark:/65665/342076fbb-ac6e-4bdf-99fb-4695283b5be5" TargetMode="External"/><Relationship Id="rId1866" Type="http://schemas.openxmlformats.org/officeDocument/2006/relationships/hyperlink" Target="https://www.ncbi.nlm.nih.gov/nuccore/OR582669" TargetMode="External"/><Relationship Id="rId2917" Type="http://schemas.openxmlformats.org/officeDocument/2006/relationships/hyperlink" Target="https://www.ncbi.nlm.nih.gov/nuccore/OR582716" TargetMode="External"/><Relationship Id="rId3081" Type="http://schemas.openxmlformats.org/officeDocument/2006/relationships/hyperlink" Target="https://www.ncbi.nlm.nih.gov/biosample/?term=SAMN29555304" TargetMode="External"/><Relationship Id="rId4132" Type="http://schemas.openxmlformats.org/officeDocument/2006/relationships/hyperlink" Target="https://www.ncbi.nlm.nih.gov/sra/?term=SRR18254572" TargetMode="External"/><Relationship Id="rId5530" Type="http://schemas.openxmlformats.org/officeDocument/2006/relationships/hyperlink" Target="https://www.ncbi.nlm.nih.gov/sra/?term=SRR19434473" TargetMode="External"/><Relationship Id="rId7288" Type="http://schemas.openxmlformats.org/officeDocument/2006/relationships/hyperlink" Target="https://n2t.net/ark:/65665/381cc528d-be3c-4204-b5a8-74f347d28d91" TargetMode="External"/><Relationship Id="rId1519" Type="http://schemas.openxmlformats.org/officeDocument/2006/relationships/hyperlink" Target="https://www.ncbi.nlm.nih.gov/sra/?term=SRR22396843" TargetMode="External"/><Relationship Id="rId1726" Type="http://schemas.openxmlformats.org/officeDocument/2006/relationships/hyperlink" Target="https://www.ncbi.nlm.nih.gov/nuccore/OP057115" TargetMode="External"/><Relationship Id="rId1933" Type="http://schemas.openxmlformats.org/officeDocument/2006/relationships/hyperlink" Target="https://n2t.net/ark:/65665/3d7cdad6d-a188-441c-a0b4-0f7137001de2" TargetMode="External"/><Relationship Id="rId6097" Type="http://schemas.openxmlformats.org/officeDocument/2006/relationships/hyperlink" Target="https://n2t.net/ark:/65665/30390eeb7-d5a0-4c72-84ef-c08ac537299d" TargetMode="External"/><Relationship Id="rId18" Type="http://schemas.openxmlformats.org/officeDocument/2006/relationships/hyperlink" Target="https://www.ncbi.nlm.nih.gov/nuccore/OP035224" TargetMode="External"/><Relationship Id="rId3898" Type="http://schemas.openxmlformats.org/officeDocument/2006/relationships/hyperlink" Target="https://www.ncbi.nlm.nih.gov/biosample/?term=SAMN36762264" TargetMode="External"/><Relationship Id="rId4949" Type="http://schemas.openxmlformats.org/officeDocument/2006/relationships/hyperlink" Target="https://n2t.net/ark:/65665/34dbe9b50-b4eb-4476-a8cc-ee41d1a24511" TargetMode="External"/><Relationship Id="rId7148" Type="http://schemas.openxmlformats.org/officeDocument/2006/relationships/hyperlink" Target="https://www.ncbi.nlm.nih.gov/sra/?term=SRR25465360" TargetMode="External"/><Relationship Id="rId3758" Type="http://schemas.openxmlformats.org/officeDocument/2006/relationships/hyperlink" Target="https://n2t.net/ark:/65665/32cf74770-2b02-4905-b105-102edb36f6b5" TargetMode="External"/><Relationship Id="rId3965" Type="http://schemas.openxmlformats.org/officeDocument/2006/relationships/hyperlink" Target="https://www.ncbi.nlm.nih.gov/sra/?term=SRR25465254" TargetMode="External"/><Relationship Id="rId4809" Type="http://schemas.openxmlformats.org/officeDocument/2006/relationships/hyperlink" Target="https://www.ncbi.nlm.nih.gov/sra/?term=SRR22396940" TargetMode="External"/><Relationship Id="rId6164" Type="http://schemas.openxmlformats.org/officeDocument/2006/relationships/hyperlink" Target="https://n2t.net/ark:/65665/3de884ebd-2c50-48be-8bf4-332890f931fe" TargetMode="External"/><Relationship Id="rId6371" Type="http://schemas.openxmlformats.org/officeDocument/2006/relationships/hyperlink" Target="https://n2t.net/ark:/65665/38c1d9001-1fdb-4263-ae42-99b2f5335720" TargetMode="External"/><Relationship Id="rId7008" Type="http://schemas.openxmlformats.org/officeDocument/2006/relationships/hyperlink" Target="https://n2t.net/ark:/65665/35bab8a78-6805-46cd-9f13-07f574284cc8" TargetMode="External"/><Relationship Id="rId7215" Type="http://schemas.openxmlformats.org/officeDocument/2006/relationships/hyperlink" Target="https://www.ncbi.nlm.nih.gov/nuccore/PV670470" TargetMode="External"/><Relationship Id="rId679" Type="http://schemas.openxmlformats.org/officeDocument/2006/relationships/hyperlink" Target="https://n2t.net/ark:/65665/3b8a11258-81e0-4cdd-99b6-ecdde36dd331" TargetMode="External"/><Relationship Id="rId886" Type="http://schemas.openxmlformats.org/officeDocument/2006/relationships/hyperlink" Target="https://n2t.net/ark:/65665/3af028b97-c0c2-474d-97a7-855d02b7a640" TargetMode="External"/><Relationship Id="rId2567" Type="http://schemas.openxmlformats.org/officeDocument/2006/relationships/hyperlink" Target="https://www.ncbi.nlm.nih.gov/nuccore/OR546155" TargetMode="External"/><Relationship Id="rId2774" Type="http://schemas.openxmlformats.org/officeDocument/2006/relationships/hyperlink" Target="https://n2t.net/ark:/65665/329b4c02f-6fff-46f1-8683-a8c51a1235ea" TargetMode="External"/><Relationship Id="rId3618" Type="http://schemas.openxmlformats.org/officeDocument/2006/relationships/hyperlink" Target="https://www.ncbi.nlm.nih.gov/sra/?term=SRR25465331" TargetMode="External"/><Relationship Id="rId5180" Type="http://schemas.openxmlformats.org/officeDocument/2006/relationships/hyperlink" Target="https://www.ncbi.nlm.nih.gov/biosample/?term=SAMN31811932" TargetMode="External"/><Relationship Id="rId6024" Type="http://schemas.openxmlformats.org/officeDocument/2006/relationships/hyperlink" Target="https://www.ncbi.nlm.nih.gov/biosample/?term=SAMN26198317" TargetMode="External"/><Relationship Id="rId6231" Type="http://schemas.openxmlformats.org/officeDocument/2006/relationships/hyperlink" Target="https://www.ncbi.nlm.nih.gov/sra/?term=SRR33529834" TargetMode="External"/><Relationship Id="rId2" Type="http://schemas.openxmlformats.org/officeDocument/2006/relationships/hyperlink" Target="https://n2t.net/ark:/65665/367836e70-2806-49fb-b2a4-acfdcb445b9f" TargetMode="External"/><Relationship Id="rId539" Type="http://schemas.openxmlformats.org/officeDocument/2006/relationships/hyperlink" Target="https://www.ncbi.nlm.nih.gov/biosample/?term=SAMN31811802" TargetMode="External"/><Relationship Id="rId746" Type="http://schemas.openxmlformats.org/officeDocument/2006/relationships/hyperlink" Target="https://www.ncbi.nlm.nih.gov/nuccore/OR546227" TargetMode="External"/><Relationship Id="rId1169" Type="http://schemas.openxmlformats.org/officeDocument/2006/relationships/hyperlink" Target="https://www.ncbi.nlm.nih.gov/biosample/?term=SAMN29555331" TargetMode="External"/><Relationship Id="rId1376" Type="http://schemas.openxmlformats.org/officeDocument/2006/relationships/hyperlink" Target="https://www.ncbi.nlm.nih.gov/nuccore/PV660492" TargetMode="External"/><Relationship Id="rId1583" Type="http://schemas.openxmlformats.org/officeDocument/2006/relationships/hyperlink" Target="https://n2t.net/ark:/65665/34a5639b6-6637-4ba0-b0b1-3752cfe2390b" TargetMode="External"/><Relationship Id="rId2427" Type="http://schemas.openxmlformats.org/officeDocument/2006/relationships/hyperlink" Target="https://n2t.net/ark:/65665/338031129-94f7-49f8-ba7d-f7e8c2281936" TargetMode="External"/><Relationship Id="rId2981" Type="http://schemas.openxmlformats.org/officeDocument/2006/relationships/hyperlink" Target="https://www.ncbi.nlm.nih.gov/biosample/?term=SAMN26198218" TargetMode="External"/><Relationship Id="rId3825" Type="http://schemas.openxmlformats.org/officeDocument/2006/relationships/hyperlink" Target="https://n2t.net/ark:/65665/3199fcb7a-31b9-40a1-86bb-1d20b8e8badf" TargetMode="External"/><Relationship Id="rId5040" Type="http://schemas.openxmlformats.org/officeDocument/2006/relationships/hyperlink" Target="https://www.ncbi.nlm.nih.gov/sra/?term=SRR25465298" TargetMode="External"/><Relationship Id="rId953" Type="http://schemas.openxmlformats.org/officeDocument/2006/relationships/hyperlink" Target="https://www.ncbi.nlm.nih.gov/sra/?term=SRR22396590" TargetMode="External"/><Relationship Id="rId1029" Type="http://schemas.openxmlformats.org/officeDocument/2006/relationships/hyperlink" Target="https://n2t.net/ark:/65665/320a106c8-15d6-458a-b1a8-19d6805e4ccd" TargetMode="External"/><Relationship Id="rId1236" Type="http://schemas.openxmlformats.org/officeDocument/2006/relationships/hyperlink" Target="https://www.ncbi.nlm.nih.gov/biosample/?term=SAMN29555101" TargetMode="External"/><Relationship Id="rId1790" Type="http://schemas.openxmlformats.org/officeDocument/2006/relationships/hyperlink" Target="https://www.ncbi.nlm.nih.gov/nuccore/OP056914" TargetMode="External"/><Relationship Id="rId2634" Type="http://schemas.openxmlformats.org/officeDocument/2006/relationships/hyperlink" Target="https://www.ncbi.nlm.nih.gov/biosample/?term=SAMN29555274" TargetMode="External"/><Relationship Id="rId2841" Type="http://schemas.openxmlformats.org/officeDocument/2006/relationships/hyperlink" Target="https://n2t.net/ark:/65665/3fff591e0-651a-4d97-aefb-64df7b8fb53b" TargetMode="External"/><Relationship Id="rId5997" Type="http://schemas.openxmlformats.org/officeDocument/2006/relationships/hyperlink" Target="https://n2t.net/ark:/65665/3e345bdc4-fe1b-45e4-bceb-ccd91bcea79f" TargetMode="External"/><Relationship Id="rId82" Type="http://schemas.openxmlformats.org/officeDocument/2006/relationships/hyperlink" Target="https://www.ncbi.nlm.nih.gov/biosample/?term=SAMN31811713" TargetMode="External"/><Relationship Id="rId606" Type="http://schemas.openxmlformats.org/officeDocument/2006/relationships/hyperlink" Target="https://www.ncbi.nlm.nih.gov/sra/?term=SRR21844086" TargetMode="External"/><Relationship Id="rId813" Type="http://schemas.openxmlformats.org/officeDocument/2006/relationships/hyperlink" Target="https://n2t.net/ark:/65665/32d669fa0-7430-460e-9ede-b217be92ea56" TargetMode="External"/><Relationship Id="rId1443" Type="http://schemas.openxmlformats.org/officeDocument/2006/relationships/hyperlink" Target="https://www.ncbi.nlm.nih.gov/biosample/?term=SAMN36762191" TargetMode="External"/><Relationship Id="rId1650" Type="http://schemas.openxmlformats.org/officeDocument/2006/relationships/hyperlink" Target="https://www.ncbi.nlm.nih.gov/nuccore/PV370330" TargetMode="External"/><Relationship Id="rId2701" Type="http://schemas.openxmlformats.org/officeDocument/2006/relationships/hyperlink" Target="https://www.ncbi.nlm.nih.gov/nuccore/OP035129" TargetMode="External"/><Relationship Id="rId4599" Type="http://schemas.openxmlformats.org/officeDocument/2006/relationships/hyperlink" Target="https://www.ncbi.nlm.nih.gov/sra/?term=SRR18254489" TargetMode="External"/><Relationship Id="rId5857" Type="http://schemas.openxmlformats.org/officeDocument/2006/relationships/hyperlink" Target="https://www.ncbi.nlm.nih.gov/biosample/?term=SAMN29555052" TargetMode="External"/><Relationship Id="rId6908" Type="http://schemas.openxmlformats.org/officeDocument/2006/relationships/hyperlink" Target="https://www.ncbi.nlm.nih.gov/nuccore/OR482494" TargetMode="External"/><Relationship Id="rId7072" Type="http://schemas.openxmlformats.org/officeDocument/2006/relationships/hyperlink" Target="https://www.ncbi.nlm.nih.gov/nuccore/PV651719" TargetMode="External"/><Relationship Id="rId1303" Type="http://schemas.openxmlformats.org/officeDocument/2006/relationships/hyperlink" Target="https://www.ncbi.nlm.nih.gov/sra/?term=SRR19434372" TargetMode="External"/><Relationship Id="rId1510" Type="http://schemas.openxmlformats.org/officeDocument/2006/relationships/hyperlink" Target="https://n2t.net/ark:/65665/3324ef794-0526-4042-9961-a0b5267ba20d" TargetMode="External"/><Relationship Id="rId4459" Type="http://schemas.openxmlformats.org/officeDocument/2006/relationships/hyperlink" Target="https://n2t.net/ark:/65665/3f66efe98-ccb7-40ef-9f1b-d278444a8c5d" TargetMode="External"/><Relationship Id="rId4666" Type="http://schemas.openxmlformats.org/officeDocument/2006/relationships/hyperlink" Target="https://www.ncbi.nlm.nih.gov/nuccore/OP057081" TargetMode="External"/><Relationship Id="rId4873" Type="http://schemas.openxmlformats.org/officeDocument/2006/relationships/hyperlink" Target="https://www.ncbi.nlm.nih.gov/nuccore/PV660491" TargetMode="External"/><Relationship Id="rId5717" Type="http://schemas.openxmlformats.org/officeDocument/2006/relationships/hyperlink" Target="https://www.ncbi.nlm.nih.gov/nuccore/OR482498" TargetMode="External"/><Relationship Id="rId5924" Type="http://schemas.openxmlformats.org/officeDocument/2006/relationships/hyperlink" Target="https://www.ncbi.nlm.nih.gov/nuccore/OR546169" TargetMode="External"/><Relationship Id="rId3268" Type="http://schemas.openxmlformats.org/officeDocument/2006/relationships/hyperlink" Target="https://n2t.net/ark:/65665/341f84b8a-80ea-4dca-9d2a-cb5b6fc394b8" TargetMode="External"/><Relationship Id="rId3475" Type="http://schemas.openxmlformats.org/officeDocument/2006/relationships/hyperlink" Target="https://www.ncbi.nlm.nih.gov/biosample/?term=SAMN36762263" TargetMode="External"/><Relationship Id="rId3682" Type="http://schemas.openxmlformats.org/officeDocument/2006/relationships/hyperlink" Target="https://n2t.net/ark:/65665/358b35b1c-9915-483d-b400-37b170adbee6" TargetMode="External"/><Relationship Id="rId4319" Type="http://schemas.openxmlformats.org/officeDocument/2006/relationships/hyperlink" Target="https://www.ncbi.nlm.nih.gov/sra/?term=SRR25465206" TargetMode="External"/><Relationship Id="rId4526" Type="http://schemas.openxmlformats.org/officeDocument/2006/relationships/hyperlink" Target="https://www.ncbi.nlm.nih.gov/nuccore/OP035271" TargetMode="External"/><Relationship Id="rId4733" Type="http://schemas.openxmlformats.org/officeDocument/2006/relationships/hyperlink" Target="https://n2t.net/ark:/65665/35dbe6383-c8e1-476d-8f05-f758d9db9bb4" TargetMode="External"/><Relationship Id="rId4940" Type="http://schemas.openxmlformats.org/officeDocument/2006/relationships/hyperlink" Target="https://www.ncbi.nlm.nih.gov/sra/?term=SRR19434469" TargetMode="External"/><Relationship Id="rId189" Type="http://schemas.openxmlformats.org/officeDocument/2006/relationships/hyperlink" Target="https://www.ncbi.nlm.nih.gov/sra/?term=SRR21844226" TargetMode="External"/><Relationship Id="rId396" Type="http://schemas.openxmlformats.org/officeDocument/2006/relationships/hyperlink" Target="https://www.ncbi.nlm.nih.gov/biosample/?term=SAMN29555085" TargetMode="External"/><Relationship Id="rId2077" Type="http://schemas.openxmlformats.org/officeDocument/2006/relationships/hyperlink" Target="https://n2t.net/ark:/65665/364a797d2-5168-4777-8239-44e7d0fe7f45" TargetMode="External"/><Relationship Id="rId2284" Type="http://schemas.openxmlformats.org/officeDocument/2006/relationships/hyperlink" Target="https://n2t.net/ark:/65665/39e42e5db-274c-4b58-8dc6-0aa7b95c3d23" TargetMode="External"/><Relationship Id="rId2491" Type="http://schemas.openxmlformats.org/officeDocument/2006/relationships/hyperlink" Target="https://n2t.net/ark:/65665/330db4168-fea2-4acc-9883-1fe061ecdb90" TargetMode="External"/><Relationship Id="rId3128" Type="http://schemas.openxmlformats.org/officeDocument/2006/relationships/hyperlink" Target="https://n2t.net/ark:/65665/3bf8cc59f-acc5-43dd-9742-46772cf70dbe" TargetMode="External"/><Relationship Id="rId3335" Type="http://schemas.openxmlformats.org/officeDocument/2006/relationships/hyperlink" Target="https://n2t.net/ark:/65665/3a7f628a0-5b6b-4701-b6c0-30f4abeb1b66" TargetMode="External"/><Relationship Id="rId3542" Type="http://schemas.openxmlformats.org/officeDocument/2006/relationships/hyperlink" Target="https://www.ncbi.nlm.nih.gov/nuccore/PV170594" TargetMode="External"/><Relationship Id="rId6698" Type="http://schemas.openxmlformats.org/officeDocument/2006/relationships/hyperlink" Target="https://n2t.net/ark:/65665/3fa1a9764-fd97-49e5-b6e6-c70cf5f1b644" TargetMode="External"/><Relationship Id="rId256" Type="http://schemas.openxmlformats.org/officeDocument/2006/relationships/hyperlink" Target="https://www.ncbi.nlm.nih.gov/biosample/?term=SAMN26198374" TargetMode="External"/><Relationship Id="rId463" Type="http://schemas.openxmlformats.org/officeDocument/2006/relationships/hyperlink" Target="https://www.ncbi.nlm.nih.gov/sra/?term=SRR21844036" TargetMode="External"/><Relationship Id="rId670" Type="http://schemas.openxmlformats.org/officeDocument/2006/relationships/hyperlink" Target="https://n2t.net/ark:/65665/3b7ecc1fc-0433-4943-afa9-61fe0cc4fafb" TargetMode="External"/><Relationship Id="rId1093" Type="http://schemas.openxmlformats.org/officeDocument/2006/relationships/hyperlink" Target="https://www.ncbi.nlm.nih.gov/sra/?term=SRR22396722" TargetMode="External"/><Relationship Id="rId2144" Type="http://schemas.openxmlformats.org/officeDocument/2006/relationships/hyperlink" Target="https://www.ncbi.nlm.nih.gov/sra/?term=SRR19434502" TargetMode="External"/><Relationship Id="rId2351" Type="http://schemas.openxmlformats.org/officeDocument/2006/relationships/hyperlink" Target="https://www.ncbi.nlm.nih.gov/sra/?term=SRR21844061" TargetMode="External"/><Relationship Id="rId3402" Type="http://schemas.openxmlformats.org/officeDocument/2006/relationships/hyperlink" Target="https://www.ncbi.nlm.nih.gov/sra/?term=SRR25465245" TargetMode="External"/><Relationship Id="rId4800" Type="http://schemas.openxmlformats.org/officeDocument/2006/relationships/hyperlink" Target="https://www.ncbi.nlm.nih.gov/sra/?term=SRR22396924" TargetMode="External"/><Relationship Id="rId6558" Type="http://schemas.openxmlformats.org/officeDocument/2006/relationships/hyperlink" Target="https://www.ncbi.nlm.nih.gov/biosample/?term=SAMN31811757" TargetMode="External"/><Relationship Id="rId116" Type="http://schemas.openxmlformats.org/officeDocument/2006/relationships/hyperlink" Target="https://n2t.net/ark:/65665/31b515e8a-90af-490a-aa5f-2fc3aa1ca31c" TargetMode="External"/><Relationship Id="rId323" Type="http://schemas.openxmlformats.org/officeDocument/2006/relationships/hyperlink" Target="https://n2t.net/ark:/65665/379838d37-1758-42f9-89e9-620fb32a4e26" TargetMode="External"/><Relationship Id="rId530" Type="http://schemas.openxmlformats.org/officeDocument/2006/relationships/hyperlink" Target="https://n2t.net/ark:/65665/37c36482c-fe0f-44ed-a77c-d99de098fa77" TargetMode="External"/><Relationship Id="rId1160" Type="http://schemas.openxmlformats.org/officeDocument/2006/relationships/hyperlink" Target="https://www.ncbi.nlm.nih.gov/nuccore/OP035223" TargetMode="External"/><Relationship Id="rId2004" Type="http://schemas.openxmlformats.org/officeDocument/2006/relationships/hyperlink" Target="https://www.ncbi.nlm.nih.gov/nuccore/OR582686" TargetMode="External"/><Relationship Id="rId2211" Type="http://schemas.openxmlformats.org/officeDocument/2006/relationships/hyperlink" Target="https://n2t.net/ark:/65665/39b76c014-a0db-47c2-914b-8cd42dae985f" TargetMode="External"/><Relationship Id="rId5367" Type="http://schemas.openxmlformats.org/officeDocument/2006/relationships/hyperlink" Target="https://n2t.net/ark:/65665/3ca3e19ba-e6a4-4887-917c-fe0460e66434" TargetMode="External"/><Relationship Id="rId6765" Type="http://schemas.openxmlformats.org/officeDocument/2006/relationships/hyperlink" Target="https://www.ncbi.nlm.nih.gov/sra/?term=SRR25465273" TargetMode="External"/><Relationship Id="rId6972" Type="http://schemas.openxmlformats.org/officeDocument/2006/relationships/hyperlink" Target="https://www.ncbi.nlm.nih.gov/sra/?term=SRR22396837" TargetMode="External"/><Relationship Id="rId4176" Type="http://schemas.openxmlformats.org/officeDocument/2006/relationships/hyperlink" Target="https://n2t.net/ark:/65665/3fa16c957-6440-428a-bbf5-65cfe22fc903" TargetMode="External"/><Relationship Id="rId5574" Type="http://schemas.openxmlformats.org/officeDocument/2006/relationships/hyperlink" Target="https://n2t.net/ark:/65665/3d4095bff-d59f-4904-9cae-b537b6662830" TargetMode="External"/><Relationship Id="rId5781" Type="http://schemas.openxmlformats.org/officeDocument/2006/relationships/hyperlink" Target="https://www.ncbi.nlm.nih.gov/biosample/?term=SAMN31811917" TargetMode="External"/><Relationship Id="rId6418" Type="http://schemas.openxmlformats.org/officeDocument/2006/relationships/hyperlink" Target="https://n2t.net/ark:/65665/3852c4214-9b83-418e-9b06-1efeeb90b0f4" TargetMode="External"/><Relationship Id="rId6625" Type="http://schemas.openxmlformats.org/officeDocument/2006/relationships/hyperlink" Target="https://n2t.net/ark:/65665/3a92fee2b-558f-4ed2-b128-e5583b951ba9" TargetMode="External"/><Relationship Id="rId6832" Type="http://schemas.openxmlformats.org/officeDocument/2006/relationships/hyperlink" Target="https://n2t.net/ark:/65665/384c89e5c-c3e7-4db4-aaeb-c16419517b88" TargetMode="External"/><Relationship Id="rId1020" Type="http://schemas.openxmlformats.org/officeDocument/2006/relationships/hyperlink" Target="https://www.ncbi.nlm.nih.gov/nuccore/OP035108" TargetMode="External"/><Relationship Id="rId1977" Type="http://schemas.openxmlformats.org/officeDocument/2006/relationships/hyperlink" Target="https://n2t.net/ark:/65665/33b007347-681e-447f-bdb4-dd57d9bcecff" TargetMode="External"/><Relationship Id="rId4383" Type="http://schemas.openxmlformats.org/officeDocument/2006/relationships/hyperlink" Target="https://n2t.net/ark:/65665/386625c45-dda9-4cdf-8deb-9014c48050c2" TargetMode="External"/><Relationship Id="rId4590" Type="http://schemas.openxmlformats.org/officeDocument/2006/relationships/hyperlink" Target="https://n2t.net/ark:/65665/3d7c7211d-8a6f-4192-9803-320fd751e36a" TargetMode="External"/><Relationship Id="rId5227" Type="http://schemas.openxmlformats.org/officeDocument/2006/relationships/hyperlink" Target="https://www.ncbi.nlm.nih.gov/nuccore/OP035210" TargetMode="External"/><Relationship Id="rId5434" Type="http://schemas.openxmlformats.org/officeDocument/2006/relationships/hyperlink" Target="https://www.ncbi.nlm.nih.gov/sra/?term=SRR33529766" TargetMode="External"/><Relationship Id="rId5641" Type="http://schemas.openxmlformats.org/officeDocument/2006/relationships/hyperlink" Target="https://n2t.net/ark:/65665/380dee030-03ed-4eb5-b965-73e36f7bd5d4" TargetMode="External"/><Relationship Id="rId1837" Type="http://schemas.openxmlformats.org/officeDocument/2006/relationships/hyperlink" Target="https://n2t.net/ark:/65665/3c69ba1ed-3d25-406f-91a9-6608cb59097f" TargetMode="External"/><Relationship Id="rId3192" Type="http://schemas.openxmlformats.org/officeDocument/2006/relationships/hyperlink" Target="https://n2t.net/ark:/65665/33d135285-78b1-4813-965c-807c5808b1a8" TargetMode="External"/><Relationship Id="rId4036" Type="http://schemas.openxmlformats.org/officeDocument/2006/relationships/hyperlink" Target="https://www.ncbi.nlm.nih.gov/biosample/?term=SAMN36762294" TargetMode="External"/><Relationship Id="rId4243" Type="http://schemas.openxmlformats.org/officeDocument/2006/relationships/hyperlink" Target="https://n2t.net/ark:/65665/38fbbff67-d768-4d14-b82d-fc3d594171c4" TargetMode="External"/><Relationship Id="rId4450" Type="http://schemas.openxmlformats.org/officeDocument/2006/relationships/hyperlink" Target="https://www.ncbi.nlm.nih.gov/biosample/?term=SAMN36762164" TargetMode="External"/><Relationship Id="rId5501" Type="http://schemas.openxmlformats.org/officeDocument/2006/relationships/hyperlink" Target="https://www.ncbi.nlm.nih.gov/nuccore/OP035309" TargetMode="External"/><Relationship Id="rId3052" Type="http://schemas.openxmlformats.org/officeDocument/2006/relationships/hyperlink" Target="https://www.ncbi.nlm.nih.gov/sra/?term=SRR21844100" TargetMode="External"/><Relationship Id="rId4103" Type="http://schemas.openxmlformats.org/officeDocument/2006/relationships/hyperlink" Target="https://www.ncbi.nlm.nih.gov/sra/?term=SRR22396749" TargetMode="External"/><Relationship Id="rId4310" Type="http://schemas.openxmlformats.org/officeDocument/2006/relationships/hyperlink" Target="https://n2t.net/ark:/65665/39125c83c-e2ec-46fd-a39c-b4d2630511cc" TargetMode="External"/><Relationship Id="rId7259" Type="http://schemas.openxmlformats.org/officeDocument/2006/relationships/hyperlink" Target="https://www.ncbi.nlm.nih.gov/biosample/?term=SAMN29555309" TargetMode="External"/><Relationship Id="rId180" Type="http://schemas.openxmlformats.org/officeDocument/2006/relationships/hyperlink" Target="https://www.ncbi.nlm.nih.gov/sra/?term=SRR22396817" TargetMode="External"/><Relationship Id="rId1904" Type="http://schemas.openxmlformats.org/officeDocument/2006/relationships/hyperlink" Target="https://www.ncbi.nlm.nih.gov/biosample/?term=SAMN31811696" TargetMode="External"/><Relationship Id="rId6068" Type="http://schemas.openxmlformats.org/officeDocument/2006/relationships/hyperlink" Target="https://www.ncbi.nlm.nih.gov/biosample/?term=SAMN31811871" TargetMode="External"/><Relationship Id="rId6275" Type="http://schemas.openxmlformats.org/officeDocument/2006/relationships/hyperlink" Target="https://www.ncbi.nlm.nih.gov/biosample/?term=SAMN29555362" TargetMode="External"/><Relationship Id="rId6482" Type="http://schemas.openxmlformats.org/officeDocument/2006/relationships/hyperlink" Target="https://www.ncbi.nlm.nih.gov/sra/?term=SRR21843902" TargetMode="External"/><Relationship Id="rId7119" Type="http://schemas.openxmlformats.org/officeDocument/2006/relationships/hyperlink" Target="https://n2t.net/ark:/65665/35c6bf6be-5752-4650-bd0f-eb1cdcbd078d" TargetMode="External"/><Relationship Id="rId7326" Type="http://schemas.openxmlformats.org/officeDocument/2006/relationships/hyperlink" Target="https://www.ncbi.nlm.nih.gov/sra/?term=SRR25465269" TargetMode="External"/><Relationship Id="rId3869" Type="http://schemas.openxmlformats.org/officeDocument/2006/relationships/hyperlink" Target="https://www.ncbi.nlm.nih.gov/sra/?term=SRR25465142" TargetMode="External"/><Relationship Id="rId5084" Type="http://schemas.openxmlformats.org/officeDocument/2006/relationships/hyperlink" Target="https://www.ncbi.nlm.nih.gov/nuccore/PV656774" TargetMode="External"/><Relationship Id="rId5291" Type="http://schemas.openxmlformats.org/officeDocument/2006/relationships/hyperlink" Target="https://www.ncbi.nlm.nih.gov/sra/?term=SRR21844201" TargetMode="External"/><Relationship Id="rId6135" Type="http://schemas.openxmlformats.org/officeDocument/2006/relationships/hyperlink" Target="https://n2t.net/ark:/65665/3d04a55c8-990d-4c05-9377-ce022b2b7117" TargetMode="External"/><Relationship Id="rId6342" Type="http://schemas.openxmlformats.org/officeDocument/2006/relationships/hyperlink" Target="https://www.ncbi.nlm.nih.gov/sra/?term=SRR21844222" TargetMode="External"/><Relationship Id="rId997" Type="http://schemas.openxmlformats.org/officeDocument/2006/relationships/hyperlink" Target="https://www.ncbi.nlm.nih.gov/biosample/?term=SAMN26198209" TargetMode="External"/><Relationship Id="rId2678" Type="http://schemas.openxmlformats.org/officeDocument/2006/relationships/hyperlink" Target="https://www.ncbi.nlm.nih.gov/nuccore/OP035157" TargetMode="External"/><Relationship Id="rId2885" Type="http://schemas.openxmlformats.org/officeDocument/2006/relationships/hyperlink" Target="https://www.ncbi.nlm.nih.gov/biosample/?term=SAMN36762153" TargetMode="External"/><Relationship Id="rId3729" Type="http://schemas.openxmlformats.org/officeDocument/2006/relationships/hyperlink" Target="https://n2t.net/ark:/65665/37cb3a749-51ef-447b-88e7-7bf3d8d515e0" TargetMode="External"/><Relationship Id="rId3936" Type="http://schemas.openxmlformats.org/officeDocument/2006/relationships/hyperlink" Target="https://www.ncbi.nlm.nih.gov/nuccore/PV170617" TargetMode="External"/><Relationship Id="rId5151" Type="http://schemas.openxmlformats.org/officeDocument/2006/relationships/hyperlink" Target="https://www.ncbi.nlm.nih.gov/biosample/?term=SAMN36762042" TargetMode="External"/><Relationship Id="rId857" Type="http://schemas.openxmlformats.org/officeDocument/2006/relationships/hyperlink" Target="https://n2t.net/ark:/65665/3d0865271-f7fc-45a6-a11b-caeb908617e2" TargetMode="External"/><Relationship Id="rId1487" Type="http://schemas.openxmlformats.org/officeDocument/2006/relationships/hyperlink" Target="https://n2t.net/ark:/65665/3a290d0b1-9577-4854-88c7-1b12b8364d03" TargetMode="External"/><Relationship Id="rId1694" Type="http://schemas.openxmlformats.org/officeDocument/2006/relationships/hyperlink" Target="https://n2t.net/ark:/65665/3b0f82f9c-3a2e-4896-b062-2819360d48a8" TargetMode="External"/><Relationship Id="rId2538" Type="http://schemas.openxmlformats.org/officeDocument/2006/relationships/hyperlink" Target="https://www.ncbi.nlm.nih.gov/nuccore/OR582657" TargetMode="External"/><Relationship Id="rId2745" Type="http://schemas.openxmlformats.org/officeDocument/2006/relationships/hyperlink" Target="https://n2t.net/ark:/65665/3086fd9b8-cccc-4318-95b8-3ccf8dcd184c" TargetMode="External"/><Relationship Id="rId2952" Type="http://schemas.openxmlformats.org/officeDocument/2006/relationships/hyperlink" Target="https://www.ncbi.nlm.nih.gov/sra/?term=SRR21844019" TargetMode="External"/><Relationship Id="rId6202" Type="http://schemas.openxmlformats.org/officeDocument/2006/relationships/hyperlink" Target="https://www.ncbi.nlm.nih.gov/sra/?term=SRR19434388" TargetMode="External"/><Relationship Id="rId717" Type="http://schemas.openxmlformats.org/officeDocument/2006/relationships/hyperlink" Target="https://n2t.net/ark:/65665/321949ad9-8943-4808-aae2-9fc0cb3435f8" TargetMode="External"/><Relationship Id="rId924" Type="http://schemas.openxmlformats.org/officeDocument/2006/relationships/hyperlink" Target="https://www.ncbi.nlm.nih.gov/sra/?term=SRR25465126" TargetMode="External"/><Relationship Id="rId1347" Type="http://schemas.openxmlformats.org/officeDocument/2006/relationships/hyperlink" Target="https://n2t.net/ark:/65665/30038f1f2-3c1d-4cc0-8e45-7ff8a039740c" TargetMode="External"/><Relationship Id="rId1554" Type="http://schemas.openxmlformats.org/officeDocument/2006/relationships/hyperlink" Target="https://n2t.net/ark:/65665/3da2473a2-9703-48f0-aeeb-c3c4d5d477b3" TargetMode="External"/><Relationship Id="rId1761" Type="http://schemas.openxmlformats.org/officeDocument/2006/relationships/hyperlink" Target="https://www.ncbi.nlm.nih.gov/sra/?term=SRR21844216" TargetMode="External"/><Relationship Id="rId2605" Type="http://schemas.openxmlformats.org/officeDocument/2006/relationships/hyperlink" Target="https://n2t.net/ark:/65665/3a46aab6c-acc8-473b-8d37-0c82dfafda79" TargetMode="External"/><Relationship Id="rId2812" Type="http://schemas.openxmlformats.org/officeDocument/2006/relationships/hyperlink" Target="https://www.ncbi.nlm.nih.gov/sra/?term=SRR19434377" TargetMode="External"/><Relationship Id="rId5011" Type="http://schemas.openxmlformats.org/officeDocument/2006/relationships/hyperlink" Target="https://www.ncbi.nlm.nih.gov/biosample/?term=SAMN26198380" TargetMode="External"/><Relationship Id="rId5968" Type="http://schemas.openxmlformats.org/officeDocument/2006/relationships/hyperlink" Target="https://www.ncbi.nlm.nih.gov/sra/?term=SRR22396880" TargetMode="External"/><Relationship Id="rId53" Type="http://schemas.openxmlformats.org/officeDocument/2006/relationships/hyperlink" Target="https://www.ncbi.nlm.nih.gov/sra/?term=SRR19434411" TargetMode="External"/><Relationship Id="rId1207" Type="http://schemas.openxmlformats.org/officeDocument/2006/relationships/hyperlink" Target="https://www.ncbi.nlm.nih.gov/sra/?term=SRR22396713" TargetMode="External"/><Relationship Id="rId1414" Type="http://schemas.openxmlformats.org/officeDocument/2006/relationships/hyperlink" Target="https://www.ncbi.nlm.nih.gov/biosample/?term=SAMN36762017" TargetMode="External"/><Relationship Id="rId1621" Type="http://schemas.openxmlformats.org/officeDocument/2006/relationships/hyperlink" Target="https://n2t.net/ark:/65665/36e9b917c-abc2-4ab8-968a-5973096cadf9" TargetMode="External"/><Relationship Id="rId4777" Type="http://schemas.openxmlformats.org/officeDocument/2006/relationships/hyperlink" Target="https://www.ncbi.nlm.nih.gov/nuccore/OP056970" TargetMode="External"/><Relationship Id="rId4984" Type="http://schemas.openxmlformats.org/officeDocument/2006/relationships/hyperlink" Target="https://www.ncbi.nlm.nih.gov/sra/?term=SRR19434346" TargetMode="External"/><Relationship Id="rId5828" Type="http://schemas.openxmlformats.org/officeDocument/2006/relationships/hyperlink" Target="https://www.ncbi.nlm.nih.gov/sra/?term=SRR22396592" TargetMode="External"/><Relationship Id="rId7183" Type="http://schemas.openxmlformats.org/officeDocument/2006/relationships/hyperlink" Target="https://n2t.net/ark:/65665/39dd7316a-3ef7-4b03-a731-f8038d15ceb0" TargetMode="External"/><Relationship Id="rId3379" Type="http://schemas.openxmlformats.org/officeDocument/2006/relationships/hyperlink" Target="https://www.ncbi.nlm.nih.gov/biosample/?term=SAMN36762343" TargetMode="External"/><Relationship Id="rId3586" Type="http://schemas.openxmlformats.org/officeDocument/2006/relationships/hyperlink" Target="https://n2t.net/ark:/65665/3f223a80c-da8f-44ba-8723-ab61209afe9b" TargetMode="External"/><Relationship Id="rId3793" Type="http://schemas.openxmlformats.org/officeDocument/2006/relationships/hyperlink" Target="https://n2t.net/ark:/65665/3987cd3dc-013f-47b4-847d-d36a144e689b" TargetMode="External"/><Relationship Id="rId4637" Type="http://schemas.openxmlformats.org/officeDocument/2006/relationships/hyperlink" Target="https://www.ncbi.nlm.nih.gov/biosample/?term=SAMN31811682" TargetMode="External"/><Relationship Id="rId7043" Type="http://schemas.openxmlformats.org/officeDocument/2006/relationships/hyperlink" Target="https://www.ncbi.nlm.nih.gov/biosample/?term=SAMN48403126" TargetMode="External"/><Relationship Id="rId7250" Type="http://schemas.openxmlformats.org/officeDocument/2006/relationships/hyperlink" Target="https://n2t.net/ark:/65665/3c9990589-d9ed-46bb-8c0a-6fad443b2e21" TargetMode="External"/><Relationship Id="rId2188" Type="http://schemas.openxmlformats.org/officeDocument/2006/relationships/hyperlink" Target="https://www.ncbi.nlm.nih.gov/biosample/?term=SAMN31811670" TargetMode="External"/><Relationship Id="rId2395" Type="http://schemas.openxmlformats.org/officeDocument/2006/relationships/hyperlink" Target="https://n2t.net/ark:/65665/3f36e7d61-9f78-4b1e-aa87-98ac59ff3fe5" TargetMode="External"/><Relationship Id="rId3239" Type="http://schemas.openxmlformats.org/officeDocument/2006/relationships/hyperlink" Target="https://www.ncbi.nlm.nih.gov/nuccore/OP057033" TargetMode="External"/><Relationship Id="rId3446" Type="http://schemas.openxmlformats.org/officeDocument/2006/relationships/hyperlink" Target="https://www.ncbi.nlm.nih.gov/sra/?term=SRR25465055" TargetMode="External"/><Relationship Id="rId4844" Type="http://schemas.openxmlformats.org/officeDocument/2006/relationships/hyperlink" Target="https://n2t.net/ark:/65665/3d8782641-ccd0-4ab5-b509-4f5e39defafe" TargetMode="External"/><Relationship Id="rId7110" Type="http://schemas.openxmlformats.org/officeDocument/2006/relationships/hyperlink" Target="https://www.ncbi.nlm.nih.gov/nuccore/OP057006" TargetMode="External"/><Relationship Id="rId367" Type="http://schemas.openxmlformats.org/officeDocument/2006/relationships/hyperlink" Target="https://www.ncbi.nlm.nih.gov/sra/?term=SRR22396646" TargetMode="External"/><Relationship Id="rId574" Type="http://schemas.openxmlformats.org/officeDocument/2006/relationships/hyperlink" Target="https://n2t.net/ark:/65665/3eea564cf-1f7c-4796-a53e-ba8c6ab12c67" TargetMode="External"/><Relationship Id="rId2048" Type="http://schemas.openxmlformats.org/officeDocument/2006/relationships/hyperlink" Target="https://www.ncbi.nlm.nih.gov/nuccore/OP056865" TargetMode="External"/><Relationship Id="rId2255" Type="http://schemas.openxmlformats.org/officeDocument/2006/relationships/hyperlink" Target="https://n2t.net/ark:/65665/38179d748-5d36-44f4-9891-cd85120cba1e" TargetMode="External"/><Relationship Id="rId3653" Type="http://schemas.openxmlformats.org/officeDocument/2006/relationships/hyperlink" Target="https://www.ncbi.nlm.nih.gov/biosample/?term=SAMN36762347" TargetMode="External"/><Relationship Id="rId3860" Type="http://schemas.openxmlformats.org/officeDocument/2006/relationships/hyperlink" Target="https://n2t.net/ark:/65665/38274bf5e-c3a9-4df8-b0f1-635bb8b81ba8" TargetMode="External"/><Relationship Id="rId4704" Type="http://schemas.openxmlformats.org/officeDocument/2006/relationships/hyperlink" Target="https://www.ncbi.nlm.nih.gov/sra/?term=SRR22396906" TargetMode="External"/><Relationship Id="rId4911" Type="http://schemas.openxmlformats.org/officeDocument/2006/relationships/hyperlink" Target="https://www.ncbi.nlm.nih.gov/sra/?term=SRR19434422" TargetMode="External"/><Relationship Id="rId227" Type="http://schemas.openxmlformats.org/officeDocument/2006/relationships/hyperlink" Target="https://n2t.net/ark:/65665/30392540b-a793-44a8-a383-72baac1be62d" TargetMode="External"/><Relationship Id="rId781" Type="http://schemas.openxmlformats.org/officeDocument/2006/relationships/hyperlink" Target="https://www.ncbi.nlm.nih.gov/nuccore/OP035308" TargetMode="External"/><Relationship Id="rId2462" Type="http://schemas.openxmlformats.org/officeDocument/2006/relationships/hyperlink" Target="https://n2t.net/ark:/65665/394903ff8-3758-49c3-8dfb-fec8a36f4d7e" TargetMode="External"/><Relationship Id="rId3306" Type="http://schemas.openxmlformats.org/officeDocument/2006/relationships/hyperlink" Target="https://n2t.net/ark:/65665/3cd4eb849-8f54-4ca0-8a54-30ec72cd4f9f" TargetMode="External"/><Relationship Id="rId3513" Type="http://schemas.openxmlformats.org/officeDocument/2006/relationships/hyperlink" Target="https://n2t.net/ark:/65665/30451c970-eef9-48a7-8613-44a2db263887" TargetMode="External"/><Relationship Id="rId3720" Type="http://schemas.openxmlformats.org/officeDocument/2006/relationships/hyperlink" Target="https://www.ncbi.nlm.nih.gov/sra/?term=SRR25465154" TargetMode="External"/><Relationship Id="rId6669" Type="http://schemas.openxmlformats.org/officeDocument/2006/relationships/hyperlink" Target="https://n2t.net/ark:/65665/36f61a0bd-4888-4b09-b219-d3ca71c9580f" TargetMode="External"/><Relationship Id="rId6876" Type="http://schemas.openxmlformats.org/officeDocument/2006/relationships/hyperlink" Target="https://n2t.net/ark:/65665/35480e4da-64a7-45ec-9f29-8b490fe158dd" TargetMode="External"/><Relationship Id="rId434" Type="http://schemas.openxmlformats.org/officeDocument/2006/relationships/hyperlink" Target="https://www.ncbi.nlm.nih.gov/nuccore/OR546243" TargetMode="External"/><Relationship Id="rId641" Type="http://schemas.openxmlformats.org/officeDocument/2006/relationships/hyperlink" Target="https://www.ncbi.nlm.nih.gov/biosample/?term=SAMN29555214" TargetMode="External"/><Relationship Id="rId1064" Type="http://schemas.openxmlformats.org/officeDocument/2006/relationships/hyperlink" Target="https://n2t.net/ark:/65665/3f1a59d24-39eb-43a4-8b7a-ac6b76bb6abb" TargetMode="External"/><Relationship Id="rId1271" Type="http://schemas.openxmlformats.org/officeDocument/2006/relationships/hyperlink" Target="https://n2t.net/ark:/65665/300ee3542-7b3a-4567-9829-226242fdcd4d" TargetMode="External"/><Relationship Id="rId2115" Type="http://schemas.openxmlformats.org/officeDocument/2006/relationships/hyperlink" Target="https://n2t.net/ark:/65665/3d81918c5-a3f3-4bc1-a4d0-fd203fe2a09b" TargetMode="External"/><Relationship Id="rId2322" Type="http://schemas.openxmlformats.org/officeDocument/2006/relationships/hyperlink" Target="https://www.ncbi.nlm.nih.gov/sra/?term=SRR21844014" TargetMode="External"/><Relationship Id="rId5478" Type="http://schemas.openxmlformats.org/officeDocument/2006/relationships/hyperlink" Target="https://www.ncbi.nlm.nih.gov/biosample/?term=SAMN29555419" TargetMode="External"/><Relationship Id="rId5685" Type="http://schemas.openxmlformats.org/officeDocument/2006/relationships/hyperlink" Target="https://www.ncbi.nlm.nih.gov/biosample/?term=SAMN29555119" TargetMode="External"/><Relationship Id="rId5892" Type="http://schemas.openxmlformats.org/officeDocument/2006/relationships/hyperlink" Target="https://n2t.net/ark:/65665/32e5bc8ff-8210-4732-b709-1ff0cf85c2bf" TargetMode="External"/><Relationship Id="rId6529" Type="http://schemas.openxmlformats.org/officeDocument/2006/relationships/hyperlink" Target="https://n2t.net/ark:/65665/336d3ccd1-a17d-4b9d-bf03-984178e4a44d" TargetMode="External"/><Relationship Id="rId6736" Type="http://schemas.openxmlformats.org/officeDocument/2006/relationships/hyperlink" Target="https://www.ncbi.nlm.nih.gov/nuccore/OP057003" TargetMode="External"/><Relationship Id="rId6943" Type="http://schemas.openxmlformats.org/officeDocument/2006/relationships/hyperlink" Target="https://www.ncbi.nlm.nih.gov/nuccore/PV662081" TargetMode="External"/><Relationship Id="rId501" Type="http://schemas.openxmlformats.org/officeDocument/2006/relationships/hyperlink" Target="https://www.ncbi.nlm.nih.gov/biosample/?term=SAMN48402998" TargetMode="External"/><Relationship Id="rId1131" Type="http://schemas.openxmlformats.org/officeDocument/2006/relationships/hyperlink" Target="https://n2t.net/ark:/65665/3fa7bfe1f-977b-41df-b93f-7aa67a276336" TargetMode="External"/><Relationship Id="rId4287" Type="http://schemas.openxmlformats.org/officeDocument/2006/relationships/hyperlink" Target="https://n2t.net/ark:/65665/387038215-3079-47f7-bd80-e11739898cec" TargetMode="External"/><Relationship Id="rId4494" Type="http://schemas.openxmlformats.org/officeDocument/2006/relationships/hyperlink" Target="https://n2t.net/ark:/65665/3723dd619-8504-4dac-b59d-cdd03531fb04" TargetMode="External"/><Relationship Id="rId5338" Type="http://schemas.openxmlformats.org/officeDocument/2006/relationships/hyperlink" Target="https://n2t.net/ark:/65665/372d5a895-b583-4bea-8337-6f1a9dc48923" TargetMode="External"/><Relationship Id="rId5545" Type="http://schemas.openxmlformats.org/officeDocument/2006/relationships/hyperlink" Target="https://n2t.net/ark:/65665/36798456a-1a10-459f-97b4-2879623e9110" TargetMode="External"/><Relationship Id="rId5752" Type="http://schemas.openxmlformats.org/officeDocument/2006/relationships/hyperlink" Target="https://www.ncbi.nlm.nih.gov/sra/?term=SRR22396798" TargetMode="External"/><Relationship Id="rId6803" Type="http://schemas.openxmlformats.org/officeDocument/2006/relationships/hyperlink" Target="https://www.ncbi.nlm.nih.gov/biosample/?term=SAMN26198153" TargetMode="External"/><Relationship Id="rId3096" Type="http://schemas.openxmlformats.org/officeDocument/2006/relationships/hyperlink" Target="https://n2t.net/ark:/65665/3b1321728-dff4-4fda-b0c6-d883c3d4eec8" TargetMode="External"/><Relationship Id="rId4147" Type="http://schemas.openxmlformats.org/officeDocument/2006/relationships/hyperlink" Target="https://www.ncbi.nlm.nih.gov/sra/?term=SRR22396745" TargetMode="External"/><Relationship Id="rId4354" Type="http://schemas.openxmlformats.org/officeDocument/2006/relationships/hyperlink" Target="https://www.ncbi.nlm.nih.gov/nuccore/OP056919" TargetMode="External"/><Relationship Id="rId4561" Type="http://schemas.openxmlformats.org/officeDocument/2006/relationships/hyperlink" Target="https://www.ncbi.nlm.nih.gov/nuccore/OP035086" TargetMode="External"/><Relationship Id="rId5405" Type="http://schemas.openxmlformats.org/officeDocument/2006/relationships/hyperlink" Target="https://www.ncbi.nlm.nih.gov/nuccore/OP057082" TargetMode="External"/><Relationship Id="rId5612" Type="http://schemas.openxmlformats.org/officeDocument/2006/relationships/hyperlink" Target="https://n2t.net/ark:/65665/3f7191f5a-0c84-43cf-b220-ec7752f7625b" TargetMode="External"/><Relationship Id="rId1948" Type="http://schemas.openxmlformats.org/officeDocument/2006/relationships/hyperlink" Target="https://n2t.net/ark:/65665/38cd38f83-f951-4437-8f61-0f414dea86c0" TargetMode="External"/><Relationship Id="rId3163" Type="http://schemas.openxmlformats.org/officeDocument/2006/relationships/hyperlink" Target="https://n2t.net/ark:/65665/370a42a4b-c293-433d-9ec8-79ba20aa08a9" TargetMode="External"/><Relationship Id="rId3370" Type="http://schemas.openxmlformats.org/officeDocument/2006/relationships/hyperlink" Target="https://n2t.net/ark:/65665/325f22d53-be2a-4a94-a9df-ef2e6338350a" TargetMode="External"/><Relationship Id="rId4007" Type="http://schemas.openxmlformats.org/officeDocument/2006/relationships/hyperlink" Target="https://www.ncbi.nlm.nih.gov/sra/?term=SRR25465258" TargetMode="External"/><Relationship Id="rId4214" Type="http://schemas.openxmlformats.org/officeDocument/2006/relationships/hyperlink" Target="https://www.ncbi.nlm.nih.gov/sra/?term=SRR22396909" TargetMode="External"/><Relationship Id="rId4421" Type="http://schemas.openxmlformats.org/officeDocument/2006/relationships/hyperlink" Target="https://www.ncbi.nlm.nih.gov/biosample/?term=SAMN26198111" TargetMode="External"/><Relationship Id="rId291" Type="http://schemas.openxmlformats.org/officeDocument/2006/relationships/hyperlink" Target="https://www.ncbi.nlm.nih.gov/biosample/?term=SAMN29555269" TargetMode="External"/><Relationship Id="rId1808" Type="http://schemas.openxmlformats.org/officeDocument/2006/relationships/hyperlink" Target="https://n2t.net/ark:/65665/38a0583d1-dd2b-4f80-a3fc-9c9e9f9f765a" TargetMode="External"/><Relationship Id="rId3023" Type="http://schemas.openxmlformats.org/officeDocument/2006/relationships/hyperlink" Target="https://www.ncbi.nlm.nih.gov/sra/?term=SRR18254565" TargetMode="External"/><Relationship Id="rId6179" Type="http://schemas.openxmlformats.org/officeDocument/2006/relationships/hyperlink" Target="https://www.ncbi.nlm.nih.gov/nuccore/PV276241" TargetMode="External"/><Relationship Id="rId6386" Type="http://schemas.openxmlformats.org/officeDocument/2006/relationships/hyperlink" Target="https://www.ncbi.nlm.nih.gov/nuccore/PV370329" TargetMode="External"/><Relationship Id="rId151" Type="http://schemas.openxmlformats.org/officeDocument/2006/relationships/hyperlink" Target="https://n2t.net/ark:/65665/381f16a73-b4c7-45f5-a32c-8530ce5f6fe6" TargetMode="External"/><Relationship Id="rId3230" Type="http://schemas.openxmlformats.org/officeDocument/2006/relationships/hyperlink" Target="https://n2t.net/ark:/65665/3b1fa0730-076c-4ad9-8711-834882fbab4e" TargetMode="External"/><Relationship Id="rId5195" Type="http://schemas.openxmlformats.org/officeDocument/2006/relationships/hyperlink" Target="https://www.ncbi.nlm.nih.gov/biosample/?term=SAMN48402981" TargetMode="External"/><Relationship Id="rId6039" Type="http://schemas.openxmlformats.org/officeDocument/2006/relationships/hyperlink" Target="https://www.ncbi.nlm.nih.gov/sra/?term=SRR21844138" TargetMode="External"/><Relationship Id="rId6593" Type="http://schemas.openxmlformats.org/officeDocument/2006/relationships/hyperlink" Target="https://www.ncbi.nlm.nih.gov/sra/?term=SRR22396699" TargetMode="External"/><Relationship Id="rId2789" Type="http://schemas.openxmlformats.org/officeDocument/2006/relationships/hyperlink" Target="https://www.ncbi.nlm.nih.gov/nuccore/OP056898" TargetMode="External"/><Relationship Id="rId2996" Type="http://schemas.openxmlformats.org/officeDocument/2006/relationships/hyperlink" Target="https://n2t.net/ark:/65665/351a5da2d-5c10-471f-b2d8-45f114c08877" TargetMode="External"/><Relationship Id="rId6246" Type="http://schemas.openxmlformats.org/officeDocument/2006/relationships/hyperlink" Target="https://www.ncbi.nlm.nih.gov/sra/?term=SRR18254472" TargetMode="External"/><Relationship Id="rId6453" Type="http://schemas.openxmlformats.org/officeDocument/2006/relationships/hyperlink" Target="https://n2t.net/ark:/65665/3729a3cf9-c322-48a4-bcb8-2ca690e1cca4" TargetMode="External"/><Relationship Id="rId6660" Type="http://schemas.openxmlformats.org/officeDocument/2006/relationships/hyperlink" Target="https://www.ncbi.nlm.nih.gov/nuccore/PV357914" TargetMode="External"/><Relationship Id="rId968" Type="http://schemas.openxmlformats.org/officeDocument/2006/relationships/hyperlink" Target="https://www.ncbi.nlm.nih.gov/sra/?term=SRR25465019" TargetMode="External"/><Relationship Id="rId1598" Type="http://schemas.openxmlformats.org/officeDocument/2006/relationships/hyperlink" Target="https://n2t.net/ark:/65665/33dc14cb5-a531-48ab-aa97-cbdb2a04fe20" TargetMode="External"/><Relationship Id="rId2649" Type="http://schemas.openxmlformats.org/officeDocument/2006/relationships/hyperlink" Target="https://n2t.net/ark:/65665/32e82f4bf-8a28-4b66-997c-d324c22f28d2" TargetMode="External"/><Relationship Id="rId2856" Type="http://schemas.openxmlformats.org/officeDocument/2006/relationships/hyperlink" Target="https://www.ncbi.nlm.nih.gov/sra/?term=SRR21844204" TargetMode="External"/><Relationship Id="rId3907" Type="http://schemas.openxmlformats.org/officeDocument/2006/relationships/hyperlink" Target="https://n2t.net/ark:/65665/3820a732b-ac7b-47b9-8076-0ff7c0502edd" TargetMode="External"/><Relationship Id="rId5055" Type="http://schemas.openxmlformats.org/officeDocument/2006/relationships/hyperlink" Target="https://www.ncbi.nlm.nih.gov/biosample/?term=SAMN36762136" TargetMode="External"/><Relationship Id="rId5262" Type="http://schemas.openxmlformats.org/officeDocument/2006/relationships/hyperlink" Target="https://www.ncbi.nlm.nih.gov/sra/?term=SRR22396631" TargetMode="External"/><Relationship Id="rId6106" Type="http://schemas.openxmlformats.org/officeDocument/2006/relationships/hyperlink" Target="https://www.ncbi.nlm.nih.gov/biosample/?term=SAMN36762065" TargetMode="External"/><Relationship Id="rId6313" Type="http://schemas.openxmlformats.org/officeDocument/2006/relationships/hyperlink" Target="https://www.ncbi.nlm.nih.gov/nuccore/OR482519" TargetMode="External"/><Relationship Id="rId6520" Type="http://schemas.openxmlformats.org/officeDocument/2006/relationships/hyperlink" Target="https://n2t.net/ark:/65665/30244d51f-1c49-47ac-ac59-e21eb7d9972a" TargetMode="External"/><Relationship Id="rId97" Type="http://schemas.openxmlformats.org/officeDocument/2006/relationships/hyperlink" Target="https://n2t.net/ark:/65665/3f3fb3f52-b068-41fb-b5bb-fa2565895cd6" TargetMode="External"/><Relationship Id="rId828" Type="http://schemas.openxmlformats.org/officeDocument/2006/relationships/hyperlink" Target="https://n2t.net/ark:/65665/31788fc78-fd15-478d-97a9-368f93fe0801" TargetMode="External"/><Relationship Id="rId1458" Type="http://schemas.openxmlformats.org/officeDocument/2006/relationships/hyperlink" Target="https://n2t.net/ark:/65665/3e961c8b1-4d69-4765-874c-568e0adf3aa4" TargetMode="External"/><Relationship Id="rId1665" Type="http://schemas.openxmlformats.org/officeDocument/2006/relationships/hyperlink" Target="https://n2t.net/ark:/65665/3cbe398b9-3c97-46ab-937d-73916a9b64a9" TargetMode="External"/><Relationship Id="rId1872" Type="http://schemas.openxmlformats.org/officeDocument/2006/relationships/hyperlink" Target="https://www.ncbi.nlm.nih.gov/nuccore/OR974331" TargetMode="External"/><Relationship Id="rId2509" Type="http://schemas.openxmlformats.org/officeDocument/2006/relationships/hyperlink" Target="https://n2t.net/ark:/65665/344f49608-1dc5-4064-a1ca-aa3fc0b4c159" TargetMode="External"/><Relationship Id="rId2716" Type="http://schemas.openxmlformats.org/officeDocument/2006/relationships/hyperlink" Target="https://n2t.net/ark:/65665/31ee48b41-9b76-4bec-b344-223c054d9fdc" TargetMode="External"/><Relationship Id="rId4071" Type="http://schemas.openxmlformats.org/officeDocument/2006/relationships/hyperlink" Target="https://www.ncbi.nlm.nih.gov/sra/?term=SRR25465110" TargetMode="External"/><Relationship Id="rId5122" Type="http://schemas.openxmlformats.org/officeDocument/2006/relationships/hyperlink" Target="https://n2t.net/ark:/65665/3c83f0347-f367-4525-82cb-80e4c1465e05" TargetMode="External"/><Relationship Id="rId1318" Type="http://schemas.openxmlformats.org/officeDocument/2006/relationships/hyperlink" Target="https://n2t.net/ark:/65665/349d2456e-1e82-49b6-89ef-a81565998966" TargetMode="External"/><Relationship Id="rId1525" Type="http://schemas.openxmlformats.org/officeDocument/2006/relationships/hyperlink" Target="https://www.ncbi.nlm.nih.gov/sra/?term=SRR25465133" TargetMode="External"/><Relationship Id="rId2923" Type="http://schemas.openxmlformats.org/officeDocument/2006/relationships/hyperlink" Target="https://www.ncbi.nlm.nih.gov/nuccore/PV454009" TargetMode="External"/><Relationship Id="rId7087" Type="http://schemas.openxmlformats.org/officeDocument/2006/relationships/hyperlink" Target="https://n2t.net/ark:/65665/30875a13a-11e2-4f8f-8d7f-2961918cf3b1" TargetMode="External"/><Relationship Id="rId7294" Type="http://schemas.openxmlformats.org/officeDocument/2006/relationships/hyperlink" Target="https://n2t.net/ark:/65665/3c12d911e-2f6b-4bb0-bfbd-aa11e0965282" TargetMode="External"/><Relationship Id="rId1732" Type="http://schemas.openxmlformats.org/officeDocument/2006/relationships/hyperlink" Target="https://n2t.net/ark:/65665/312a1338f-d268-4490-b0c7-8e59cc0ed1cd" TargetMode="External"/><Relationship Id="rId4888" Type="http://schemas.openxmlformats.org/officeDocument/2006/relationships/hyperlink" Target="https://www.ncbi.nlm.nih.gov/sra/?term=SRR22396591" TargetMode="External"/><Relationship Id="rId5939" Type="http://schemas.openxmlformats.org/officeDocument/2006/relationships/hyperlink" Target="https://n2t.net/ark:/65665/316f98e06-c148-4b61-b90a-f0cb61b87541" TargetMode="External"/><Relationship Id="rId7154" Type="http://schemas.openxmlformats.org/officeDocument/2006/relationships/hyperlink" Target="https://www.ncbi.nlm.nih.gov/sra/?term=SRR22396625" TargetMode="External"/><Relationship Id="rId24" Type="http://schemas.openxmlformats.org/officeDocument/2006/relationships/hyperlink" Target="https://www.ncbi.nlm.nih.gov/nuccore/OP056937" TargetMode="External"/><Relationship Id="rId2299" Type="http://schemas.openxmlformats.org/officeDocument/2006/relationships/hyperlink" Target="https://www.ncbi.nlm.nih.gov/nuccore/OP035169" TargetMode="External"/><Relationship Id="rId3697" Type="http://schemas.openxmlformats.org/officeDocument/2006/relationships/hyperlink" Target="https://www.ncbi.nlm.nih.gov/nuccore/OP056933" TargetMode="External"/><Relationship Id="rId4748" Type="http://schemas.openxmlformats.org/officeDocument/2006/relationships/hyperlink" Target="https://www.ncbi.nlm.nih.gov/nuccore/PV651707" TargetMode="External"/><Relationship Id="rId4955" Type="http://schemas.openxmlformats.org/officeDocument/2006/relationships/hyperlink" Target="https://n2t.net/ark:/65665/3f5bec166-5013-49f4-a175-4a075df222fe" TargetMode="External"/><Relationship Id="rId7014" Type="http://schemas.openxmlformats.org/officeDocument/2006/relationships/hyperlink" Target="https://n2t.net/ark:/65665/3fd2150ef-15eb-4efb-962c-ff456be80ae5" TargetMode="External"/><Relationship Id="rId3557" Type="http://schemas.openxmlformats.org/officeDocument/2006/relationships/hyperlink" Target="https://n2t.net/ark:/65665/3d5409190-7430-4272-a9ed-8f91bbace185" TargetMode="External"/><Relationship Id="rId3764" Type="http://schemas.openxmlformats.org/officeDocument/2006/relationships/hyperlink" Target="https://n2t.net/ark:/65665/3382a55e7-6e27-4512-b491-219f05b6de3f" TargetMode="External"/><Relationship Id="rId3971" Type="http://schemas.openxmlformats.org/officeDocument/2006/relationships/hyperlink" Target="https://www.ncbi.nlm.nih.gov/sra/?term=SRR25465062" TargetMode="External"/><Relationship Id="rId4608" Type="http://schemas.openxmlformats.org/officeDocument/2006/relationships/hyperlink" Target="https://n2t.net/ark:/65665/369e61336-fc57-4ece-99f0-3f2ebaf0a61a" TargetMode="External"/><Relationship Id="rId4815" Type="http://schemas.openxmlformats.org/officeDocument/2006/relationships/hyperlink" Target="https://www.ncbi.nlm.nih.gov/nuccore/OP035128" TargetMode="External"/><Relationship Id="rId6170" Type="http://schemas.openxmlformats.org/officeDocument/2006/relationships/hyperlink" Target="https://n2t.net/ark:/65665/34da5bdb4-3451-4584-91f0-b525d144fa43" TargetMode="External"/><Relationship Id="rId7221" Type="http://schemas.openxmlformats.org/officeDocument/2006/relationships/hyperlink" Target="https://n2t.net/ark:/65665/328e79e2a-1cae-4a23-846d-aeffed862f78" TargetMode="External"/><Relationship Id="rId478" Type="http://schemas.openxmlformats.org/officeDocument/2006/relationships/hyperlink" Target="https://n2t.net/ark:/65665/333021942-c801-4326-a8bf-7bdbd6104fea" TargetMode="External"/><Relationship Id="rId685" Type="http://schemas.openxmlformats.org/officeDocument/2006/relationships/hyperlink" Target="https://n2t.net/ark:/65665/3f77d9d02-716b-4541-9ec0-e4d10cffdcf5" TargetMode="External"/><Relationship Id="rId892" Type="http://schemas.openxmlformats.org/officeDocument/2006/relationships/hyperlink" Target="https://n2t.net/ark:/65665/380ff89fe-fb8d-44a3-a9c4-6dec0f0d727a" TargetMode="External"/><Relationship Id="rId2159" Type="http://schemas.openxmlformats.org/officeDocument/2006/relationships/hyperlink" Target="https://n2t.net/ark:/65665/364af1a7d-ca5b-4c98-94d7-241f82eab182" TargetMode="External"/><Relationship Id="rId2366" Type="http://schemas.openxmlformats.org/officeDocument/2006/relationships/hyperlink" Target="https://n2t.net/ark:/65665/3957cbb1e-2ca2-4116-abb6-d48917e0c1ae" TargetMode="External"/><Relationship Id="rId2573" Type="http://schemas.openxmlformats.org/officeDocument/2006/relationships/hyperlink" Target="https://www.ncbi.nlm.nih.gov/nuccore/OP035136" TargetMode="External"/><Relationship Id="rId2780" Type="http://schemas.openxmlformats.org/officeDocument/2006/relationships/hyperlink" Target="https://n2t.net/ark:/65665/382e92956-53b4-4339-b89d-88aa1ab6dcda" TargetMode="External"/><Relationship Id="rId3417" Type="http://schemas.openxmlformats.org/officeDocument/2006/relationships/hyperlink" Target="https://www.ncbi.nlm.nih.gov/sra/?term=SRR25465242" TargetMode="External"/><Relationship Id="rId3624" Type="http://schemas.openxmlformats.org/officeDocument/2006/relationships/hyperlink" Target="https://www.ncbi.nlm.nih.gov/sra/?term=SRR25465262" TargetMode="External"/><Relationship Id="rId3831" Type="http://schemas.openxmlformats.org/officeDocument/2006/relationships/hyperlink" Target="https://n2t.net/ark:/65665/30fa34c0a-14d4-45c4-86ab-f4cb1f3021e8" TargetMode="External"/><Relationship Id="rId6030" Type="http://schemas.openxmlformats.org/officeDocument/2006/relationships/hyperlink" Target="https://n2t.net/ark:/65665/36bc0d5a2-94ce-4ea8-82ed-f7bd721321f9" TargetMode="External"/><Relationship Id="rId6987" Type="http://schemas.openxmlformats.org/officeDocument/2006/relationships/hyperlink" Target="https://n2t.net/ark:/65665/37c5a282c-6d46-40eb-a41a-4c132d01222f" TargetMode="External"/><Relationship Id="rId338" Type="http://schemas.openxmlformats.org/officeDocument/2006/relationships/hyperlink" Target="https://www.ncbi.nlm.nih.gov/nuccore/OP035126" TargetMode="External"/><Relationship Id="rId545" Type="http://schemas.openxmlformats.org/officeDocument/2006/relationships/hyperlink" Target="https://www.ncbi.nlm.nih.gov/biosample/?term=SAMN26198213" TargetMode="External"/><Relationship Id="rId752" Type="http://schemas.openxmlformats.org/officeDocument/2006/relationships/hyperlink" Target="https://www.ncbi.nlm.nih.gov/nuccore/OP035151" TargetMode="External"/><Relationship Id="rId1175" Type="http://schemas.openxmlformats.org/officeDocument/2006/relationships/hyperlink" Target="https://www.ncbi.nlm.nih.gov/sra/?term=SRR22396602" TargetMode="External"/><Relationship Id="rId1382" Type="http://schemas.openxmlformats.org/officeDocument/2006/relationships/hyperlink" Target="https://www.ncbi.nlm.nih.gov/nuccore/PV434812" TargetMode="External"/><Relationship Id="rId2019" Type="http://schemas.openxmlformats.org/officeDocument/2006/relationships/hyperlink" Target="https://n2t.net/ark:/65665/378daf177-dd0a-468e-b5b6-8d214df25011" TargetMode="External"/><Relationship Id="rId2226" Type="http://schemas.openxmlformats.org/officeDocument/2006/relationships/hyperlink" Target="https://www.ncbi.nlm.nih.gov/nuccore/OP056831" TargetMode="External"/><Relationship Id="rId2433" Type="http://schemas.openxmlformats.org/officeDocument/2006/relationships/hyperlink" Target="https://n2t.net/ark:/65665/3fb2d0482-2a70-494b-9fd8-a15b47c9262a" TargetMode="External"/><Relationship Id="rId2640" Type="http://schemas.openxmlformats.org/officeDocument/2006/relationships/hyperlink" Target="https://www.ncbi.nlm.nih.gov/biosample/?term=SAMN29555135" TargetMode="External"/><Relationship Id="rId5589" Type="http://schemas.openxmlformats.org/officeDocument/2006/relationships/hyperlink" Target="https://www.ncbi.nlm.nih.gov/biosample/?term=SAMN26198306" TargetMode="External"/><Relationship Id="rId5796" Type="http://schemas.openxmlformats.org/officeDocument/2006/relationships/hyperlink" Target="https://n2t.net/ark:/65665/325d2ea52-8731-4c4a-b5ea-37c0c02f6e87" TargetMode="External"/><Relationship Id="rId6847" Type="http://schemas.openxmlformats.org/officeDocument/2006/relationships/hyperlink" Target="https://www.ncbi.nlm.nih.gov/nuccore/OR482451" TargetMode="External"/><Relationship Id="rId405" Type="http://schemas.openxmlformats.org/officeDocument/2006/relationships/hyperlink" Target="https://n2t.net/ark:/65665/339847a90-d2d0-4633-9d14-84051c2033db" TargetMode="External"/><Relationship Id="rId612" Type="http://schemas.openxmlformats.org/officeDocument/2006/relationships/hyperlink" Target="https://www.ncbi.nlm.nih.gov/sra/?term=SRR21843957" TargetMode="External"/><Relationship Id="rId1035" Type="http://schemas.openxmlformats.org/officeDocument/2006/relationships/hyperlink" Target="https://n2t.net/ark:/65665/35cf6ee55-da7a-40c3-954a-0aa9ce7eb51d" TargetMode="External"/><Relationship Id="rId1242" Type="http://schemas.openxmlformats.org/officeDocument/2006/relationships/hyperlink" Target="https://www.ncbi.nlm.nih.gov/biosample/?term=SAMN29555120" TargetMode="External"/><Relationship Id="rId2500" Type="http://schemas.openxmlformats.org/officeDocument/2006/relationships/hyperlink" Target="https://www.ncbi.nlm.nih.gov/biosample/?term=SAMN26198341" TargetMode="External"/><Relationship Id="rId4398" Type="http://schemas.openxmlformats.org/officeDocument/2006/relationships/hyperlink" Target="https://www.ncbi.nlm.nih.gov/sra/?term=SRR19434525" TargetMode="External"/><Relationship Id="rId5449" Type="http://schemas.openxmlformats.org/officeDocument/2006/relationships/hyperlink" Target="https://www.ncbi.nlm.nih.gov/sra/?term=SRR18254475" TargetMode="External"/><Relationship Id="rId5656" Type="http://schemas.openxmlformats.org/officeDocument/2006/relationships/hyperlink" Target="https://www.ncbi.nlm.nih.gov/sra/?term=SRR19434371" TargetMode="External"/><Relationship Id="rId1102" Type="http://schemas.openxmlformats.org/officeDocument/2006/relationships/hyperlink" Target="https://n2t.net/ark:/65665/3a725fca6-fc6a-4da4-b123-c6bb9de52d28" TargetMode="External"/><Relationship Id="rId4258" Type="http://schemas.openxmlformats.org/officeDocument/2006/relationships/hyperlink" Target="https://n2t.net/ark:/65665/3e4f17dbb-a1fc-460d-a5ff-440677b7a7bf" TargetMode="External"/><Relationship Id="rId4465" Type="http://schemas.openxmlformats.org/officeDocument/2006/relationships/hyperlink" Target="https://n2t.net/ark:/65665/3aa4bf4c7-5d2e-4a97-aaee-e9d48fee52f9" TargetMode="External"/><Relationship Id="rId5309" Type="http://schemas.openxmlformats.org/officeDocument/2006/relationships/hyperlink" Target="https://www.ncbi.nlm.nih.gov/nuccore/OR482554" TargetMode="External"/><Relationship Id="rId5863" Type="http://schemas.openxmlformats.org/officeDocument/2006/relationships/hyperlink" Target="https://www.ncbi.nlm.nih.gov/biosample/?term=SAMN29555062" TargetMode="External"/><Relationship Id="rId6707" Type="http://schemas.openxmlformats.org/officeDocument/2006/relationships/hyperlink" Target="https://n2t.net/ark:/65665/3e1ecd0d4-2673-4492-9a01-e46582e864d4" TargetMode="External"/><Relationship Id="rId6914" Type="http://schemas.openxmlformats.org/officeDocument/2006/relationships/hyperlink" Target="https://www.ncbi.nlm.nih.gov/biosample/?term=SAMN31811575" TargetMode="External"/><Relationship Id="rId3067" Type="http://schemas.openxmlformats.org/officeDocument/2006/relationships/hyperlink" Target="https://n2t.net/ark:/65665/35a82ef64-a754-4556-a179-30b76157326c" TargetMode="External"/><Relationship Id="rId3274" Type="http://schemas.openxmlformats.org/officeDocument/2006/relationships/hyperlink" Target="https://n2t.net/ark:/65665/322ea7baf-7173-4f76-9b39-f10ad014e18e" TargetMode="External"/><Relationship Id="rId4118" Type="http://schemas.openxmlformats.org/officeDocument/2006/relationships/hyperlink" Target="https://n2t.net/ark:/65665/380c43ea2-1d38-4659-9d88-dc2081ebae26" TargetMode="External"/><Relationship Id="rId4672" Type="http://schemas.openxmlformats.org/officeDocument/2006/relationships/hyperlink" Target="https://n2t.net/ark:/65665/334d0a7b2-c16b-4775-a33b-a28d193f6e0e" TargetMode="External"/><Relationship Id="rId5516" Type="http://schemas.openxmlformats.org/officeDocument/2006/relationships/hyperlink" Target="https://n2t.net/ark:/65665/30a85c1b9-6326-4736-9c79-19ea52d72554" TargetMode="External"/><Relationship Id="rId5723" Type="http://schemas.openxmlformats.org/officeDocument/2006/relationships/hyperlink" Target="https://www.ncbi.nlm.nih.gov/nuccore/PV276247" TargetMode="External"/><Relationship Id="rId5930" Type="http://schemas.openxmlformats.org/officeDocument/2006/relationships/hyperlink" Target="https://www.ncbi.nlm.nih.gov/nuccore/OP056993" TargetMode="External"/><Relationship Id="rId195" Type="http://schemas.openxmlformats.org/officeDocument/2006/relationships/hyperlink" Target="https://www.ncbi.nlm.nih.gov/sra/?term=SRR21843996" TargetMode="External"/><Relationship Id="rId1919" Type="http://schemas.openxmlformats.org/officeDocument/2006/relationships/hyperlink" Target="https://www.ncbi.nlm.nih.gov/biosample/?term=SAMN48402994" TargetMode="External"/><Relationship Id="rId3481" Type="http://schemas.openxmlformats.org/officeDocument/2006/relationships/hyperlink" Target="https://www.ncbi.nlm.nih.gov/biosample/?term=SAMN36762279" TargetMode="External"/><Relationship Id="rId4325" Type="http://schemas.openxmlformats.org/officeDocument/2006/relationships/hyperlink" Target="https://www.ncbi.nlm.nih.gov/sra/?term=SRR22396651" TargetMode="External"/><Relationship Id="rId4532" Type="http://schemas.openxmlformats.org/officeDocument/2006/relationships/hyperlink" Target="https://www.ncbi.nlm.nih.gov/nuccore/OP035276" TargetMode="External"/><Relationship Id="rId2083" Type="http://schemas.openxmlformats.org/officeDocument/2006/relationships/hyperlink" Target="https://n2t.net/ark:/65665/362761451-6137-4cc2-b598-ed65ff0a7769" TargetMode="External"/><Relationship Id="rId2290" Type="http://schemas.openxmlformats.org/officeDocument/2006/relationships/hyperlink" Target="https://n2t.net/ark:/65665/3b0150ac9-7621-4f82-82c1-b2811f9a19ad" TargetMode="External"/><Relationship Id="rId3134" Type="http://schemas.openxmlformats.org/officeDocument/2006/relationships/hyperlink" Target="https://n2t.net/ark:/65665/3f598fe13-1a36-435a-99da-be03062fcf94" TargetMode="External"/><Relationship Id="rId3341" Type="http://schemas.openxmlformats.org/officeDocument/2006/relationships/hyperlink" Target="https://www.ncbi.nlm.nih.gov/sra/?term=SRR22396597" TargetMode="External"/><Relationship Id="rId6497" Type="http://schemas.openxmlformats.org/officeDocument/2006/relationships/hyperlink" Target="https://n2t.net/ark:/65665/37b33a23e-d82f-44cd-9992-9b7dbccec479" TargetMode="External"/><Relationship Id="rId262" Type="http://schemas.openxmlformats.org/officeDocument/2006/relationships/hyperlink" Target="https://www.ncbi.nlm.nih.gov/biosample/?term=SAMN36762148" TargetMode="External"/><Relationship Id="rId2150" Type="http://schemas.openxmlformats.org/officeDocument/2006/relationships/hyperlink" Target="https://www.ncbi.nlm.nih.gov/sra/?term=SRR19434343" TargetMode="External"/><Relationship Id="rId3201" Type="http://schemas.openxmlformats.org/officeDocument/2006/relationships/hyperlink" Target="https://www.ncbi.nlm.nih.gov/biosample/?term=SAMN29555283" TargetMode="External"/><Relationship Id="rId5099" Type="http://schemas.openxmlformats.org/officeDocument/2006/relationships/hyperlink" Target="https://www.ncbi.nlm.nih.gov/biosample/?term=SAMN48403185" TargetMode="External"/><Relationship Id="rId6357" Type="http://schemas.openxmlformats.org/officeDocument/2006/relationships/hyperlink" Target="https://www.ncbi.nlm.nih.gov/sra/?term=SRR22396810" TargetMode="External"/><Relationship Id="rId6564" Type="http://schemas.openxmlformats.org/officeDocument/2006/relationships/hyperlink" Target="https://www.ncbi.nlm.nih.gov/sra/?term=SRR18254507" TargetMode="External"/><Relationship Id="rId6771" Type="http://schemas.openxmlformats.org/officeDocument/2006/relationships/hyperlink" Target="https://www.ncbi.nlm.nih.gov/sra/?term=SRR25465168" TargetMode="External"/><Relationship Id="rId122" Type="http://schemas.openxmlformats.org/officeDocument/2006/relationships/hyperlink" Target="https://n2t.net/ark:/65665/393509ba6-262f-4d50-8b6a-2d27d4c8a817" TargetMode="External"/><Relationship Id="rId2010" Type="http://schemas.openxmlformats.org/officeDocument/2006/relationships/hyperlink" Target="https://www.ncbi.nlm.nih.gov/biosample/?term=SAMN26198253" TargetMode="External"/><Relationship Id="rId5166" Type="http://schemas.openxmlformats.org/officeDocument/2006/relationships/hyperlink" Target="https://n2t.net/ark:/65665/39a02094f-02de-442b-9fb3-910c07d990d0" TargetMode="External"/><Relationship Id="rId5373" Type="http://schemas.openxmlformats.org/officeDocument/2006/relationships/hyperlink" Target="https://n2t.net/ark:/65665/322d7dae7-44b4-4789-903f-3e89b51ffc63" TargetMode="External"/><Relationship Id="rId5580" Type="http://schemas.openxmlformats.org/officeDocument/2006/relationships/hyperlink" Target="https://n2t.net/ark:/65665/396f29456-768f-4c94-bf98-53041ed75dba" TargetMode="External"/><Relationship Id="rId6217" Type="http://schemas.openxmlformats.org/officeDocument/2006/relationships/hyperlink" Target="https://n2t.net/ark:/65665/35d3c75ab-76ba-4150-88f4-d7e3b2757fc1" TargetMode="External"/><Relationship Id="rId6424" Type="http://schemas.openxmlformats.org/officeDocument/2006/relationships/hyperlink" Target="https://n2t.net/ark:/65665/32bd31873-dae9-4bad-8751-7bef842110c8" TargetMode="External"/><Relationship Id="rId6631" Type="http://schemas.openxmlformats.org/officeDocument/2006/relationships/hyperlink" Target="https://n2t.net/ark:/65665/3a83488dd-2a59-4ab3-b18d-8dd651b1e480" TargetMode="External"/><Relationship Id="rId1569" Type="http://schemas.openxmlformats.org/officeDocument/2006/relationships/hyperlink" Target="https://n2t.net/ark:/65665/33fffff70-9d66-4437-bb99-6a22571547ea" TargetMode="External"/><Relationship Id="rId2967" Type="http://schemas.openxmlformats.org/officeDocument/2006/relationships/hyperlink" Target="https://n2t.net/ark:/65665/32a39c793-dea3-4bfa-b5b5-ff760070d96f" TargetMode="External"/><Relationship Id="rId4182" Type="http://schemas.openxmlformats.org/officeDocument/2006/relationships/hyperlink" Target="https://www.ncbi.nlm.nih.gov/sra/?term=SRR21844006" TargetMode="External"/><Relationship Id="rId5026" Type="http://schemas.openxmlformats.org/officeDocument/2006/relationships/hyperlink" Target="https://n2t.net/ark:/65665/32f97f591-7ddf-4235-a521-47cdc419cbc1" TargetMode="External"/><Relationship Id="rId5233" Type="http://schemas.openxmlformats.org/officeDocument/2006/relationships/hyperlink" Target="https://www.ncbi.nlm.nih.gov/nuccore/OP035246" TargetMode="External"/><Relationship Id="rId5440" Type="http://schemas.openxmlformats.org/officeDocument/2006/relationships/hyperlink" Target="https://www.ncbi.nlm.nih.gov/sra/?term=SRR22396829" TargetMode="External"/><Relationship Id="rId939" Type="http://schemas.openxmlformats.org/officeDocument/2006/relationships/hyperlink" Target="https://n2t.net/ark:/65665/357831f30-8070-4045-8136-5903b9705bd1" TargetMode="External"/><Relationship Id="rId1776" Type="http://schemas.openxmlformats.org/officeDocument/2006/relationships/hyperlink" Target="https://www.ncbi.nlm.nih.gov/biosample/?term=SAMN26198102" TargetMode="External"/><Relationship Id="rId1983" Type="http://schemas.openxmlformats.org/officeDocument/2006/relationships/hyperlink" Target="https://n2t.net/ark:/65665/39f014fa4-228c-4fc3-b84c-a155ea6a97e9" TargetMode="External"/><Relationship Id="rId2827" Type="http://schemas.openxmlformats.org/officeDocument/2006/relationships/hyperlink" Target="https://www.ncbi.nlm.nih.gov/nuccore/OP035159" TargetMode="External"/><Relationship Id="rId4042" Type="http://schemas.openxmlformats.org/officeDocument/2006/relationships/hyperlink" Target="https://www.ncbi.nlm.nih.gov/sra/?term=SRR22396755" TargetMode="External"/><Relationship Id="rId7198" Type="http://schemas.openxmlformats.org/officeDocument/2006/relationships/hyperlink" Target="https://www.ncbi.nlm.nih.gov/sra/?term=SRR22396937" TargetMode="External"/><Relationship Id="rId68" Type="http://schemas.openxmlformats.org/officeDocument/2006/relationships/hyperlink" Target="https://n2t.net/ark:/65665/3baf71fbb-afa4-4703-847f-66deab02d98e" TargetMode="External"/><Relationship Id="rId1429" Type="http://schemas.openxmlformats.org/officeDocument/2006/relationships/hyperlink" Target="https://n2t.net/ark:/65665/3c14844ab-5b51-4e06-822c-16e16fed86ee" TargetMode="External"/><Relationship Id="rId1636" Type="http://schemas.openxmlformats.org/officeDocument/2006/relationships/hyperlink" Target="https://www.ncbi.nlm.nih.gov/nuccore/OP056922" TargetMode="External"/><Relationship Id="rId1843" Type="http://schemas.openxmlformats.org/officeDocument/2006/relationships/hyperlink" Target="https://www.ncbi.nlm.nih.gov/biosample/?term=SAMN31811628" TargetMode="External"/><Relationship Id="rId4999" Type="http://schemas.openxmlformats.org/officeDocument/2006/relationships/hyperlink" Target="https://n2t.net/ark:/65665/3ed3974fc-c6ec-4d13-8e09-705d266e1d78" TargetMode="External"/><Relationship Id="rId5300" Type="http://schemas.openxmlformats.org/officeDocument/2006/relationships/hyperlink" Target="https://www.ncbi.nlm.nih.gov/sra/?term=SRR21844007" TargetMode="External"/><Relationship Id="rId7058" Type="http://schemas.openxmlformats.org/officeDocument/2006/relationships/hyperlink" Target="https://n2t.net/ark:/65665/3a3e9b86c-00b5-4ce7-a47b-73500e62cdda" TargetMode="External"/><Relationship Id="rId1703" Type="http://schemas.openxmlformats.org/officeDocument/2006/relationships/hyperlink" Target="https://www.ncbi.nlm.nih.gov/biosample/?term=SAMN29555118" TargetMode="External"/><Relationship Id="rId1910" Type="http://schemas.openxmlformats.org/officeDocument/2006/relationships/hyperlink" Target="https://www.ncbi.nlm.nih.gov/sra/?term=SRR33529842" TargetMode="External"/><Relationship Id="rId4859" Type="http://schemas.openxmlformats.org/officeDocument/2006/relationships/hyperlink" Target="https://n2t.net/ark:/65665/3758f1921-13b6-47db-8f57-5552884fac99" TargetMode="External"/><Relationship Id="rId7265" Type="http://schemas.openxmlformats.org/officeDocument/2006/relationships/hyperlink" Target="https://www.ncbi.nlm.nih.gov/biosample/?term=SAMN31811746" TargetMode="External"/><Relationship Id="rId3668" Type="http://schemas.openxmlformats.org/officeDocument/2006/relationships/hyperlink" Target="https://n2t.net/ark:/65665/35e285815-1878-41a3-a9e3-0b0c47544c77" TargetMode="External"/><Relationship Id="rId3875" Type="http://schemas.openxmlformats.org/officeDocument/2006/relationships/hyperlink" Target="https://www.ncbi.nlm.nih.gov/sra/?term=SRR25465141" TargetMode="External"/><Relationship Id="rId4719" Type="http://schemas.openxmlformats.org/officeDocument/2006/relationships/hyperlink" Target="https://www.ncbi.nlm.nih.gov/sra/?term=SRR22396887" TargetMode="External"/><Relationship Id="rId4926" Type="http://schemas.openxmlformats.org/officeDocument/2006/relationships/hyperlink" Target="https://n2t.net/ark:/65665/3cd81d50f-7ac0-421f-a246-9afb4047e783" TargetMode="External"/><Relationship Id="rId6074" Type="http://schemas.openxmlformats.org/officeDocument/2006/relationships/hyperlink" Target="https://www.ncbi.nlm.nih.gov/biosample/?term=SAMN31811870" TargetMode="External"/><Relationship Id="rId6281" Type="http://schemas.openxmlformats.org/officeDocument/2006/relationships/hyperlink" Target="https://www.ncbi.nlm.nih.gov/biosample/?term=SAMN29555368" TargetMode="External"/><Relationship Id="rId7125" Type="http://schemas.openxmlformats.org/officeDocument/2006/relationships/hyperlink" Target="https://n2t.net/ark:/65665/354ce8174-3992-493e-b4a1-b5e6ed73da88" TargetMode="External"/><Relationship Id="rId7332" Type="http://schemas.openxmlformats.org/officeDocument/2006/relationships/hyperlink" Target="https://www.ncbi.nlm.nih.gov/sra/?term=SRR22396834" TargetMode="External"/><Relationship Id="rId589" Type="http://schemas.openxmlformats.org/officeDocument/2006/relationships/hyperlink" Target="https://www.ncbi.nlm.nih.gov/nuccore/OP056999" TargetMode="External"/><Relationship Id="rId796" Type="http://schemas.openxmlformats.org/officeDocument/2006/relationships/hyperlink" Target="https://www.ncbi.nlm.nih.gov/biosample/?term=SAMN26198264" TargetMode="External"/><Relationship Id="rId2477" Type="http://schemas.openxmlformats.org/officeDocument/2006/relationships/hyperlink" Target="https://www.ncbi.nlm.nih.gov/sra/?term=SRR21844143" TargetMode="External"/><Relationship Id="rId2684" Type="http://schemas.openxmlformats.org/officeDocument/2006/relationships/hyperlink" Target="https://www.ncbi.nlm.nih.gov/nuccore/OP056879" TargetMode="External"/><Relationship Id="rId3528" Type="http://schemas.openxmlformats.org/officeDocument/2006/relationships/hyperlink" Target="https://www.ncbi.nlm.nih.gov/biosample/?term=SAMN36762278" TargetMode="External"/><Relationship Id="rId3735" Type="http://schemas.openxmlformats.org/officeDocument/2006/relationships/hyperlink" Target="https://n2t.net/ark:/65665/36ffea4ad-d0b7-462e-85c2-5314521d0325" TargetMode="External"/><Relationship Id="rId5090" Type="http://schemas.openxmlformats.org/officeDocument/2006/relationships/hyperlink" Target="https://www.ncbi.nlm.nih.gov/nuccore/PV423364" TargetMode="External"/><Relationship Id="rId6141" Type="http://schemas.openxmlformats.org/officeDocument/2006/relationships/hyperlink" Target="https://www.ncbi.nlm.nih.gov/biosample/?term=SAMN48403261" TargetMode="External"/><Relationship Id="rId449" Type="http://schemas.openxmlformats.org/officeDocument/2006/relationships/hyperlink" Target="https://n2t.net/ark:/65665/3b9924bc7-8a57-420b-b299-655239e0ea1c" TargetMode="External"/><Relationship Id="rId656" Type="http://schemas.openxmlformats.org/officeDocument/2006/relationships/hyperlink" Target="https://www.ncbi.nlm.nih.gov/sra/?term=SRR22396756" TargetMode="External"/><Relationship Id="rId863" Type="http://schemas.openxmlformats.org/officeDocument/2006/relationships/hyperlink" Target="https://www.ncbi.nlm.nih.gov/biosample/?term=SAMN31811679" TargetMode="External"/><Relationship Id="rId1079" Type="http://schemas.openxmlformats.org/officeDocument/2006/relationships/hyperlink" Target="https://www.ncbi.nlm.nih.gov/nuccore/OP035063" TargetMode="External"/><Relationship Id="rId1286" Type="http://schemas.openxmlformats.org/officeDocument/2006/relationships/hyperlink" Target="https://www.ncbi.nlm.nih.gov/nuccore/OP035277" TargetMode="External"/><Relationship Id="rId1493" Type="http://schemas.openxmlformats.org/officeDocument/2006/relationships/hyperlink" Target="https://n2t.net/ark:/65665/32eafbabb-e134-4de6-b815-2c36ab0dab89" TargetMode="External"/><Relationship Id="rId2337" Type="http://schemas.openxmlformats.org/officeDocument/2006/relationships/hyperlink" Target="https://n2t.net/ark:/65665/36d819671-36bf-4bb1-a229-0aab22341744" TargetMode="External"/><Relationship Id="rId2544" Type="http://schemas.openxmlformats.org/officeDocument/2006/relationships/hyperlink" Target="https://www.ncbi.nlm.nih.gov/nuccore/PV339718" TargetMode="External"/><Relationship Id="rId2891" Type="http://schemas.openxmlformats.org/officeDocument/2006/relationships/hyperlink" Target="https://www.ncbi.nlm.nih.gov/biosample/?term=SAMN26198190" TargetMode="External"/><Relationship Id="rId3942" Type="http://schemas.openxmlformats.org/officeDocument/2006/relationships/hyperlink" Target="https://www.ncbi.nlm.nih.gov/nuccore/PV170571" TargetMode="External"/><Relationship Id="rId6001" Type="http://schemas.openxmlformats.org/officeDocument/2006/relationships/hyperlink" Target="https://www.ncbi.nlm.nih.gov/sra/?term=SRR19434497" TargetMode="External"/><Relationship Id="rId309" Type="http://schemas.openxmlformats.org/officeDocument/2006/relationships/hyperlink" Target="https://www.ncbi.nlm.nih.gov/sra/?term=SRR22396933" TargetMode="External"/><Relationship Id="rId516" Type="http://schemas.openxmlformats.org/officeDocument/2006/relationships/hyperlink" Target="https://www.ncbi.nlm.nih.gov/sra/?term=SRR21843986" TargetMode="External"/><Relationship Id="rId1146" Type="http://schemas.openxmlformats.org/officeDocument/2006/relationships/hyperlink" Target="https://www.ncbi.nlm.nih.gov/biosample/?term=SAMN26198323" TargetMode="External"/><Relationship Id="rId2751" Type="http://schemas.openxmlformats.org/officeDocument/2006/relationships/hyperlink" Target="https://n2t.net/ark:/65665/3ecaeec2b-465e-42bd-ae65-c2ee52e0b712" TargetMode="External"/><Relationship Id="rId3802" Type="http://schemas.openxmlformats.org/officeDocument/2006/relationships/hyperlink" Target="https://www.ncbi.nlm.nih.gov/biosample/?term=SAMN26198131" TargetMode="External"/><Relationship Id="rId6958" Type="http://schemas.openxmlformats.org/officeDocument/2006/relationships/hyperlink" Target="https://n2t.net/ark:/65665/3e52ce0f4-82d1-4283-b184-66137dd0f06e" TargetMode="External"/><Relationship Id="rId723" Type="http://schemas.openxmlformats.org/officeDocument/2006/relationships/hyperlink" Target="https://n2t.net/ark:/65665/39be63f9f-1280-4147-a820-4e743f68290d" TargetMode="External"/><Relationship Id="rId930" Type="http://schemas.openxmlformats.org/officeDocument/2006/relationships/hyperlink" Target="https://www.ncbi.nlm.nih.gov/sra/?term=SRR25465117" TargetMode="External"/><Relationship Id="rId1006" Type="http://schemas.openxmlformats.org/officeDocument/2006/relationships/hyperlink" Target="https://n2t.net/ark:/65665/3cb659b85-7bc6-494d-b26f-dd5be335e02d" TargetMode="External"/><Relationship Id="rId1353" Type="http://schemas.openxmlformats.org/officeDocument/2006/relationships/hyperlink" Target="https://n2t.net/ark:/65665/3744adb09-f126-46a0-8634-f7a568ab2137" TargetMode="External"/><Relationship Id="rId1560" Type="http://schemas.openxmlformats.org/officeDocument/2006/relationships/hyperlink" Target="https://n2t.net/ark:/65665/357efd900-b486-4df6-8691-23e258e4092f" TargetMode="External"/><Relationship Id="rId2404" Type="http://schemas.openxmlformats.org/officeDocument/2006/relationships/hyperlink" Target="https://www.ncbi.nlm.nih.gov/biosample/?term=SAMN36762048" TargetMode="External"/><Relationship Id="rId2611" Type="http://schemas.openxmlformats.org/officeDocument/2006/relationships/hyperlink" Target="https://www.ncbi.nlm.nih.gov/biosample/?term=SAMN48403109" TargetMode="External"/><Relationship Id="rId5767" Type="http://schemas.openxmlformats.org/officeDocument/2006/relationships/hyperlink" Target="https://www.ncbi.nlm.nih.gov/sra/?term=SRR22396807" TargetMode="External"/><Relationship Id="rId5974" Type="http://schemas.openxmlformats.org/officeDocument/2006/relationships/hyperlink" Target="https://www.ncbi.nlm.nih.gov/sra/?term=SRR18254431" TargetMode="External"/><Relationship Id="rId6818" Type="http://schemas.openxmlformats.org/officeDocument/2006/relationships/hyperlink" Target="https://n2t.net/ark:/65665/372c14f5d-a990-49b7-8ff4-55360a133db1" TargetMode="External"/><Relationship Id="rId1213" Type="http://schemas.openxmlformats.org/officeDocument/2006/relationships/hyperlink" Target="https://www.ncbi.nlm.nih.gov/sra/?term=SRR25465233" TargetMode="External"/><Relationship Id="rId1420" Type="http://schemas.openxmlformats.org/officeDocument/2006/relationships/hyperlink" Target="https://www.ncbi.nlm.nih.gov/biosample/?term=SAMN26198401" TargetMode="External"/><Relationship Id="rId4369" Type="http://schemas.openxmlformats.org/officeDocument/2006/relationships/hyperlink" Target="https://www.ncbi.nlm.nih.gov/sra/?term=SRR22396763" TargetMode="External"/><Relationship Id="rId4576" Type="http://schemas.openxmlformats.org/officeDocument/2006/relationships/hyperlink" Target="https://n2t.net/ark:/65665/3f883b233-0c0a-4639-b4c8-54ebf9712bef" TargetMode="External"/><Relationship Id="rId4783" Type="http://schemas.openxmlformats.org/officeDocument/2006/relationships/hyperlink" Target="https://www.ncbi.nlm.nih.gov/nuccore/OR582671" TargetMode="External"/><Relationship Id="rId4990" Type="http://schemas.openxmlformats.org/officeDocument/2006/relationships/hyperlink" Target="https://www.ncbi.nlm.nih.gov/sra/?term=SRR18254549" TargetMode="External"/><Relationship Id="rId5627" Type="http://schemas.openxmlformats.org/officeDocument/2006/relationships/hyperlink" Target="https://www.ncbi.nlm.nih.gov/nuccore/OP035083" TargetMode="External"/><Relationship Id="rId5834" Type="http://schemas.openxmlformats.org/officeDocument/2006/relationships/hyperlink" Target="https://www.ncbi.nlm.nih.gov/sra/?term=SRR18254542" TargetMode="External"/><Relationship Id="rId3178" Type="http://schemas.openxmlformats.org/officeDocument/2006/relationships/hyperlink" Target="https://www.ncbi.nlm.nih.gov/sra/?term=SRR25465124" TargetMode="External"/><Relationship Id="rId3385" Type="http://schemas.openxmlformats.org/officeDocument/2006/relationships/hyperlink" Target="https://www.ncbi.nlm.nih.gov/biosample/?term=SAMN26198203" TargetMode="External"/><Relationship Id="rId3592" Type="http://schemas.openxmlformats.org/officeDocument/2006/relationships/hyperlink" Target="https://n2t.net/ark:/65665/34267ca18-28c0-4c58-ac2d-fd4582dfdea3" TargetMode="External"/><Relationship Id="rId4229" Type="http://schemas.openxmlformats.org/officeDocument/2006/relationships/hyperlink" Target="https://www.ncbi.nlm.nih.gov/sra/?term=SRR22396643" TargetMode="External"/><Relationship Id="rId4436" Type="http://schemas.openxmlformats.org/officeDocument/2006/relationships/hyperlink" Target="https://n2t.net/ark:/65665/3d446e293-880d-4ae3-9ed3-f33d9f763656" TargetMode="External"/><Relationship Id="rId4643" Type="http://schemas.openxmlformats.org/officeDocument/2006/relationships/hyperlink" Target="https://www.ncbi.nlm.nih.gov/biosample/?term=SAMN26198098" TargetMode="External"/><Relationship Id="rId4850" Type="http://schemas.openxmlformats.org/officeDocument/2006/relationships/hyperlink" Target="https://n2t.net/ark:/65665/32340791a-f3f5-4dcf-a973-e414a51cfaea" TargetMode="External"/><Relationship Id="rId5901" Type="http://schemas.openxmlformats.org/officeDocument/2006/relationships/hyperlink" Target="https://www.ncbi.nlm.nih.gov/nuccore/OR575557" TargetMode="External"/><Relationship Id="rId2194" Type="http://schemas.openxmlformats.org/officeDocument/2006/relationships/hyperlink" Target="https://www.ncbi.nlm.nih.gov/biosample/?term=SAMN29555144" TargetMode="External"/><Relationship Id="rId3038" Type="http://schemas.openxmlformats.org/officeDocument/2006/relationships/hyperlink" Target="https://n2t.net/ark:/65665/3eec8ade4-3e28-406b-a9fe-8c48acca05a4" TargetMode="External"/><Relationship Id="rId3245" Type="http://schemas.openxmlformats.org/officeDocument/2006/relationships/hyperlink" Target="https://n2t.net/ark:/65665/39c5de925-1bc6-41f3-b81a-353047cb6673" TargetMode="External"/><Relationship Id="rId3452" Type="http://schemas.openxmlformats.org/officeDocument/2006/relationships/hyperlink" Target="https://www.ncbi.nlm.nih.gov/sra/?term=SRR25465097" TargetMode="External"/><Relationship Id="rId4503" Type="http://schemas.openxmlformats.org/officeDocument/2006/relationships/hyperlink" Target="https://n2t.net/ark:/65665/3ae3fd8a7-2fbc-4bfc-a830-22983eb5586c" TargetMode="External"/><Relationship Id="rId4710" Type="http://schemas.openxmlformats.org/officeDocument/2006/relationships/hyperlink" Target="https://www.ncbi.nlm.nih.gov/sra/?term=SRR22396905" TargetMode="External"/><Relationship Id="rId166" Type="http://schemas.openxmlformats.org/officeDocument/2006/relationships/hyperlink" Target="https://www.ncbi.nlm.nih.gov/nuccore/OR580995" TargetMode="External"/><Relationship Id="rId373" Type="http://schemas.openxmlformats.org/officeDocument/2006/relationships/hyperlink" Target="https://www.ncbi.nlm.nih.gov/sra/?term=SRR21844220" TargetMode="External"/><Relationship Id="rId580" Type="http://schemas.openxmlformats.org/officeDocument/2006/relationships/hyperlink" Target="https://n2t.net/ark:/65665/3668cb3f3-6c76-4783-963d-941c05693f0b" TargetMode="External"/><Relationship Id="rId2054" Type="http://schemas.openxmlformats.org/officeDocument/2006/relationships/hyperlink" Target="https://www.ncbi.nlm.nih.gov/nuccore/OP035085" TargetMode="External"/><Relationship Id="rId2261" Type="http://schemas.openxmlformats.org/officeDocument/2006/relationships/hyperlink" Target="https://n2t.net/ark:/65665/3a7b15e8f-fedd-49a6-9fbc-7a8c142797e9" TargetMode="External"/><Relationship Id="rId3105" Type="http://schemas.openxmlformats.org/officeDocument/2006/relationships/hyperlink" Target="https://www.ncbi.nlm.nih.gov/biosample/?term=SAMN26198288" TargetMode="External"/><Relationship Id="rId3312" Type="http://schemas.openxmlformats.org/officeDocument/2006/relationships/hyperlink" Target="https://n2t.net/ark:/65665/35dc7eb31-7d9f-41c8-bbb4-cceacbb3538e" TargetMode="External"/><Relationship Id="rId6468" Type="http://schemas.openxmlformats.org/officeDocument/2006/relationships/hyperlink" Target="https://n2t.net/ark:/65665/31b950a22-24a7-499a-8eeb-0c4eb7a3a363" TargetMode="External"/><Relationship Id="rId6675" Type="http://schemas.openxmlformats.org/officeDocument/2006/relationships/hyperlink" Target="https://n2t.net/ark:/65665/3feb6cedc-9faf-42f8-ba9f-74bc634e91b1" TargetMode="External"/><Relationship Id="rId233" Type="http://schemas.openxmlformats.org/officeDocument/2006/relationships/hyperlink" Target="https://n2t.net/ark:/65665/3a83e82fe-a00b-45aa-b62f-197d3044b087" TargetMode="External"/><Relationship Id="rId440" Type="http://schemas.openxmlformats.org/officeDocument/2006/relationships/hyperlink" Target="https://www.ncbi.nlm.nih.gov/nuccore/OP056834" TargetMode="External"/><Relationship Id="rId1070" Type="http://schemas.openxmlformats.org/officeDocument/2006/relationships/hyperlink" Target="https://n2t.net/ark:/65665/3c48284a1-a4d4-468b-b149-162349f2d7f3" TargetMode="External"/><Relationship Id="rId2121" Type="http://schemas.openxmlformats.org/officeDocument/2006/relationships/hyperlink" Target="https://n2t.net/ark:/65665/3b56ad983-7257-432e-a9dd-dbcd510ae794" TargetMode="External"/><Relationship Id="rId5277" Type="http://schemas.openxmlformats.org/officeDocument/2006/relationships/hyperlink" Target="https://n2t.net/ark:/65665/3d996e76d-a66c-4431-84f3-fcbe41d82ad3" TargetMode="External"/><Relationship Id="rId5484" Type="http://schemas.openxmlformats.org/officeDocument/2006/relationships/hyperlink" Target="https://www.ncbi.nlm.nih.gov/biosample/?term=SAMN31811901" TargetMode="External"/><Relationship Id="rId6328" Type="http://schemas.openxmlformats.org/officeDocument/2006/relationships/hyperlink" Target="https://www.ncbi.nlm.nih.gov/nuccore/OP035173" TargetMode="External"/><Relationship Id="rId6882" Type="http://schemas.openxmlformats.org/officeDocument/2006/relationships/hyperlink" Target="https://n2t.net/ark:/65665/36287c029-5399-48a0-9365-f967a21623f2" TargetMode="External"/><Relationship Id="rId300" Type="http://schemas.openxmlformats.org/officeDocument/2006/relationships/hyperlink" Target="https://n2t.net/ark:/65665/34bbc1444-9474-4a03-9432-085f8a685b1e" TargetMode="External"/><Relationship Id="rId4086" Type="http://schemas.openxmlformats.org/officeDocument/2006/relationships/hyperlink" Target="https://www.ncbi.nlm.nih.gov/biosample/?term=SAMN31811693" TargetMode="External"/><Relationship Id="rId5137" Type="http://schemas.openxmlformats.org/officeDocument/2006/relationships/hyperlink" Target="https://n2t.net/ark:/65665/34640e235-8652-462d-bc04-48c499cdb749" TargetMode="External"/><Relationship Id="rId5691" Type="http://schemas.openxmlformats.org/officeDocument/2006/relationships/hyperlink" Target="https://www.ncbi.nlm.nih.gov/biosample/?term=SAMN29555094" TargetMode="External"/><Relationship Id="rId6535" Type="http://schemas.openxmlformats.org/officeDocument/2006/relationships/hyperlink" Target="https://www.ncbi.nlm.nih.gov/biosample/?term=SAMN48403279" TargetMode="External"/><Relationship Id="rId6742" Type="http://schemas.openxmlformats.org/officeDocument/2006/relationships/hyperlink" Target="https://www.ncbi.nlm.nih.gov/nuccore/OP056891" TargetMode="External"/><Relationship Id="rId1887" Type="http://schemas.openxmlformats.org/officeDocument/2006/relationships/hyperlink" Target="https://n2t.net/ark:/65665/39786b24a-6cfb-44ea-88d6-ebb33e09ddba" TargetMode="External"/><Relationship Id="rId2938" Type="http://schemas.openxmlformats.org/officeDocument/2006/relationships/hyperlink" Target="https://n2t.net/ark:/65665/363faf658-e8da-4989-a0ba-029f6bd77340" TargetMode="External"/><Relationship Id="rId4293" Type="http://schemas.openxmlformats.org/officeDocument/2006/relationships/hyperlink" Target="https://n2t.net/ark:/65665/367d3f3d1-7d41-44fa-9881-d449244cb596" TargetMode="External"/><Relationship Id="rId5344" Type="http://schemas.openxmlformats.org/officeDocument/2006/relationships/hyperlink" Target="https://n2t.net/ark:/65665/31b2b8e61-f755-4c7a-9cc9-f9205b8f0502" TargetMode="External"/><Relationship Id="rId5551" Type="http://schemas.openxmlformats.org/officeDocument/2006/relationships/hyperlink" Target="https://n2t.net/ark:/65665/3c94e7379-9192-462d-960a-097c6901e974" TargetMode="External"/><Relationship Id="rId6602" Type="http://schemas.openxmlformats.org/officeDocument/2006/relationships/hyperlink" Target="https://n2t.net/ark:/65665/33d2b8869-efc9-44e4-a751-33804341c352" TargetMode="External"/><Relationship Id="rId1747" Type="http://schemas.openxmlformats.org/officeDocument/2006/relationships/hyperlink" Target="https://www.ncbi.nlm.nih.gov/nuccore/OP056866" TargetMode="External"/><Relationship Id="rId1954" Type="http://schemas.openxmlformats.org/officeDocument/2006/relationships/hyperlink" Target="https://n2t.net/ark:/65665/3213e99d8-cfb7-4922-bcb8-4e95799c9c0c" TargetMode="External"/><Relationship Id="rId4153" Type="http://schemas.openxmlformats.org/officeDocument/2006/relationships/hyperlink" Target="https://www.ncbi.nlm.nih.gov/sra/?term=SRR18254388" TargetMode="External"/><Relationship Id="rId4360" Type="http://schemas.openxmlformats.org/officeDocument/2006/relationships/hyperlink" Target="https://n2t.net/ark:/65665/308fddf9a-c359-4aff-9a0a-1ce36a23fb65" TargetMode="External"/><Relationship Id="rId5204" Type="http://schemas.openxmlformats.org/officeDocument/2006/relationships/hyperlink" Target="https://n2t.net/ark:/65665/3a84b73a8-e53c-4b1d-bda6-5fcc1579daef" TargetMode="External"/><Relationship Id="rId5411" Type="http://schemas.openxmlformats.org/officeDocument/2006/relationships/hyperlink" Target="https://www.ncbi.nlm.nih.gov/biosample/?term=SAMN29555227" TargetMode="External"/><Relationship Id="rId39" Type="http://schemas.openxmlformats.org/officeDocument/2006/relationships/hyperlink" Target="https://n2t.net/ark:/65665/381c2b008-2212-4c7c-992b-0deaeefc96c8" TargetMode="External"/><Relationship Id="rId1607" Type="http://schemas.openxmlformats.org/officeDocument/2006/relationships/hyperlink" Target="https://www.ncbi.nlm.nih.gov/nuccore/OR546193" TargetMode="External"/><Relationship Id="rId1814" Type="http://schemas.openxmlformats.org/officeDocument/2006/relationships/hyperlink" Target="https://n2t.net/ark:/65665/3a4c96ccc-6a8c-45ce-8d0f-f8e0e5474a02" TargetMode="External"/><Relationship Id="rId4013" Type="http://schemas.openxmlformats.org/officeDocument/2006/relationships/hyperlink" Target="https://www.ncbi.nlm.nih.gov/sra/?term=SRR25465096" TargetMode="External"/><Relationship Id="rId4220" Type="http://schemas.openxmlformats.org/officeDocument/2006/relationships/hyperlink" Target="https://www.ncbi.nlm.nih.gov/sra/?term=SRR22396783" TargetMode="External"/><Relationship Id="rId7169" Type="http://schemas.openxmlformats.org/officeDocument/2006/relationships/hyperlink" Target="https://www.ncbi.nlm.nih.gov/biosample/?term=SAMN48403018" TargetMode="External"/><Relationship Id="rId3779" Type="http://schemas.openxmlformats.org/officeDocument/2006/relationships/hyperlink" Target="https://www.ncbi.nlm.nih.gov/sra/?term=SRR25465077" TargetMode="External"/><Relationship Id="rId6185" Type="http://schemas.openxmlformats.org/officeDocument/2006/relationships/hyperlink" Target="https://www.ncbi.nlm.nih.gov/nuccore/OP056971" TargetMode="External"/><Relationship Id="rId6392" Type="http://schemas.openxmlformats.org/officeDocument/2006/relationships/hyperlink" Target="https://www.ncbi.nlm.nih.gov/nuccore/OR546218" TargetMode="External"/><Relationship Id="rId7029" Type="http://schemas.openxmlformats.org/officeDocument/2006/relationships/hyperlink" Target="https://n2t.net/ark:/65665/347536907-8ee9-46f8-a054-53949524efb0" TargetMode="External"/><Relationship Id="rId7236" Type="http://schemas.openxmlformats.org/officeDocument/2006/relationships/hyperlink" Target="https://www.ncbi.nlm.nih.gov/sra/?term=SRR21843935" TargetMode="External"/><Relationship Id="rId2588" Type="http://schemas.openxmlformats.org/officeDocument/2006/relationships/hyperlink" Target="https://n2t.net/ark:/65665/3a49fba12-45ae-4657-b842-29e0f66a3ef9" TargetMode="External"/><Relationship Id="rId3986" Type="http://schemas.openxmlformats.org/officeDocument/2006/relationships/hyperlink" Target="https://n2t.net/ark:/65665/314dbe57f-2d34-44bf-8ad8-e96d986a7f8f" TargetMode="External"/><Relationship Id="rId6045" Type="http://schemas.openxmlformats.org/officeDocument/2006/relationships/hyperlink" Target="https://www.ncbi.nlm.nih.gov/sra/?term=SRR21844142" TargetMode="External"/><Relationship Id="rId6252" Type="http://schemas.openxmlformats.org/officeDocument/2006/relationships/hyperlink" Target="https://www.ncbi.nlm.nih.gov/sra/?term=SRR22396821" TargetMode="External"/><Relationship Id="rId7303" Type="http://schemas.openxmlformats.org/officeDocument/2006/relationships/hyperlink" Target="https://www.ncbi.nlm.nih.gov/nuccore/PV442283" TargetMode="External"/><Relationship Id="rId1397" Type="http://schemas.openxmlformats.org/officeDocument/2006/relationships/hyperlink" Target="https://www.ncbi.nlm.nih.gov/sra/?term=SRR18254573" TargetMode="External"/><Relationship Id="rId2795" Type="http://schemas.openxmlformats.org/officeDocument/2006/relationships/hyperlink" Target="https://www.ncbi.nlm.nih.gov/nuccore/OP035177" TargetMode="External"/><Relationship Id="rId3639" Type="http://schemas.openxmlformats.org/officeDocument/2006/relationships/hyperlink" Target="https://n2t.net/ark:/65665/30109b48c-5a9c-4605-a97f-e2e95cb777fc" TargetMode="External"/><Relationship Id="rId3846" Type="http://schemas.openxmlformats.org/officeDocument/2006/relationships/hyperlink" Target="https://www.ncbi.nlm.nih.gov/nuccore/PV170573" TargetMode="External"/><Relationship Id="rId5061" Type="http://schemas.openxmlformats.org/officeDocument/2006/relationships/hyperlink" Target="https://www.ncbi.nlm.nih.gov/biosample/?term=SAMN36762012" TargetMode="External"/><Relationship Id="rId6112" Type="http://schemas.openxmlformats.org/officeDocument/2006/relationships/hyperlink" Target="https://www.ncbi.nlm.nih.gov/biosample/?term=SAMN29555240" TargetMode="External"/><Relationship Id="rId767" Type="http://schemas.openxmlformats.org/officeDocument/2006/relationships/hyperlink" Target="https://www.ncbi.nlm.nih.gov/biosample/?term=SAMN31811790" TargetMode="External"/><Relationship Id="rId974" Type="http://schemas.openxmlformats.org/officeDocument/2006/relationships/hyperlink" Target="https://www.ncbi.nlm.nih.gov/sra/?term=SRR25465104" TargetMode="External"/><Relationship Id="rId2448" Type="http://schemas.openxmlformats.org/officeDocument/2006/relationships/hyperlink" Target="https://www.ncbi.nlm.nih.gov/nuccore/OP057012" TargetMode="External"/><Relationship Id="rId2655" Type="http://schemas.openxmlformats.org/officeDocument/2006/relationships/hyperlink" Target="https://n2t.net/ark:/65665/3266fd0ae-581c-45a6-932f-b97bfc74338f" TargetMode="External"/><Relationship Id="rId2862" Type="http://schemas.openxmlformats.org/officeDocument/2006/relationships/hyperlink" Target="https://www.ncbi.nlm.nih.gov/sra/?term=SRR18254228" TargetMode="External"/><Relationship Id="rId3706" Type="http://schemas.openxmlformats.org/officeDocument/2006/relationships/hyperlink" Target="https://n2t.net/ark:/65665/34c95d47d-336f-4d5e-9732-93fe56b3d9f9" TargetMode="External"/><Relationship Id="rId3913" Type="http://schemas.openxmlformats.org/officeDocument/2006/relationships/hyperlink" Target="https://n2t.net/ark:/65665/3ab100bb0-d0e2-4917-82ba-263c550f357b" TargetMode="External"/><Relationship Id="rId627" Type="http://schemas.openxmlformats.org/officeDocument/2006/relationships/hyperlink" Target="https://n2t.net/ark:/65665/325c9d89c-f77d-400c-9cab-12db31a9f8e8" TargetMode="External"/><Relationship Id="rId834" Type="http://schemas.openxmlformats.org/officeDocument/2006/relationships/hyperlink" Target="https://n2t.net/ark:/65665/31b87bc49-5013-4610-a1ec-e5d8a4d71825" TargetMode="External"/><Relationship Id="rId1257" Type="http://schemas.openxmlformats.org/officeDocument/2006/relationships/hyperlink" Target="https://n2t.net/ark:/65665/3f38d9630-673d-4807-ac69-b2988523ca6c" TargetMode="External"/><Relationship Id="rId1464" Type="http://schemas.openxmlformats.org/officeDocument/2006/relationships/hyperlink" Target="https://n2t.net/ark:/65665/3af2aae3f-14a0-42da-aa76-66d0cae3b3c1" TargetMode="External"/><Relationship Id="rId1671" Type="http://schemas.openxmlformats.org/officeDocument/2006/relationships/hyperlink" Target="https://n2t.net/ark:/65665/37109e01f-1881-4e50-9c69-39222e535356" TargetMode="External"/><Relationship Id="rId2308" Type="http://schemas.openxmlformats.org/officeDocument/2006/relationships/hyperlink" Target="https://n2t.net/ark:/65665/31d2b9bc5-4b96-44b2-bc2c-db5b440e90dc" TargetMode="External"/><Relationship Id="rId2515" Type="http://schemas.openxmlformats.org/officeDocument/2006/relationships/hyperlink" Target="https://n2t.net/ark:/65665/317447382-1158-41b5-adf4-7280858fc626" TargetMode="External"/><Relationship Id="rId2722" Type="http://schemas.openxmlformats.org/officeDocument/2006/relationships/hyperlink" Target="https://n2t.net/ark:/65665/361bfaedf-9c2a-49c7-8144-c0ec504ed51a" TargetMode="External"/><Relationship Id="rId5878" Type="http://schemas.openxmlformats.org/officeDocument/2006/relationships/hyperlink" Target="https://n2t.net/ark:/65665/3e8266078-95f0-4158-957b-5fc54ebea0a4" TargetMode="External"/><Relationship Id="rId6929" Type="http://schemas.openxmlformats.org/officeDocument/2006/relationships/hyperlink" Target="https://n2t.net/ark:/65665/33fb4e7f5-6211-45e4-81d5-e7c5b4fc98b4" TargetMode="External"/><Relationship Id="rId901" Type="http://schemas.openxmlformats.org/officeDocument/2006/relationships/hyperlink" Target="https://www.ncbi.nlm.nih.gov/nuccore/OP056912" TargetMode="External"/><Relationship Id="rId1117" Type="http://schemas.openxmlformats.org/officeDocument/2006/relationships/hyperlink" Target="https://www.ncbi.nlm.nih.gov/sra/?term=SRR25465164" TargetMode="External"/><Relationship Id="rId1324" Type="http://schemas.openxmlformats.org/officeDocument/2006/relationships/hyperlink" Target="https://n2t.net/ark:/65665/396bc4ea7-4e45-4284-b9f5-d3a38a2b390e" TargetMode="External"/><Relationship Id="rId1531" Type="http://schemas.openxmlformats.org/officeDocument/2006/relationships/hyperlink" Target="https://www.ncbi.nlm.nih.gov/sra/?term=SRR25465294" TargetMode="External"/><Relationship Id="rId4687" Type="http://schemas.openxmlformats.org/officeDocument/2006/relationships/hyperlink" Target="https://n2t.net/ark:/65665/36bc5f20a-25d7-468e-97ad-8445a1a3cb2a" TargetMode="External"/><Relationship Id="rId4894" Type="http://schemas.openxmlformats.org/officeDocument/2006/relationships/hyperlink" Target="https://www.ncbi.nlm.nih.gov/sra/?term=SRR22396587" TargetMode="External"/><Relationship Id="rId5738" Type="http://schemas.openxmlformats.org/officeDocument/2006/relationships/hyperlink" Target="https://n2t.net/ark:/65665/3194cd5c2-3ea0-4d3f-b36c-6d554c6af96b" TargetMode="External"/><Relationship Id="rId5945" Type="http://schemas.openxmlformats.org/officeDocument/2006/relationships/hyperlink" Target="https://n2t.net/ark:/65665/33f1c7033-53bc-44ad-b910-3f7a6ab8d364" TargetMode="External"/><Relationship Id="rId7093" Type="http://schemas.openxmlformats.org/officeDocument/2006/relationships/hyperlink" Target="https://n2t.net/ark:/65665/3fcc4cde9-a876-4aab-a04e-8509e4648821" TargetMode="External"/><Relationship Id="rId30" Type="http://schemas.openxmlformats.org/officeDocument/2006/relationships/hyperlink" Target="https://www.ncbi.nlm.nih.gov/nuccore/OP035153" TargetMode="External"/><Relationship Id="rId3289" Type="http://schemas.openxmlformats.org/officeDocument/2006/relationships/hyperlink" Target="https://www.ncbi.nlm.nih.gov/nuccore/OR582695" TargetMode="External"/><Relationship Id="rId3496" Type="http://schemas.openxmlformats.org/officeDocument/2006/relationships/hyperlink" Target="https://n2t.net/ark:/65665/3e39a0335-e985-4fbf-8d77-cd217723ca1f" TargetMode="External"/><Relationship Id="rId4547" Type="http://schemas.openxmlformats.org/officeDocument/2006/relationships/hyperlink" Target="https://n2t.net/ark:/65665/3628a8d5a-30a8-4dc9-854e-d76d857334ff" TargetMode="External"/><Relationship Id="rId4754" Type="http://schemas.openxmlformats.org/officeDocument/2006/relationships/hyperlink" Target="https://www.ncbi.nlm.nih.gov/nuccore/PV423376" TargetMode="External"/><Relationship Id="rId7160" Type="http://schemas.openxmlformats.org/officeDocument/2006/relationships/hyperlink" Target="https://www.ncbi.nlm.nih.gov/nuccore/PV670477" TargetMode="External"/><Relationship Id="rId2098" Type="http://schemas.openxmlformats.org/officeDocument/2006/relationships/hyperlink" Target="https://n2t.net/ark:/65665/388ce7c76-087f-4c09-a32c-1d4574472219" TargetMode="External"/><Relationship Id="rId3149" Type="http://schemas.openxmlformats.org/officeDocument/2006/relationships/hyperlink" Target="https://www.ncbi.nlm.nih.gov/nuccore/OR546180" TargetMode="External"/><Relationship Id="rId3356" Type="http://schemas.openxmlformats.org/officeDocument/2006/relationships/hyperlink" Target="https://www.ncbi.nlm.nih.gov/sra/?term=SRR25465248" TargetMode="External"/><Relationship Id="rId3563" Type="http://schemas.openxmlformats.org/officeDocument/2006/relationships/hyperlink" Target="https://n2t.net/ark:/65665/3c8ad9fac-824d-49f1-a8cc-9ad77d14325b" TargetMode="External"/><Relationship Id="rId4407" Type="http://schemas.openxmlformats.org/officeDocument/2006/relationships/hyperlink" Target="https://n2t.net/ark:/65665/35e690089-2502-43ed-9876-c3797e9d96e4" TargetMode="External"/><Relationship Id="rId4961" Type="http://schemas.openxmlformats.org/officeDocument/2006/relationships/hyperlink" Target="https://n2t.net/ark:/65665/3170593f4-e7cc-477e-9e80-6b7e17447549" TargetMode="External"/><Relationship Id="rId5805" Type="http://schemas.openxmlformats.org/officeDocument/2006/relationships/hyperlink" Target="https://n2t.net/ark:/65665/3879b46c6-6d7a-480d-82ac-36f00c47ecbf" TargetMode="External"/><Relationship Id="rId7020" Type="http://schemas.openxmlformats.org/officeDocument/2006/relationships/hyperlink" Target="https://n2t.net/ark:/65665/3340412f5-f1a2-4e97-9ad8-7f06b03e4db4" TargetMode="External"/><Relationship Id="rId277" Type="http://schemas.openxmlformats.org/officeDocument/2006/relationships/hyperlink" Target="https://n2t.net/ark:/65665/3c5140ed3-fb14-4236-a1b3-6bb8470df4ff" TargetMode="External"/><Relationship Id="rId484" Type="http://schemas.openxmlformats.org/officeDocument/2006/relationships/hyperlink" Target="https://n2t.net/ark:/65665/389ed5330-fe42-4d26-b46b-d252ebde628b" TargetMode="External"/><Relationship Id="rId2165" Type="http://schemas.openxmlformats.org/officeDocument/2006/relationships/hyperlink" Target="https://n2t.net/ark:/65665/3691bde8a-a4dc-4cd5-9cfc-9d57e66222f7" TargetMode="External"/><Relationship Id="rId3009" Type="http://schemas.openxmlformats.org/officeDocument/2006/relationships/hyperlink" Target="https://n2t.net/ark:/65665/36099afa4-c635-42b7-a107-ea43a205f0fb" TargetMode="External"/><Relationship Id="rId3216" Type="http://schemas.openxmlformats.org/officeDocument/2006/relationships/hyperlink" Target="https://n2t.net/ark:/65665/34fc9f753-8262-4bb4-b47e-8177afca4474" TargetMode="External"/><Relationship Id="rId3770" Type="http://schemas.openxmlformats.org/officeDocument/2006/relationships/hyperlink" Target="https://n2t.net/ark:/65665/3ddd1ed2a-9a0d-4010-9e06-0774d49e12d9" TargetMode="External"/><Relationship Id="rId4614" Type="http://schemas.openxmlformats.org/officeDocument/2006/relationships/hyperlink" Target="https://n2t.net/ark:/65665/3a772fe6a-cb66-4420-825e-e0911510a7d4" TargetMode="External"/><Relationship Id="rId4821" Type="http://schemas.openxmlformats.org/officeDocument/2006/relationships/hyperlink" Target="https://www.ncbi.nlm.nih.gov/nuccore/PV329703" TargetMode="External"/><Relationship Id="rId137" Type="http://schemas.openxmlformats.org/officeDocument/2006/relationships/hyperlink" Target="https://n2t.net/ark:/65665/37d4a4b57-d31f-43f9-923f-665168fb8952" TargetMode="External"/><Relationship Id="rId344" Type="http://schemas.openxmlformats.org/officeDocument/2006/relationships/hyperlink" Target="https://www.ncbi.nlm.nih.gov/nuccore/OP056897" TargetMode="External"/><Relationship Id="rId691" Type="http://schemas.openxmlformats.org/officeDocument/2006/relationships/hyperlink" Target="https://www.ncbi.nlm.nih.gov/biosample/?term=SAMN29555097" TargetMode="External"/><Relationship Id="rId2025" Type="http://schemas.openxmlformats.org/officeDocument/2006/relationships/hyperlink" Target="https://n2t.net/ark:/65665/3e2cd17e3-452d-47db-bc63-a3139ee34638" TargetMode="External"/><Relationship Id="rId2372" Type="http://schemas.openxmlformats.org/officeDocument/2006/relationships/hyperlink" Target="https://n2t.net/ark:/65665/3bc8acd53-2a5f-45cc-8104-0d49cc3aa5e1" TargetMode="External"/><Relationship Id="rId3423" Type="http://schemas.openxmlformats.org/officeDocument/2006/relationships/hyperlink" Target="https://www.ncbi.nlm.nih.gov/nuccore/PV610256" TargetMode="External"/><Relationship Id="rId3630" Type="http://schemas.openxmlformats.org/officeDocument/2006/relationships/hyperlink" Target="https://www.ncbi.nlm.nih.gov/sra/?term=SRR25465328" TargetMode="External"/><Relationship Id="rId6579" Type="http://schemas.openxmlformats.org/officeDocument/2006/relationships/hyperlink" Target="https://n2t.net/ark:/65665/36c649d3f-473f-4d6c-a5c9-a585bf4cb296" TargetMode="External"/><Relationship Id="rId6786" Type="http://schemas.openxmlformats.org/officeDocument/2006/relationships/hyperlink" Target="https://www.ncbi.nlm.nih.gov/sra/?term=SRR33529944" TargetMode="External"/><Relationship Id="rId6993" Type="http://schemas.openxmlformats.org/officeDocument/2006/relationships/hyperlink" Target="https://www.ncbi.nlm.nih.gov/biosample/?term=SAMN48403301" TargetMode="External"/><Relationship Id="rId551" Type="http://schemas.openxmlformats.org/officeDocument/2006/relationships/hyperlink" Target="https://www.ncbi.nlm.nih.gov/biosample/?term=SAMN31811807" TargetMode="External"/><Relationship Id="rId1181" Type="http://schemas.openxmlformats.org/officeDocument/2006/relationships/hyperlink" Target="https://www.ncbi.nlm.nih.gov/nuccore/OP056802" TargetMode="External"/><Relationship Id="rId2232" Type="http://schemas.openxmlformats.org/officeDocument/2006/relationships/hyperlink" Target="https://www.ncbi.nlm.nih.gov/nuccore/OP056810" TargetMode="External"/><Relationship Id="rId5388" Type="http://schemas.openxmlformats.org/officeDocument/2006/relationships/hyperlink" Target="https://n2t.net/ark:/65665/346cb5977-dcfd-4830-9332-8218f0e9842d" TargetMode="External"/><Relationship Id="rId5595" Type="http://schemas.openxmlformats.org/officeDocument/2006/relationships/hyperlink" Target="https://www.ncbi.nlm.nih.gov/biosample/?term=SAMN29555163" TargetMode="External"/><Relationship Id="rId6439" Type="http://schemas.openxmlformats.org/officeDocument/2006/relationships/hyperlink" Target="https://www.ncbi.nlm.nih.gov/nuccore/OP056921" TargetMode="External"/><Relationship Id="rId6646" Type="http://schemas.openxmlformats.org/officeDocument/2006/relationships/hyperlink" Target="https://www.ncbi.nlm.nih.gov/biosample/?term=SAMN29555334" TargetMode="External"/><Relationship Id="rId6853" Type="http://schemas.openxmlformats.org/officeDocument/2006/relationships/hyperlink" Target="https://www.ncbi.nlm.nih.gov/nuccore/OP035299" TargetMode="External"/><Relationship Id="rId204" Type="http://schemas.openxmlformats.org/officeDocument/2006/relationships/hyperlink" Target="https://www.ncbi.nlm.nih.gov/sra/?term=SRR22396674" TargetMode="External"/><Relationship Id="rId411" Type="http://schemas.openxmlformats.org/officeDocument/2006/relationships/hyperlink" Target="https://n2t.net/ark:/65665/332459298-d789-4114-b626-91bf6c824d11" TargetMode="External"/><Relationship Id="rId1041" Type="http://schemas.openxmlformats.org/officeDocument/2006/relationships/hyperlink" Target="https://n2t.net/ark:/65665/30ec6f426-e47b-4e78-86f3-d675de3257cf" TargetMode="External"/><Relationship Id="rId1998" Type="http://schemas.openxmlformats.org/officeDocument/2006/relationships/hyperlink" Target="https://www.ncbi.nlm.nih.gov/nuccore/OR582714" TargetMode="External"/><Relationship Id="rId4197" Type="http://schemas.openxmlformats.org/officeDocument/2006/relationships/hyperlink" Target="https://n2t.net/ark:/65665/362498c44-1341-41cf-ab1e-b9cd055f5b68" TargetMode="External"/><Relationship Id="rId5248" Type="http://schemas.openxmlformats.org/officeDocument/2006/relationships/hyperlink" Target="https://www.ncbi.nlm.nih.gov/nuccore/OR582720" TargetMode="External"/><Relationship Id="rId5455" Type="http://schemas.openxmlformats.org/officeDocument/2006/relationships/hyperlink" Target="https://www.ncbi.nlm.nih.gov/sra/?term=SRR21843978" TargetMode="External"/><Relationship Id="rId5662" Type="http://schemas.openxmlformats.org/officeDocument/2006/relationships/hyperlink" Target="https://www.ncbi.nlm.nih.gov/sra/?term=SRR19434407" TargetMode="External"/><Relationship Id="rId6506" Type="http://schemas.openxmlformats.org/officeDocument/2006/relationships/hyperlink" Target="https://www.ncbi.nlm.nih.gov/sra/?term=SRR21844217" TargetMode="External"/><Relationship Id="rId6713" Type="http://schemas.openxmlformats.org/officeDocument/2006/relationships/hyperlink" Target="https://n2t.net/ark:/65665/3cda6b5f5-d97b-45c6-99f4-8651f5eba716" TargetMode="External"/><Relationship Id="rId6920" Type="http://schemas.openxmlformats.org/officeDocument/2006/relationships/hyperlink" Target="https://www.ncbi.nlm.nih.gov/biosample/?term=SAMN29555297" TargetMode="External"/><Relationship Id="rId1858" Type="http://schemas.openxmlformats.org/officeDocument/2006/relationships/hyperlink" Target="https://www.ncbi.nlm.nih.gov/biosample/?term=SAMN29555347" TargetMode="External"/><Relationship Id="rId4057" Type="http://schemas.openxmlformats.org/officeDocument/2006/relationships/hyperlink" Target="https://n2t.net/ark:/65665/3300fd72a-56c3-41e3-9803-03dbd45c7b27" TargetMode="External"/><Relationship Id="rId4264" Type="http://schemas.openxmlformats.org/officeDocument/2006/relationships/hyperlink" Target="https://n2t.net/ark:/65665/3ca16e116-a7b6-48c9-ad7b-b200eb680987" TargetMode="External"/><Relationship Id="rId4471" Type="http://schemas.openxmlformats.org/officeDocument/2006/relationships/hyperlink" Target="https://n2t.net/ark:/65665/3698a4dcb-37d0-4581-bc36-9b7921c037a3" TargetMode="External"/><Relationship Id="rId5108" Type="http://schemas.openxmlformats.org/officeDocument/2006/relationships/hyperlink" Target="https://n2t.net/ark:/65665/32500aa81-8c0f-41d3-b8d7-2490af300773" TargetMode="External"/><Relationship Id="rId5315" Type="http://schemas.openxmlformats.org/officeDocument/2006/relationships/hyperlink" Target="https://www.ncbi.nlm.nih.gov/nuccore/OP056873" TargetMode="External"/><Relationship Id="rId5522" Type="http://schemas.openxmlformats.org/officeDocument/2006/relationships/hyperlink" Target="https://n2t.net/ark:/65665/37d7151d3-f2d2-41d3-becb-8cc52c428bfa" TargetMode="External"/><Relationship Id="rId2909" Type="http://schemas.openxmlformats.org/officeDocument/2006/relationships/hyperlink" Target="https://www.ncbi.nlm.nih.gov/biosample/?term=SAMN29555132" TargetMode="External"/><Relationship Id="rId3073" Type="http://schemas.openxmlformats.org/officeDocument/2006/relationships/hyperlink" Target="https://n2t.net/ark:/65665/3c16eca6b-69ae-4356-a810-d2ab3b4883cb" TargetMode="External"/><Relationship Id="rId3280" Type="http://schemas.openxmlformats.org/officeDocument/2006/relationships/hyperlink" Target="https://n2t.net/ark:/65665/3e9dd49a0-a41c-4d12-b116-3fd0c45efad5" TargetMode="External"/><Relationship Id="rId4124" Type="http://schemas.openxmlformats.org/officeDocument/2006/relationships/hyperlink" Target="https://n2t.net/ark:/65665/32e91ad9c-5036-443f-8c26-8e06b32ec52a" TargetMode="External"/><Relationship Id="rId4331" Type="http://schemas.openxmlformats.org/officeDocument/2006/relationships/hyperlink" Target="https://www.ncbi.nlm.nih.gov/sra/?term=SRR22396634" TargetMode="External"/><Relationship Id="rId1718" Type="http://schemas.openxmlformats.org/officeDocument/2006/relationships/hyperlink" Target="https://n2t.net/ark:/65665/3335be330-4112-40a4-8d52-b824ef6f67f7" TargetMode="External"/><Relationship Id="rId1925" Type="http://schemas.openxmlformats.org/officeDocument/2006/relationships/hyperlink" Target="https://www.ncbi.nlm.nih.gov/sra/?term=SRR33530017" TargetMode="External"/><Relationship Id="rId3140" Type="http://schemas.openxmlformats.org/officeDocument/2006/relationships/hyperlink" Target="https://n2t.net/ark:/65665/37fc2f4bf-4aa8-4bae-b8d2-6a14e0c0ffcd" TargetMode="External"/><Relationship Id="rId6089" Type="http://schemas.openxmlformats.org/officeDocument/2006/relationships/hyperlink" Target="https://www.ncbi.nlm.nih.gov/biosample/?term=SAMN48403238" TargetMode="External"/><Relationship Id="rId6296" Type="http://schemas.openxmlformats.org/officeDocument/2006/relationships/hyperlink" Target="https://www.ncbi.nlm.nih.gov/biosample/?term=SAMN29555375" TargetMode="External"/><Relationship Id="rId6156" Type="http://schemas.openxmlformats.org/officeDocument/2006/relationships/hyperlink" Target="https://n2t.net/ark:/65665/331cfba75-cd1e-42b2-9183-c26de7cd32dd" TargetMode="External"/><Relationship Id="rId2699" Type="http://schemas.openxmlformats.org/officeDocument/2006/relationships/hyperlink" Target="https://www.ncbi.nlm.nih.gov/biosample/?term=SAMN26198198" TargetMode="External"/><Relationship Id="rId3000" Type="http://schemas.openxmlformats.org/officeDocument/2006/relationships/hyperlink" Target="https://www.ncbi.nlm.nih.gov/sra/?term=SRR19434538" TargetMode="External"/><Relationship Id="rId3957" Type="http://schemas.openxmlformats.org/officeDocument/2006/relationships/hyperlink" Target="https://n2t.net/ark:/65665/3b4537694-42d3-4dc4-82ec-5828e66a4441" TargetMode="External"/><Relationship Id="rId6363" Type="http://schemas.openxmlformats.org/officeDocument/2006/relationships/hyperlink" Target="https://www.ncbi.nlm.nih.gov/sra/?term=SRR21843914" TargetMode="External"/><Relationship Id="rId6570" Type="http://schemas.openxmlformats.org/officeDocument/2006/relationships/hyperlink" Target="https://n2t.net/ark:/65665/3bca60bc4-6659-423d-bb8a-23960c9d2bd3" TargetMode="External"/><Relationship Id="rId7207" Type="http://schemas.openxmlformats.org/officeDocument/2006/relationships/hyperlink" Target="https://n2t.net/ark:/65665/3f7a4a861-798b-41bd-a89f-5cfd4158236e" TargetMode="External"/><Relationship Id="rId878" Type="http://schemas.openxmlformats.org/officeDocument/2006/relationships/hyperlink" Target="https://n2t.net/ark:/65665/35c97fa45-2755-44e6-8969-445ba5c301aa" TargetMode="External"/><Relationship Id="rId2559" Type="http://schemas.openxmlformats.org/officeDocument/2006/relationships/hyperlink" Target="https://www.ncbi.nlm.nih.gov/biosample/?term=SAMN36762196" TargetMode="External"/><Relationship Id="rId2766" Type="http://schemas.openxmlformats.org/officeDocument/2006/relationships/hyperlink" Target="https://www.ncbi.nlm.nih.gov/nuccore/OP035317" TargetMode="External"/><Relationship Id="rId2973" Type="http://schemas.openxmlformats.org/officeDocument/2006/relationships/hyperlink" Target="https://n2t.net/ark:/65665/317901942-a2bc-4dc0-bbbc-1dfa7e2bf484" TargetMode="External"/><Relationship Id="rId3817" Type="http://schemas.openxmlformats.org/officeDocument/2006/relationships/hyperlink" Target="https://n2t.net/ark:/65665/3b9cdddb7-6dec-4108-bd06-d49f9d2638b9" TargetMode="External"/><Relationship Id="rId5172" Type="http://schemas.openxmlformats.org/officeDocument/2006/relationships/hyperlink" Target="https://n2t.net/ark:/65665/3093e9c0a-86ca-435c-ae77-e82563a52eab" TargetMode="External"/><Relationship Id="rId6016" Type="http://schemas.openxmlformats.org/officeDocument/2006/relationships/hyperlink" Target="https://n2t.net/ark:/65665/344037832-b77c-4ad7-ad2f-55c643dc7640" TargetMode="External"/><Relationship Id="rId6223" Type="http://schemas.openxmlformats.org/officeDocument/2006/relationships/hyperlink" Target="https://n2t.net/ark:/65665/3921e7cb5-0010-4ccd-8a35-d0ec60c76bdd" TargetMode="External"/><Relationship Id="rId6430" Type="http://schemas.openxmlformats.org/officeDocument/2006/relationships/hyperlink" Target="https://n2t.net/ark:/65665/360864410-8390-4c41-8508-0031eea03902" TargetMode="External"/><Relationship Id="rId738" Type="http://schemas.openxmlformats.org/officeDocument/2006/relationships/hyperlink" Target="https://www.ncbi.nlm.nih.gov/biosample/?term=SAMN26198125" TargetMode="External"/><Relationship Id="rId945" Type="http://schemas.openxmlformats.org/officeDocument/2006/relationships/hyperlink" Target="https://n2t.net/ark:/65665/37b7ffa40-39ab-4ddf-b5d3-992befe4557b" TargetMode="External"/><Relationship Id="rId1368" Type="http://schemas.openxmlformats.org/officeDocument/2006/relationships/hyperlink" Target="https://n2t.net/ark:/65665/3959e6f34-a189-48ed-b20b-4c62a7edb4e4" TargetMode="External"/><Relationship Id="rId1575" Type="http://schemas.openxmlformats.org/officeDocument/2006/relationships/hyperlink" Target="https://n2t.net/ark:/65665/33b682a61-cdac-4abe-87e6-78ac8fab97a7" TargetMode="External"/><Relationship Id="rId1782" Type="http://schemas.openxmlformats.org/officeDocument/2006/relationships/hyperlink" Target="https://www.ncbi.nlm.nih.gov/biosample/?term=SAMN29555057" TargetMode="External"/><Relationship Id="rId2419" Type="http://schemas.openxmlformats.org/officeDocument/2006/relationships/hyperlink" Target="https://n2t.net/ark:/65665/369a1f04c-5f65-46e1-9427-2e92bc3e5d58" TargetMode="External"/><Relationship Id="rId2626" Type="http://schemas.openxmlformats.org/officeDocument/2006/relationships/hyperlink" Target="https://n2t.net/ark:/65665/340f405fb-cebb-4d95-83a9-3fe21ac112d4" TargetMode="External"/><Relationship Id="rId2833" Type="http://schemas.openxmlformats.org/officeDocument/2006/relationships/hyperlink" Target="https://www.ncbi.nlm.nih.gov/nuccore/OR581022" TargetMode="External"/><Relationship Id="rId5032" Type="http://schemas.openxmlformats.org/officeDocument/2006/relationships/hyperlink" Target="https://n2t.net/ark:/65665/3d579c2ab-cc57-40eb-b315-bdb819f2165c" TargetMode="External"/><Relationship Id="rId5989" Type="http://schemas.openxmlformats.org/officeDocument/2006/relationships/hyperlink" Target="https://www.ncbi.nlm.nih.gov/sra/?term=SRR22396814" TargetMode="External"/><Relationship Id="rId74" Type="http://schemas.openxmlformats.org/officeDocument/2006/relationships/hyperlink" Target="https://n2t.net/ark:/65665/3f97d34c1-5772-423d-b238-260b5656ad53" TargetMode="External"/><Relationship Id="rId805" Type="http://schemas.openxmlformats.org/officeDocument/2006/relationships/hyperlink" Target="https://n2t.net/ark:/65665/3cc28d370-f4c8-4874-915d-da698d859e4e" TargetMode="External"/><Relationship Id="rId1228" Type="http://schemas.openxmlformats.org/officeDocument/2006/relationships/hyperlink" Target="https://n2t.net/ark:/65665/3691c600c-7c03-473e-88dc-92a1d7bd7cb1" TargetMode="External"/><Relationship Id="rId1435" Type="http://schemas.openxmlformats.org/officeDocument/2006/relationships/hyperlink" Target="https://n2t.net/ark:/65665/347a85bf4-7e8a-44d7-af54-a1abd68f5f02" TargetMode="External"/><Relationship Id="rId4798" Type="http://schemas.openxmlformats.org/officeDocument/2006/relationships/hyperlink" Target="https://n2t.net/ark:/65665/35fd3cd03-2571-4541-b44e-2c82dcfa3f02" TargetMode="External"/><Relationship Id="rId1642" Type="http://schemas.openxmlformats.org/officeDocument/2006/relationships/hyperlink" Target="https://n2t.net/ark:/65665/394e93849-c568-4ff2-8822-ac81480bf456" TargetMode="External"/><Relationship Id="rId2900" Type="http://schemas.openxmlformats.org/officeDocument/2006/relationships/hyperlink" Target="https://n2t.net/ark:/65665/3b407554b-3808-4481-8928-993598951601" TargetMode="External"/><Relationship Id="rId5849" Type="http://schemas.openxmlformats.org/officeDocument/2006/relationships/hyperlink" Target="https://n2t.net/ark:/65665/3f375e5b5-b94c-4627-8ed3-d1071cadf1b6" TargetMode="External"/><Relationship Id="rId7064" Type="http://schemas.openxmlformats.org/officeDocument/2006/relationships/hyperlink" Target="https://n2t.net/ark:/65665/3f26cee2e-ece1-4948-b082-cd32fa07fa11" TargetMode="External"/><Relationship Id="rId7271" Type="http://schemas.openxmlformats.org/officeDocument/2006/relationships/hyperlink" Target="https://www.ncbi.nlm.nih.gov/biosample/?term=SAMN29555068" TargetMode="External"/><Relationship Id="rId1502" Type="http://schemas.openxmlformats.org/officeDocument/2006/relationships/hyperlink" Target="https://www.ncbi.nlm.nih.gov/nuccore/PV637426" TargetMode="External"/><Relationship Id="rId4658" Type="http://schemas.openxmlformats.org/officeDocument/2006/relationships/hyperlink" Target="https://www.ncbi.nlm.nih.gov/biosample/?term=SAMN31811553" TargetMode="External"/><Relationship Id="rId4865" Type="http://schemas.openxmlformats.org/officeDocument/2006/relationships/hyperlink" Target="https://n2t.net/ark:/65665/31c580373-395a-4274-aa24-3e75877b9b73" TargetMode="External"/><Relationship Id="rId5709" Type="http://schemas.openxmlformats.org/officeDocument/2006/relationships/hyperlink" Target="https://www.ncbi.nlm.nih.gov/biosample/?term=SAMN29555205" TargetMode="External"/><Relationship Id="rId5916" Type="http://schemas.openxmlformats.org/officeDocument/2006/relationships/hyperlink" Target="https://n2t.net/ark:/65665/3f0bb2bde-369f-46eb-b137-da136a9384f4" TargetMode="External"/><Relationship Id="rId6080" Type="http://schemas.openxmlformats.org/officeDocument/2006/relationships/hyperlink" Target="https://www.ncbi.nlm.nih.gov/sra/?term=SRR33529797" TargetMode="External"/><Relationship Id="rId7131" Type="http://schemas.openxmlformats.org/officeDocument/2006/relationships/hyperlink" Target="https://www.ncbi.nlm.nih.gov/nuccore/OR482577" TargetMode="External"/><Relationship Id="rId388" Type="http://schemas.openxmlformats.org/officeDocument/2006/relationships/hyperlink" Target="https://n2t.net/ark:/65665/34c4ceacb-7047-4171-a1e5-0f48483ac3ed" TargetMode="External"/><Relationship Id="rId2069" Type="http://schemas.openxmlformats.org/officeDocument/2006/relationships/hyperlink" Target="https://n2t.net/ark:/65665/37f78875f-0819-4589-b2c4-63cb1450b78d" TargetMode="External"/><Relationship Id="rId3467" Type="http://schemas.openxmlformats.org/officeDocument/2006/relationships/hyperlink" Target="https://n2t.net/ark:/65665/3843cdff9-4647-4836-8dd7-f04884ff6171" TargetMode="External"/><Relationship Id="rId3674" Type="http://schemas.openxmlformats.org/officeDocument/2006/relationships/hyperlink" Target="https://n2t.net/ark:/65665/36166b04c-d656-4fe3-9f8a-35678e019308" TargetMode="External"/><Relationship Id="rId3881" Type="http://schemas.openxmlformats.org/officeDocument/2006/relationships/hyperlink" Target="https://www.ncbi.nlm.nih.gov/sra/?term=SRR25465098" TargetMode="External"/><Relationship Id="rId4518" Type="http://schemas.openxmlformats.org/officeDocument/2006/relationships/hyperlink" Target="https://www.ncbi.nlm.nih.gov/biosample/?term=SAMN29555096" TargetMode="External"/><Relationship Id="rId4725" Type="http://schemas.openxmlformats.org/officeDocument/2006/relationships/hyperlink" Target="https://www.ncbi.nlm.nih.gov/sra/?term=SRR22396611" TargetMode="External"/><Relationship Id="rId4932" Type="http://schemas.openxmlformats.org/officeDocument/2006/relationships/hyperlink" Target="https://n2t.net/ark:/65665/304bcf79f-36e7-4530-a70d-bcb414a99ca6" TargetMode="External"/><Relationship Id="rId595" Type="http://schemas.openxmlformats.org/officeDocument/2006/relationships/hyperlink" Target="https://www.ncbi.nlm.nih.gov/nuccore/OP057007" TargetMode="External"/><Relationship Id="rId2276" Type="http://schemas.openxmlformats.org/officeDocument/2006/relationships/hyperlink" Target="https://www.ncbi.nlm.nih.gov/nuccore/PV370327" TargetMode="External"/><Relationship Id="rId2483" Type="http://schemas.openxmlformats.org/officeDocument/2006/relationships/hyperlink" Target="https://www.ncbi.nlm.nih.gov/sra/?term=SRR21844077" TargetMode="External"/><Relationship Id="rId2690" Type="http://schemas.openxmlformats.org/officeDocument/2006/relationships/hyperlink" Target="https://n2t.net/ark:/65665/39844f308-5b3d-420a-aecd-9a2c96e19329" TargetMode="External"/><Relationship Id="rId3327" Type="http://schemas.openxmlformats.org/officeDocument/2006/relationships/hyperlink" Target="https://www.ncbi.nlm.nih.gov/biosample/?term=SAMN31811814" TargetMode="External"/><Relationship Id="rId3534" Type="http://schemas.openxmlformats.org/officeDocument/2006/relationships/hyperlink" Target="https://www.ncbi.nlm.nih.gov/biosample/?term=SAMN36762312" TargetMode="External"/><Relationship Id="rId3741" Type="http://schemas.openxmlformats.org/officeDocument/2006/relationships/hyperlink" Target="https://n2t.net/ark:/65665/3fb9df879-6f11-48e4-a119-d725634468c3" TargetMode="External"/><Relationship Id="rId6897" Type="http://schemas.openxmlformats.org/officeDocument/2006/relationships/hyperlink" Target="https://n2t.net/ark:/65665/3b16d225f-c8fd-4fc5-a7f6-31df7e5b1879" TargetMode="External"/><Relationship Id="rId248" Type="http://schemas.openxmlformats.org/officeDocument/2006/relationships/hyperlink" Target="https://n2t.net/ark:/65665/3114bf237-02e4-454b-a22e-cfd3c88df4db" TargetMode="External"/><Relationship Id="rId455" Type="http://schemas.openxmlformats.org/officeDocument/2006/relationships/hyperlink" Target="https://n2t.net/ark:/65665/369388283-585e-4390-9b15-94262cdf901b" TargetMode="External"/><Relationship Id="rId662" Type="http://schemas.openxmlformats.org/officeDocument/2006/relationships/hyperlink" Target="https://www.ncbi.nlm.nih.gov/sra/?term=SRR22396663" TargetMode="External"/><Relationship Id="rId1085" Type="http://schemas.openxmlformats.org/officeDocument/2006/relationships/hyperlink" Target="https://www.ncbi.nlm.nih.gov/nuccore/OR482462" TargetMode="External"/><Relationship Id="rId1292" Type="http://schemas.openxmlformats.org/officeDocument/2006/relationships/hyperlink" Target="https://www.ncbi.nlm.nih.gov/nuccore/OP057110" TargetMode="External"/><Relationship Id="rId2136" Type="http://schemas.openxmlformats.org/officeDocument/2006/relationships/hyperlink" Target="https://n2t.net/ark:/65665/3c7094026-e4a9-45fd-a7ec-894cffcd93d4" TargetMode="External"/><Relationship Id="rId2343" Type="http://schemas.openxmlformats.org/officeDocument/2006/relationships/hyperlink" Target="https://n2t.net/ark:/65665/3c5d44197-220b-4c7b-a1ce-09e38f311a2e" TargetMode="External"/><Relationship Id="rId2550" Type="http://schemas.openxmlformats.org/officeDocument/2006/relationships/hyperlink" Target="https://n2t.net/ark:/65665/3704c07ce-86f9-4370-8733-4ad1fbf8a072" TargetMode="External"/><Relationship Id="rId3601" Type="http://schemas.openxmlformats.org/officeDocument/2006/relationships/hyperlink" Target="https://www.ncbi.nlm.nih.gov/nuccore/PV170550" TargetMode="External"/><Relationship Id="rId5499" Type="http://schemas.openxmlformats.org/officeDocument/2006/relationships/hyperlink" Target="https://www.ncbi.nlm.nih.gov/biosample/?term=SAMN26198411" TargetMode="External"/><Relationship Id="rId6757" Type="http://schemas.openxmlformats.org/officeDocument/2006/relationships/hyperlink" Target="https://n2t.net/ark:/65665/3aeaf5300-c153-4b32-9533-f18a6b38a9e6" TargetMode="External"/><Relationship Id="rId6964" Type="http://schemas.openxmlformats.org/officeDocument/2006/relationships/hyperlink" Target="https://n2t.net/ark:/65665/30869d03c-2728-4ebd-8873-19e91d033bfd" TargetMode="External"/><Relationship Id="rId108" Type="http://schemas.openxmlformats.org/officeDocument/2006/relationships/hyperlink" Target="https://www.ncbi.nlm.nih.gov/nuccore/OP035212" TargetMode="External"/><Relationship Id="rId315" Type="http://schemas.openxmlformats.org/officeDocument/2006/relationships/hyperlink" Target="https://www.ncbi.nlm.nih.gov/nuccore/PV670483" TargetMode="External"/><Relationship Id="rId522" Type="http://schemas.openxmlformats.org/officeDocument/2006/relationships/hyperlink" Target="https://www.ncbi.nlm.nih.gov/sra/?term=SRR21844000" TargetMode="External"/><Relationship Id="rId1152" Type="http://schemas.openxmlformats.org/officeDocument/2006/relationships/hyperlink" Target="https://www.ncbi.nlm.nih.gov/biosample/?term=SAMN26198133" TargetMode="External"/><Relationship Id="rId2203" Type="http://schemas.openxmlformats.org/officeDocument/2006/relationships/hyperlink" Target="https://n2t.net/ark:/65665/3acafa79f-7232-4672-864d-c53c19fcf2e2" TargetMode="External"/><Relationship Id="rId2410" Type="http://schemas.openxmlformats.org/officeDocument/2006/relationships/hyperlink" Target="https://www.ncbi.nlm.nih.gov/biosample/?term=SAMN26198307" TargetMode="External"/><Relationship Id="rId5359" Type="http://schemas.openxmlformats.org/officeDocument/2006/relationships/hyperlink" Target="https://www.ncbi.nlm.nih.gov/sra/?term=SRR22396830" TargetMode="External"/><Relationship Id="rId5566" Type="http://schemas.openxmlformats.org/officeDocument/2006/relationships/hyperlink" Target="https://www.ncbi.nlm.nih.gov/sra/?term=SRR19434532" TargetMode="External"/><Relationship Id="rId5773" Type="http://schemas.openxmlformats.org/officeDocument/2006/relationships/hyperlink" Target="https://www.ncbi.nlm.nih.gov/sra/?term=SRR21844236" TargetMode="External"/><Relationship Id="rId6617" Type="http://schemas.openxmlformats.org/officeDocument/2006/relationships/hyperlink" Target="https://www.ncbi.nlm.nih.gov/sra/?term=SRR18254473" TargetMode="External"/><Relationship Id="rId1012" Type="http://schemas.openxmlformats.org/officeDocument/2006/relationships/hyperlink" Target="https://www.ncbi.nlm.nih.gov/biosample/?term=SAMN31811646" TargetMode="External"/><Relationship Id="rId4168" Type="http://schemas.openxmlformats.org/officeDocument/2006/relationships/hyperlink" Target="https://n2t.net/ark:/65665/30d8b96aa-4f45-4986-89e3-d99ea5d39e74" TargetMode="External"/><Relationship Id="rId4375" Type="http://schemas.openxmlformats.org/officeDocument/2006/relationships/hyperlink" Target="https://www.ncbi.nlm.nih.gov/sra/?term=SRR25465280" TargetMode="External"/><Relationship Id="rId5219" Type="http://schemas.openxmlformats.org/officeDocument/2006/relationships/hyperlink" Target="https://www.ncbi.nlm.nih.gov/biosample/?term=SAMN26198199" TargetMode="External"/><Relationship Id="rId5426" Type="http://schemas.openxmlformats.org/officeDocument/2006/relationships/hyperlink" Target="https://n2t.net/ark:/65665/306cc2e65-e5dc-4265-8ccc-ef16f3b91750" TargetMode="External"/><Relationship Id="rId5980" Type="http://schemas.openxmlformats.org/officeDocument/2006/relationships/hyperlink" Target="https://www.ncbi.nlm.nih.gov/sra/?term=SRR22396910" TargetMode="External"/><Relationship Id="rId6824" Type="http://schemas.openxmlformats.org/officeDocument/2006/relationships/hyperlink" Target="https://n2t.net/ark:/65665/315f07418-3b8d-481f-9ae4-f1e4b7c396ee" TargetMode="External"/><Relationship Id="rId1969" Type="http://schemas.openxmlformats.org/officeDocument/2006/relationships/hyperlink" Target="https://www.ncbi.nlm.nih.gov/nuccore/PV357912" TargetMode="External"/><Relationship Id="rId3184" Type="http://schemas.openxmlformats.org/officeDocument/2006/relationships/hyperlink" Target="https://www.ncbi.nlm.nih.gov/sra/?term=SRR21844254" TargetMode="External"/><Relationship Id="rId4028" Type="http://schemas.openxmlformats.org/officeDocument/2006/relationships/hyperlink" Target="https://n2t.net/ark:/65665/3d1faa7e8-cb2b-4819-ab1c-25c3b1363601" TargetMode="External"/><Relationship Id="rId4235" Type="http://schemas.openxmlformats.org/officeDocument/2006/relationships/hyperlink" Target="https://www.ncbi.nlm.nih.gov/nuccore/PV662082" TargetMode="External"/><Relationship Id="rId4582" Type="http://schemas.openxmlformats.org/officeDocument/2006/relationships/hyperlink" Target="https://www.ncbi.nlm.nih.gov/nuccore/OP057073" TargetMode="External"/><Relationship Id="rId5633" Type="http://schemas.openxmlformats.org/officeDocument/2006/relationships/hyperlink" Target="https://www.ncbi.nlm.nih.gov/nuccore/OR546232" TargetMode="External"/><Relationship Id="rId5840" Type="http://schemas.openxmlformats.org/officeDocument/2006/relationships/hyperlink" Target="https://www.ncbi.nlm.nih.gov/sra/?term=SRR19434544" TargetMode="External"/><Relationship Id="rId1829" Type="http://schemas.openxmlformats.org/officeDocument/2006/relationships/hyperlink" Target="https://n2t.net/ark:/65665/3b261f7ff-9fdd-46b8-a0d5-d029d12df6d6" TargetMode="External"/><Relationship Id="rId3391" Type="http://schemas.openxmlformats.org/officeDocument/2006/relationships/hyperlink" Target="https://www.ncbi.nlm.nih.gov/biosample/?term=SAMN36762359" TargetMode="External"/><Relationship Id="rId4442" Type="http://schemas.openxmlformats.org/officeDocument/2006/relationships/hyperlink" Target="https://n2t.net/ark:/65665/3dd003c5a-d734-480a-9670-918173b14bd3" TargetMode="External"/><Relationship Id="rId5700" Type="http://schemas.openxmlformats.org/officeDocument/2006/relationships/hyperlink" Target="https://n2t.net/ark:/65665/3e8040f7b-f765-4855-87ce-e8b0002ebcb9" TargetMode="External"/><Relationship Id="rId3044" Type="http://schemas.openxmlformats.org/officeDocument/2006/relationships/hyperlink" Target="https://n2t.net/ark:/65665/3e1edab76-26be-479a-87f4-f8be5f253f66" TargetMode="External"/><Relationship Id="rId3251" Type="http://schemas.openxmlformats.org/officeDocument/2006/relationships/hyperlink" Target="https://www.ncbi.nlm.nih.gov/biosample/?term=SAMN31811782" TargetMode="External"/><Relationship Id="rId4302" Type="http://schemas.openxmlformats.org/officeDocument/2006/relationships/hyperlink" Target="https://www.ncbi.nlm.nih.gov/sra/?term=SRR22396635" TargetMode="External"/><Relationship Id="rId172" Type="http://schemas.openxmlformats.org/officeDocument/2006/relationships/hyperlink" Target="https://www.ncbi.nlm.nih.gov/nuccore/OR482535" TargetMode="External"/><Relationship Id="rId2060" Type="http://schemas.openxmlformats.org/officeDocument/2006/relationships/hyperlink" Target="https://www.ncbi.nlm.nih.gov/biosample/?term=SAMN36762093" TargetMode="External"/><Relationship Id="rId3111" Type="http://schemas.openxmlformats.org/officeDocument/2006/relationships/hyperlink" Target="https://www.ncbi.nlm.nih.gov/biosample/?term=SAMN26198392" TargetMode="External"/><Relationship Id="rId6267" Type="http://schemas.openxmlformats.org/officeDocument/2006/relationships/hyperlink" Target="https://www.ncbi.nlm.nih.gov/sra/?term=SRR21843905" TargetMode="External"/><Relationship Id="rId6474" Type="http://schemas.openxmlformats.org/officeDocument/2006/relationships/hyperlink" Target="https://n2t.net/ark:/65665/315aff499-5426-4235-9aeb-b8964787123a" TargetMode="External"/><Relationship Id="rId6681" Type="http://schemas.openxmlformats.org/officeDocument/2006/relationships/hyperlink" Target="https://n2t.net/ark:/65665/3a09525c0-82bf-403f-81fb-ec456888747a" TargetMode="External"/><Relationship Id="rId7318" Type="http://schemas.openxmlformats.org/officeDocument/2006/relationships/hyperlink" Target="https://www.ncbi.nlm.nih.gov/nuccore/OP057031" TargetMode="External"/><Relationship Id="rId989" Type="http://schemas.openxmlformats.org/officeDocument/2006/relationships/hyperlink" Target="https://n2t.net/ark:/65665/3af615794-4372-406c-9271-1ef23837a750" TargetMode="External"/><Relationship Id="rId2877" Type="http://schemas.openxmlformats.org/officeDocument/2006/relationships/hyperlink" Target="https://n2t.net/ark:/65665/33e6933bd-ec0d-4b40-8aec-fdf54c3c3ada" TargetMode="External"/><Relationship Id="rId5076" Type="http://schemas.openxmlformats.org/officeDocument/2006/relationships/hyperlink" Target="https://n2t.net/ark:/65665/349883aa5-0229-43cd-bd0b-ae39ac2556ec" TargetMode="External"/><Relationship Id="rId5283" Type="http://schemas.openxmlformats.org/officeDocument/2006/relationships/hyperlink" Target="https://n2t.net/ark:/65665/3cac60581-b9f6-4901-b121-0e4973dbc29b" TargetMode="External"/><Relationship Id="rId5490" Type="http://schemas.openxmlformats.org/officeDocument/2006/relationships/hyperlink" Target="https://www.ncbi.nlm.nih.gov/biosample/?term=SAMN29555410" TargetMode="External"/><Relationship Id="rId6127" Type="http://schemas.openxmlformats.org/officeDocument/2006/relationships/hyperlink" Target="https://n2t.net/ark:/65665/3cad44197-758c-4d72-a776-dd9ac6f10d1c" TargetMode="External"/><Relationship Id="rId6334" Type="http://schemas.openxmlformats.org/officeDocument/2006/relationships/hyperlink" Target="https://www.ncbi.nlm.nih.gov/nuccore/OR546208" TargetMode="External"/><Relationship Id="rId6541" Type="http://schemas.openxmlformats.org/officeDocument/2006/relationships/hyperlink" Target="https://www.ncbi.nlm.nih.gov/biosample/?term=SAMN29555216" TargetMode="External"/><Relationship Id="rId849" Type="http://schemas.openxmlformats.org/officeDocument/2006/relationships/hyperlink" Target="https://www.ncbi.nlm.nih.gov/biosample/?term=SAMN31811826" TargetMode="External"/><Relationship Id="rId1479" Type="http://schemas.openxmlformats.org/officeDocument/2006/relationships/hyperlink" Target="https://www.ncbi.nlm.nih.gov/sra/?term=SRR25465297" TargetMode="External"/><Relationship Id="rId1686" Type="http://schemas.openxmlformats.org/officeDocument/2006/relationships/hyperlink" Target="https://www.ncbi.nlm.nih.gov/biosample/?term=SAMN29555268" TargetMode="External"/><Relationship Id="rId3928" Type="http://schemas.openxmlformats.org/officeDocument/2006/relationships/hyperlink" Target="https://www.ncbi.nlm.nih.gov/biosample/?term=SAMN36762283" TargetMode="External"/><Relationship Id="rId4092" Type="http://schemas.openxmlformats.org/officeDocument/2006/relationships/hyperlink" Target="https://www.ncbi.nlm.nih.gov/sra/?term=SRR22396868" TargetMode="External"/><Relationship Id="rId5143" Type="http://schemas.openxmlformats.org/officeDocument/2006/relationships/hyperlink" Target="https://n2t.net/ark:/65665/3f2a74c18-c51d-44a8-8492-29da59097940" TargetMode="External"/><Relationship Id="rId5350" Type="http://schemas.openxmlformats.org/officeDocument/2006/relationships/hyperlink" Target="https://n2t.net/ark:/65665/3c0959330-4a68-4169-99d2-f4c2b1390d38" TargetMode="External"/><Relationship Id="rId6401" Type="http://schemas.openxmlformats.org/officeDocument/2006/relationships/hyperlink" Target="https://n2t.net/ark:/65665/3d1a86c7e-17e2-4739-b478-73f96d06b1e2" TargetMode="External"/><Relationship Id="rId1339" Type="http://schemas.openxmlformats.org/officeDocument/2006/relationships/hyperlink" Target="https://www.ncbi.nlm.nih.gov/sra/?term=SRR19434367" TargetMode="External"/><Relationship Id="rId1893" Type="http://schemas.openxmlformats.org/officeDocument/2006/relationships/hyperlink" Target="https://www.ncbi.nlm.nih.gov/biosample/?term=SAMN48402990" TargetMode="External"/><Relationship Id="rId2737" Type="http://schemas.openxmlformats.org/officeDocument/2006/relationships/hyperlink" Target="https://www.ncbi.nlm.nih.gov/nuccore/OR482568" TargetMode="External"/><Relationship Id="rId2944" Type="http://schemas.openxmlformats.org/officeDocument/2006/relationships/hyperlink" Target="https://n2t.net/ark:/65665/3c13f0a52-af90-4901-ac21-006302a90641" TargetMode="External"/><Relationship Id="rId5003" Type="http://schemas.openxmlformats.org/officeDocument/2006/relationships/hyperlink" Target="https://n2t.net/ark:/65665/331e231bf-a4a5-41e0-a4c6-d3ea207dffc0" TargetMode="External"/><Relationship Id="rId5210" Type="http://schemas.openxmlformats.org/officeDocument/2006/relationships/hyperlink" Target="https://n2t.net/ark:/65665/3c953b3da-b0c3-46f8-a075-5935b1e0433f" TargetMode="External"/><Relationship Id="rId709" Type="http://schemas.openxmlformats.org/officeDocument/2006/relationships/hyperlink" Target="https://www.ncbi.nlm.nih.gov/sra/?term=SRR21844053" TargetMode="External"/><Relationship Id="rId916" Type="http://schemas.openxmlformats.org/officeDocument/2006/relationships/hyperlink" Target="https://n2t.net/ark:/65665/3e956b2ec-cecb-4060-af2a-25ee9ecc513e" TargetMode="External"/><Relationship Id="rId1546" Type="http://schemas.openxmlformats.org/officeDocument/2006/relationships/hyperlink" Target="https://www.ncbi.nlm.nih.gov/sra/?term=SRR33529786" TargetMode="External"/><Relationship Id="rId1753" Type="http://schemas.openxmlformats.org/officeDocument/2006/relationships/hyperlink" Target="https://www.ncbi.nlm.nih.gov/nuccore/PV423360" TargetMode="External"/><Relationship Id="rId1960" Type="http://schemas.openxmlformats.org/officeDocument/2006/relationships/hyperlink" Target="https://n2t.net/ark:/65665/376945e48-361d-4fa1-a990-84efc385aab7" TargetMode="External"/><Relationship Id="rId2804" Type="http://schemas.openxmlformats.org/officeDocument/2006/relationships/hyperlink" Target="https://n2t.net/ark:/65665/3dbc2624e-2205-46f1-9646-ab5ce14675df" TargetMode="External"/><Relationship Id="rId7175" Type="http://schemas.openxmlformats.org/officeDocument/2006/relationships/hyperlink" Target="https://www.ncbi.nlm.nih.gov/sra/?term=SRR33529891" TargetMode="External"/><Relationship Id="rId45" Type="http://schemas.openxmlformats.org/officeDocument/2006/relationships/hyperlink" Target="https://n2t.net/ark:/65665/3eb5d12e3-860c-400f-b80d-3a2699cb7442" TargetMode="External"/><Relationship Id="rId1406" Type="http://schemas.openxmlformats.org/officeDocument/2006/relationships/hyperlink" Target="https://n2t.net/ark:/65665/34b2b2971-c6e5-4fd5-ad32-971fd07dc423" TargetMode="External"/><Relationship Id="rId1613" Type="http://schemas.openxmlformats.org/officeDocument/2006/relationships/hyperlink" Target="https://n2t.net/ark:/65665/3a210978d-1b1a-46c7-9d5f-04b2c70515f2" TargetMode="External"/><Relationship Id="rId1820" Type="http://schemas.openxmlformats.org/officeDocument/2006/relationships/hyperlink" Target="https://n2t.net/ark:/65665/32ff2b49a-2dd6-482f-b410-d0e4b813018a" TargetMode="External"/><Relationship Id="rId4769" Type="http://schemas.openxmlformats.org/officeDocument/2006/relationships/hyperlink" Target="https://n2t.net/ark:/65665/3e2b0d38a-d270-456e-86f1-8e40d53a5f19" TargetMode="External"/><Relationship Id="rId4976" Type="http://schemas.openxmlformats.org/officeDocument/2006/relationships/hyperlink" Target="https://n2t.net/ark:/65665/3537e713b-b118-45a9-a7f0-99cb1003c247" TargetMode="External"/><Relationship Id="rId3578" Type="http://schemas.openxmlformats.org/officeDocument/2006/relationships/hyperlink" Target="https://n2t.net/ark:/65665/3ed131318-b94a-481d-aba8-1d63791a1132" TargetMode="External"/><Relationship Id="rId3785" Type="http://schemas.openxmlformats.org/officeDocument/2006/relationships/hyperlink" Target="https://www.ncbi.nlm.nih.gov/sra/?term=SRR25465046" TargetMode="External"/><Relationship Id="rId3992" Type="http://schemas.openxmlformats.org/officeDocument/2006/relationships/hyperlink" Target="https://n2t.net/ark:/65665/31044fdd3-f6fd-4ab8-9701-b6cf04a5d9fc" TargetMode="External"/><Relationship Id="rId4629" Type="http://schemas.openxmlformats.org/officeDocument/2006/relationships/hyperlink" Target="https://n2t.net/ark:/65665/3ea60fa9e-f2cd-4f65-a573-740409e6414a" TargetMode="External"/><Relationship Id="rId4836" Type="http://schemas.openxmlformats.org/officeDocument/2006/relationships/hyperlink" Target="https://www.ncbi.nlm.nih.gov/sra/?term=SRR21844119" TargetMode="External"/><Relationship Id="rId6191" Type="http://schemas.openxmlformats.org/officeDocument/2006/relationships/hyperlink" Target="https://www.ncbi.nlm.nih.gov/nuccore/OP035311" TargetMode="External"/><Relationship Id="rId7035" Type="http://schemas.openxmlformats.org/officeDocument/2006/relationships/hyperlink" Target="https://n2t.net/ark:/65665/37b35c50c-f218-4d1a-94ec-ca585cd1e8e5" TargetMode="External"/><Relationship Id="rId7242" Type="http://schemas.openxmlformats.org/officeDocument/2006/relationships/hyperlink" Target="https://www.ncbi.nlm.nih.gov/sra/?term=SRR21843932" TargetMode="External"/><Relationship Id="rId499" Type="http://schemas.openxmlformats.org/officeDocument/2006/relationships/hyperlink" Target="https://n2t.net/ark:/65665/37f8838a8-866c-4618-995c-467a87211284" TargetMode="External"/><Relationship Id="rId2387" Type="http://schemas.openxmlformats.org/officeDocument/2006/relationships/hyperlink" Target="https://www.ncbi.nlm.nih.gov/sra/?term=SRR25465228" TargetMode="External"/><Relationship Id="rId2594" Type="http://schemas.openxmlformats.org/officeDocument/2006/relationships/hyperlink" Target="https://n2t.net/ark:/65665/3c96625a9-82b6-4212-bb2b-d27be9b7a277" TargetMode="External"/><Relationship Id="rId3438" Type="http://schemas.openxmlformats.org/officeDocument/2006/relationships/hyperlink" Target="https://n2t.net/ark:/65665/3d647e11f-8916-4af2-a2ae-02e410ee810f" TargetMode="External"/><Relationship Id="rId3645" Type="http://schemas.openxmlformats.org/officeDocument/2006/relationships/hyperlink" Target="https://n2t.net/ark:/65665/31b334516-214c-4dde-a05c-45380719e0a5" TargetMode="External"/><Relationship Id="rId3852" Type="http://schemas.openxmlformats.org/officeDocument/2006/relationships/hyperlink" Target="https://www.ncbi.nlm.nih.gov/nuccore/PV170599" TargetMode="External"/><Relationship Id="rId6051" Type="http://schemas.openxmlformats.org/officeDocument/2006/relationships/hyperlink" Target="https://www.ncbi.nlm.nih.gov/sra/?term=SRR22396931" TargetMode="External"/><Relationship Id="rId7102" Type="http://schemas.openxmlformats.org/officeDocument/2006/relationships/hyperlink" Target="https://www.ncbi.nlm.nih.gov/biosample/?term=SAMN29555238" TargetMode="External"/><Relationship Id="rId359" Type="http://schemas.openxmlformats.org/officeDocument/2006/relationships/hyperlink" Target="https://n2t.net/ark:/65665/3835e7936-6d85-478a-80e7-5fdec8c999aa" TargetMode="External"/><Relationship Id="rId566" Type="http://schemas.openxmlformats.org/officeDocument/2006/relationships/hyperlink" Target="https://n2t.net/ark:/65665/302d680f4-edc5-4d7a-8811-d12952d93ea8" TargetMode="External"/><Relationship Id="rId773" Type="http://schemas.openxmlformats.org/officeDocument/2006/relationships/hyperlink" Target="https://www.ncbi.nlm.nih.gov/biosample/?term=SAMN26198332" TargetMode="External"/><Relationship Id="rId1196" Type="http://schemas.openxmlformats.org/officeDocument/2006/relationships/hyperlink" Target="https://www.ncbi.nlm.nih.gov/nuccore/OP035182" TargetMode="External"/><Relationship Id="rId2247" Type="http://schemas.openxmlformats.org/officeDocument/2006/relationships/hyperlink" Target="https://n2t.net/ark:/65665/3cf0c3418-30e2-47c6-a11d-a3151818b206" TargetMode="External"/><Relationship Id="rId2454" Type="http://schemas.openxmlformats.org/officeDocument/2006/relationships/hyperlink" Target="https://www.ncbi.nlm.nih.gov/nuccore/OP056822" TargetMode="External"/><Relationship Id="rId3505" Type="http://schemas.openxmlformats.org/officeDocument/2006/relationships/hyperlink" Target="https://www.ncbi.nlm.nih.gov/biosample/?term=SAMN36762308" TargetMode="External"/><Relationship Id="rId4903" Type="http://schemas.openxmlformats.org/officeDocument/2006/relationships/hyperlink" Target="https://www.ncbi.nlm.nih.gov/nuccore/OR482447" TargetMode="External"/><Relationship Id="rId219" Type="http://schemas.openxmlformats.org/officeDocument/2006/relationships/hyperlink" Target="https://n2t.net/ark:/65665/3dd78b84b-6931-4ce6-b830-881e5e0830da" TargetMode="External"/><Relationship Id="rId426" Type="http://schemas.openxmlformats.org/officeDocument/2006/relationships/hyperlink" Target="https://www.ncbi.nlm.nih.gov/biosample/?term=SAMN26198107" TargetMode="External"/><Relationship Id="rId633" Type="http://schemas.openxmlformats.org/officeDocument/2006/relationships/hyperlink" Target="https://n2t.net/ark:/65665/379da8954-8309-4409-980d-c465d2f80110" TargetMode="External"/><Relationship Id="rId980" Type="http://schemas.openxmlformats.org/officeDocument/2006/relationships/hyperlink" Target="https://www.ncbi.nlm.nih.gov/sra/?term=SRR22396593" TargetMode="External"/><Relationship Id="rId1056" Type="http://schemas.openxmlformats.org/officeDocument/2006/relationships/hyperlink" Target="https://n2t.net/ark:/65665/34600fbfd-c99c-464a-a22e-95542f7b82c3" TargetMode="External"/><Relationship Id="rId1263" Type="http://schemas.openxmlformats.org/officeDocument/2006/relationships/hyperlink" Target="https://n2t.net/ark:/65665/3b6331607-67d8-4c9b-82ab-ea40a9aa8cd1" TargetMode="External"/><Relationship Id="rId2107" Type="http://schemas.openxmlformats.org/officeDocument/2006/relationships/hyperlink" Target="https://www.ncbi.nlm.nih.gov/nuccore/PV656771" TargetMode="External"/><Relationship Id="rId2314" Type="http://schemas.openxmlformats.org/officeDocument/2006/relationships/hyperlink" Target="https://n2t.net/ark:/65665/31de2f954-5203-4092-8d2b-126cde3d88bc" TargetMode="External"/><Relationship Id="rId2661" Type="http://schemas.openxmlformats.org/officeDocument/2006/relationships/hyperlink" Target="https://n2t.net/ark:/65665/3e97458be-460e-4573-9887-c2a6b04345a3" TargetMode="External"/><Relationship Id="rId3712" Type="http://schemas.openxmlformats.org/officeDocument/2006/relationships/hyperlink" Target="https://n2t.net/ark:/65665/39c9f7e50-9308-4c77-90a4-e8a3fb2793d1" TargetMode="External"/><Relationship Id="rId6868" Type="http://schemas.openxmlformats.org/officeDocument/2006/relationships/hyperlink" Target="https://www.ncbi.nlm.nih.gov/biosample/?term=SAMN48403027" TargetMode="External"/><Relationship Id="rId840" Type="http://schemas.openxmlformats.org/officeDocument/2006/relationships/hyperlink" Target="https://n2t.net/ark:/65665/30921a0c4-bdff-47d5-8426-f7d9a18b8e7c" TargetMode="External"/><Relationship Id="rId1470" Type="http://schemas.openxmlformats.org/officeDocument/2006/relationships/hyperlink" Target="https://n2t.net/ark:/65665/322b834fc-3e80-4b50-9389-dc0869ee0fb9" TargetMode="External"/><Relationship Id="rId2521" Type="http://schemas.openxmlformats.org/officeDocument/2006/relationships/hyperlink" Target="https://n2t.net/ark:/65665/348f8684a-ae8e-4d48-bef7-c73115fad34f" TargetMode="External"/><Relationship Id="rId4279" Type="http://schemas.openxmlformats.org/officeDocument/2006/relationships/hyperlink" Target="https://www.ncbi.nlm.nih.gov/nuccore/OP056845" TargetMode="External"/><Relationship Id="rId5677" Type="http://schemas.openxmlformats.org/officeDocument/2006/relationships/hyperlink" Target="https://n2t.net/ark:/65665/35344d6c7-fedd-4702-8524-e5fff58ea0eb" TargetMode="External"/><Relationship Id="rId5884" Type="http://schemas.openxmlformats.org/officeDocument/2006/relationships/hyperlink" Target="https://n2t.net/ark:/65665/3c3a914bd-84fe-449c-8435-3a8d8e26f62a" TargetMode="External"/><Relationship Id="rId6728" Type="http://schemas.openxmlformats.org/officeDocument/2006/relationships/hyperlink" Target="https://www.ncbi.nlm.nih.gov/biosample/?term=SAMN26198260" TargetMode="External"/><Relationship Id="rId6935" Type="http://schemas.openxmlformats.org/officeDocument/2006/relationships/hyperlink" Target="https://n2t.net/ark:/65665/3138ab423-efbe-4cbe-b115-bc339f352465" TargetMode="External"/><Relationship Id="rId700" Type="http://schemas.openxmlformats.org/officeDocument/2006/relationships/hyperlink" Target="https://n2t.net/ark:/65665/331ce3074-b71b-4105-be8c-4589a927993d" TargetMode="External"/><Relationship Id="rId1123" Type="http://schemas.openxmlformats.org/officeDocument/2006/relationships/hyperlink" Target="https://www.ncbi.nlm.nih.gov/sra/?term=SRR21843939" TargetMode="External"/><Relationship Id="rId1330" Type="http://schemas.openxmlformats.org/officeDocument/2006/relationships/hyperlink" Target="https://n2t.net/ark:/65665/386dd4b21-7482-4c7a-9cb3-7a737f267101" TargetMode="External"/><Relationship Id="rId3088" Type="http://schemas.openxmlformats.org/officeDocument/2006/relationships/hyperlink" Target="https://www.ncbi.nlm.nih.gov/sra/?term=SRR25465329" TargetMode="External"/><Relationship Id="rId4486" Type="http://schemas.openxmlformats.org/officeDocument/2006/relationships/hyperlink" Target="https://n2t.net/ark:/65665/39263027d-b0d3-4572-a1f3-13ea1a89ee1a" TargetMode="External"/><Relationship Id="rId4693" Type="http://schemas.openxmlformats.org/officeDocument/2006/relationships/hyperlink" Target="https://www.ncbi.nlm.nih.gov/nuccore/OP057083" TargetMode="External"/><Relationship Id="rId5537" Type="http://schemas.openxmlformats.org/officeDocument/2006/relationships/hyperlink" Target="https://www.ncbi.nlm.nih.gov/nuccore/OP056931" TargetMode="External"/><Relationship Id="rId5744" Type="http://schemas.openxmlformats.org/officeDocument/2006/relationships/hyperlink" Target="https://n2t.net/ark:/65665/3a2101a37-3025-4c5a-8cbc-bc684ccbd5e5" TargetMode="External"/><Relationship Id="rId5951" Type="http://schemas.openxmlformats.org/officeDocument/2006/relationships/hyperlink" Target="https://n2t.net/ark:/65665/3d85a072e-ec5f-4d39-833d-d0a35cb36ed7" TargetMode="External"/><Relationship Id="rId3295" Type="http://schemas.openxmlformats.org/officeDocument/2006/relationships/hyperlink" Target="https://www.ncbi.nlm.nih.gov/nuccore/OR582696" TargetMode="External"/><Relationship Id="rId4139" Type="http://schemas.openxmlformats.org/officeDocument/2006/relationships/hyperlink" Target="https://n2t.net/ark:/65665/3b78d5084-d2a1-475c-b75d-b89853056a30" TargetMode="External"/><Relationship Id="rId4346" Type="http://schemas.openxmlformats.org/officeDocument/2006/relationships/hyperlink" Target="https://www.ncbi.nlm.nih.gov/biosample/?term=SAMN31811784" TargetMode="External"/><Relationship Id="rId4553" Type="http://schemas.openxmlformats.org/officeDocument/2006/relationships/hyperlink" Target="https://www.ncbi.nlm.nih.gov/biosample/?term=SAMN26198403" TargetMode="External"/><Relationship Id="rId4760" Type="http://schemas.openxmlformats.org/officeDocument/2006/relationships/hyperlink" Target="https://www.ncbi.nlm.nih.gov/nuccore/PV339720" TargetMode="External"/><Relationship Id="rId5604" Type="http://schemas.openxmlformats.org/officeDocument/2006/relationships/hyperlink" Target="https://n2t.net/ark:/65665/3d00c8a78-3150-4121-895f-e8e785714830" TargetMode="External"/><Relationship Id="rId5811" Type="http://schemas.openxmlformats.org/officeDocument/2006/relationships/hyperlink" Target="https://n2t.net/ark:/65665/3254f16ad-4bb3-459b-915b-b47b63af3e3a" TargetMode="External"/><Relationship Id="rId3155" Type="http://schemas.openxmlformats.org/officeDocument/2006/relationships/hyperlink" Target="https://www.ncbi.nlm.nih.gov/nuccore/OP057100" TargetMode="External"/><Relationship Id="rId3362" Type="http://schemas.openxmlformats.org/officeDocument/2006/relationships/hyperlink" Target="https://www.ncbi.nlm.nih.gov/sra/?term=SRR19434416" TargetMode="External"/><Relationship Id="rId4206" Type="http://schemas.openxmlformats.org/officeDocument/2006/relationships/hyperlink" Target="https://www.ncbi.nlm.nih.gov/nuccore/OP035110" TargetMode="External"/><Relationship Id="rId4413" Type="http://schemas.openxmlformats.org/officeDocument/2006/relationships/hyperlink" Target="https://n2t.net/ark:/65665/3182f9506-b85b-46b9-bfd1-f6aea01af90a" TargetMode="External"/><Relationship Id="rId4620" Type="http://schemas.openxmlformats.org/officeDocument/2006/relationships/hyperlink" Target="https://n2t.net/ark:/65665/39485f758-ef80-4ba0-87d5-3860badce3d5" TargetMode="External"/><Relationship Id="rId283" Type="http://schemas.openxmlformats.org/officeDocument/2006/relationships/hyperlink" Target="https://n2t.net/ark:/65665/3441cb429-2994-4a56-898c-fb842b6fb28c" TargetMode="External"/><Relationship Id="rId490" Type="http://schemas.openxmlformats.org/officeDocument/2006/relationships/hyperlink" Target="https://n2t.net/ark:/65665/3e93957d9-8926-4444-ab4d-8394ecef250a" TargetMode="External"/><Relationship Id="rId2171" Type="http://schemas.openxmlformats.org/officeDocument/2006/relationships/hyperlink" Target="https://n2t.net/ark:/65665/35de0f616-5080-4e3f-8848-331bbad7b262" TargetMode="External"/><Relationship Id="rId3015" Type="http://schemas.openxmlformats.org/officeDocument/2006/relationships/hyperlink" Target="https://n2t.net/ark:/65665/384dd392b-fa2d-49be-b204-344e2afdddb1" TargetMode="External"/><Relationship Id="rId3222" Type="http://schemas.openxmlformats.org/officeDocument/2006/relationships/hyperlink" Target="https://n2t.net/ark:/65665/340bd0744-1190-4713-9ad8-9ec0354fa9df" TargetMode="External"/><Relationship Id="rId6378" Type="http://schemas.openxmlformats.org/officeDocument/2006/relationships/hyperlink" Target="https://n2t.net/ark:/65665/3aa9d8fec-d631-4492-b1f4-3e92674156d7" TargetMode="External"/><Relationship Id="rId6585" Type="http://schemas.openxmlformats.org/officeDocument/2006/relationships/hyperlink" Target="https://n2t.net/ark:/65665/320ea51a4-d94a-4345-a3d9-ec404c7212e3" TargetMode="External"/><Relationship Id="rId143" Type="http://schemas.openxmlformats.org/officeDocument/2006/relationships/hyperlink" Target="https://n2t.net/ark:/65665/39b7c86ba-1db3-44c6-ad8e-edd9acd69311" TargetMode="External"/><Relationship Id="rId350" Type="http://schemas.openxmlformats.org/officeDocument/2006/relationships/hyperlink" Target="https://www.ncbi.nlm.nih.gov/nuccore/OR482483" TargetMode="External"/><Relationship Id="rId2031" Type="http://schemas.openxmlformats.org/officeDocument/2006/relationships/hyperlink" Target="https://n2t.net/ark:/65665/327df84d7-f104-4edd-af33-6deba91b1654" TargetMode="External"/><Relationship Id="rId5187" Type="http://schemas.openxmlformats.org/officeDocument/2006/relationships/hyperlink" Target="https://www.ncbi.nlm.nih.gov/nuccore/PV662072" TargetMode="External"/><Relationship Id="rId5394" Type="http://schemas.openxmlformats.org/officeDocument/2006/relationships/hyperlink" Target="https://n2t.net/ark:/65665/3bc59ec20-dbe4-4b46-b23f-dbe0b95864c5" TargetMode="External"/><Relationship Id="rId6238" Type="http://schemas.openxmlformats.org/officeDocument/2006/relationships/hyperlink" Target="https://www.ncbi.nlm.nih.gov/nuccore/OR482526" TargetMode="External"/><Relationship Id="rId6445" Type="http://schemas.openxmlformats.org/officeDocument/2006/relationships/hyperlink" Target="https://www.ncbi.nlm.nih.gov/nuccore/OP056859" TargetMode="External"/><Relationship Id="rId6792" Type="http://schemas.openxmlformats.org/officeDocument/2006/relationships/hyperlink" Target="https://www.ncbi.nlm.nih.gov/sra/?term=SRR21843971" TargetMode="External"/><Relationship Id="rId9" Type="http://schemas.openxmlformats.org/officeDocument/2006/relationships/hyperlink" Target="https://n2t.net/ark:/65665/3ba6bc306-de7f-436c-b585-414df5192568" TargetMode="External"/><Relationship Id="rId210" Type="http://schemas.openxmlformats.org/officeDocument/2006/relationships/hyperlink" Target="https://www.ncbi.nlm.nih.gov/nuccore/OP035279" TargetMode="External"/><Relationship Id="rId2988" Type="http://schemas.openxmlformats.org/officeDocument/2006/relationships/hyperlink" Target="https://www.ncbi.nlm.nih.gov/sra/?term=SRR18254438" TargetMode="External"/><Relationship Id="rId5047" Type="http://schemas.openxmlformats.org/officeDocument/2006/relationships/hyperlink" Target="https://n2t.net/ark:/65665/386011764-7130-458c-b026-c03330d12fa4" TargetMode="External"/><Relationship Id="rId5254" Type="http://schemas.openxmlformats.org/officeDocument/2006/relationships/hyperlink" Target="https://www.ncbi.nlm.nih.gov/nuccore/OR546231" TargetMode="External"/><Relationship Id="rId6652" Type="http://schemas.openxmlformats.org/officeDocument/2006/relationships/hyperlink" Target="https://www.ncbi.nlm.nih.gov/biosample/?term=SAMN31811808" TargetMode="External"/><Relationship Id="rId1797" Type="http://schemas.openxmlformats.org/officeDocument/2006/relationships/hyperlink" Target="https://n2t.net/ark:/65665/358f580cf-5a20-4c34-934b-186f8a58ce7f" TargetMode="External"/><Relationship Id="rId2848" Type="http://schemas.openxmlformats.org/officeDocument/2006/relationships/hyperlink" Target="https://n2t.net/ark:/65665/366923412-a9c6-4d45-8df0-32e82abc544b" TargetMode="External"/><Relationship Id="rId5461" Type="http://schemas.openxmlformats.org/officeDocument/2006/relationships/hyperlink" Target="https://www.ncbi.nlm.nih.gov/sra/?term=SRR21843993" TargetMode="External"/><Relationship Id="rId6305" Type="http://schemas.openxmlformats.org/officeDocument/2006/relationships/hyperlink" Target="https://www.ncbi.nlm.nih.gov/biosample/?term=SAMN29555383" TargetMode="External"/><Relationship Id="rId6512" Type="http://schemas.openxmlformats.org/officeDocument/2006/relationships/hyperlink" Target="https://www.ncbi.nlm.nih.gov/sra/?term=SRR22396934" TargetMode="External"/><Relationship Id="rId89" Type="http://schemas.openxmlformats.org/officeDocument/2006/relationships/hyperlink" Target="https://www.ncbi.nlm.nih.gov/sra/?term=SRR19434529" TargetMode="External"/><Relationship Id="rId1657" Type="http://schemas.openxmlformats.org/officeDocument/2006/relationships/hyperlink" Target="https://www.ncbi.nlm.nih.gov/sra/?term=SRR21843909" TargetMode="External"/><Relationship Id="rId1864" Type="http://schemas.openxmlformats.org/officeDocument/2006/relationships/hyperlink" Target="https://www.ncbi.nlm.nih.gov/biosample/?term=SAMN31811721" TargetMode="External"/><Relationship Id="rId2708" Type="http://schemas.openxmlformats.org/officeDocument/2006/relationships/hyperlink" Target="https://n2t.net/ark:/65665/32ed2553b-8c72-40eb-b235-8b03ef2061d4" TargetMode="External"/><Relationship Id="rId2915" Type="http://schemas.openxmlformats.org/officeDocument/2006/relationships/hyperlink" Target="https://www.ncbi.nlm.nih.gov/biosample/?term=SAMN26198178" TargetMode="External"/><Relationship Id="rId4063" Type="http://schemas.openxmlformats.org/officeDocument/2006/relationships/hyperlink" Target="https://n2t.net/ark:/65665/367a13eca-f167-47b2-b3e2-0bb0e08b3e06" TargetMode="External"/><Relationship Id="rId4270" Type="http://schemas.openxmlformats.org/officeDocument/2006/relationships/hyperlink" Target="https://n2t.net/ark:/65665/312e91e68-4d2c-4e0d-8b8c-ebab75092e31" TargetMode="External"/><Relationship Id="rId5114" Type="http://schemas.openxmlformats.org/officeDocument/2006/relationships/hyperlink" Target="https://n2t.net/ark:/65665/33d91a425-9cfd-46a6-8d57-2d86e2ff0f73" TargetMode="External"/><Relationship Id="rId5321" Type="http://schemas.openxmlformats.org/officeDocument/2006/relationships/hyperlink" Target="https://www.ncbi.nlm.nih.gov/nuccore/PV357911" TargetMode="External"/><Relationship Id="rId1517" Type="http://schemas.openxmlformats.org/officeDocument/2006/relationships/hyperlink" Target="https://n2t.net/ark:/65665/36c60bc9b-ed66-4a92-8148-1d8619e9aaf4" TargetMode="External"/><Relationship Id="rId1724" Type="http://schemas.openxmlformats.org/officeDocument/2006/relationships/hyperlink" Target="https://www.ncbi.nlm.nih.gov/biosample/?term=SAMN31811681" TargetMode="External"/><Relationship Id="rId4130" Type="http://schemas.openxmlformats.org/officeDocument/2006/relationships/hyperlink" Target="https://n2t.net/ark:/65665/3ee3c5e26-7a2f-497a-86d3-6d1f7cbf60b6" TargetMode="External"/><Relationship Id="rId7079" Type="http://schemas.openxmlformats.org/officeDocument/2006/relationships/hyperlink" Target="https://www.ncbi.nlm.nih.gov/sra/?term=SRR22396689" TargetMode="External"/><Relationship Id="rId7286" Type="http://schemas.openxmlformats.org/officeDocument/2006/relationships/hyperlink" Target="https://n2t.net/ark:/65665/3306c9dc0-2cf9-4b54-829d-d061027cfcc4" TargetMode="External"/><Relationship Id="rId16" Type="http://schemas.openxmlformats.org/officeDocument/2006/relationships/hyperlink" Target="https://www.ncbi.nlm.nih.gov/biosample/?term=SAMN26198259" TargetMode="External"/><Relationship Id="rId1931" Type="http://schemas.openxmlformats.org/officeDocument/2006/relationships/hyperlink" Target="https://www.ncbi.nlm.nih.gov/nuccore/PV642274" TargetMode="External"/><Relationship Id="rId3689" Type="http://schemas.openxmlformats.org/officeDocument/2006/relationships/hyperlink" Target="https://www.ncbi.nlm.nih.gov/biosample/?term=SAMN36762363" TargetMode="External"/><Relationship Id="rId3896" Type="http://schemas.openxmlformats.org/officeDocument/2006/relationships/hyperlink" Target="https://n2t.net/ark:/65665/3ba99d95f-f100-433a-9485-78ac29f871b6" TargetMode="External"/><Relationship Id="rId6095" Type="http://schemas.openxmlformats.org/officeDocument/2006/relationships/hyperlink" Target="https://www.ncbi.nlm.nih.gov/sra/?term=SRR33529793" TargetMode="External"/><Relationship Id="rId7146" Type="http://schemas.openxmlformats.org/officeDocument/2006/relationships/hyperlink" Target="https://n2t.net/ark:/65665/39d1286b9-1dcb-432e-abbc-7a35fe44cb36" TargetMode="External"/><Relationship Id="rId2498" Type="http://schemas.openxmlformats.org/officeDocument/2006/relationships/hyperlink" Target="https://n2t.net/ark:/65665/3c83e7681-32ed-43af-8280-47fca3f74178" TargetMode="External"/><Relationship Id="rId3549" Type="http://schemas.openxmlformats.org/officeDocument/2006/relationships/hyperlink" Target="https://n2t.net/ark:/65665/394af71d6-8236-4275-86f1-a110bc98b093" TargetMode="External"/><Relationship Id="rId4947" Type="http://schemas.openxmlformats.org/officeDocument/2006/relationships/hyperlink" Target="https://www.ncbi.nlm.nih.gov/nuccore/OR575597" TargetMode="External"/><Relationship Id="rId6162" Type="http://schemas.openxmlformats.org/officeDocument/2006/relationships/hyperlink" Target="https://n2t.net/ark:/65665/310f31731-6258-4363-b644-15d53fa1f22d" TargetMode="External"/><Relationship Id="rId7006" Type="http://schemas.openxmlformats.org/officeDocument/2006/relationships/hyperlink" Target="https://www.ncbi.nlm.nih.gov/nuccore/OR546202" TargetMode="External"/><Relationship Id="rId7213" Type="http://schemas.openxmlformats.org/officeDocument/2006/relationships/hyperlink" Target="https://www.ncbi.nlm.nih.gov/biosample/?term=SAMN48403224" TargetMode="External"/><Relationship Id="rId677" Type="http://schemas.openxmlformats.org/officeDocument/2006/relationships/hyperlink" Target="https://n2t.net/ark:/65665/32b4b7620-0113-4028-86e7-fcd16ed160df" TargetMode="External"/><Relationship Id="rId2358" Type="http://schemas.openxmlformats.org/officeDocument/2006/relationships/hyperlink" Target="https://www.ncbi.nlm.nih.gov/nuccore/OR546167" TargetMode="External"/><Relationship Id="rId3756" Type="http://schemas.openxmlformats.org/officeDocument/2006/relationships/hyperlink" Target="https://www.ncbi.nlm.nih.gov/nuccore/OP035073" TargetMode="External"/><Relationship Id="rId3963" Type="http://schemas.openxmlformats.org/officeDocument/2006/relationships/hyperlink" Target="https://n2t.net/ark:/65665/3fd3ec860-64e7-45e8-8017-2baf345846a7" TargetMode="External"/><Relationship Id="rId4807" Type="http://schemas.openxmlformats.org/officeDocument/2006/relationships/hyperlink" Target="https://www.ncbi.nlm.nih.gov/nuccore/OR482497" TargetMode="External"/><Relationship Id="rId6022" Type="http://schemas.openxmlformats.org/officeDocument/2006/relationships/hyperlink" Target="https://n2t.net/ark:/65665/34341230a-a51c-4c21-9637-7f6df2e84734" TargetMode="External"/><Relationship Id="rId884" Type="http://schemas.openxmlformats.org/officeDocument/2006/relationships/hyperlink" Target="https://n2t.net/ark:/65665/3a13ec21b-8ace-4ff4-9ce0-463b456bc179" TargetMode="External"/><Relationship Id="rId2565" Type="http://schemas.openxmlformats.org/officeDocument/2006/relationships/hyperlink" Target="https://www.ncbi.nlm.nih.gov/biosample/?term=SAMN31811761" TargetMode="External"/><Relationship Id="rId2772" Type="http://schemas.openxmlformats.org/officeDocument/2006/relationships/hyperlink" Target="https://www.ncbi.nlm.nih.gov/nuccore/OR499747" TargetMode="External"/><Relationship Id="rId3409" Type="http://schemas.openxmlformats.org/officeDocument/2006/relationships/hyperlink" Target="https://n2t.net/ark:/65665/31a3b4b83-89d7-4406-b4c2-c9ab0ab0156f" TargetMode="External"/><Relationship Id="rId3616" Type="http://schemas.openxmlformats.org/officeDocument/2006/relationships/hyperlink" Target="https://n2t.net/ark:/65665/302646f28-1ec8-4bc6-9855-620177622d14" TargetMode="External"/><Relationship Id="rId3823" Type="http://schemas.openxmlformats.org/officeDocument/2006/relationships/hyperlink" Target="https://n2t.net/ark:/65665/3c2285526-7863-4a7f-869e-62d9b5fe6230" TargetMode="External"/><Relationship Id="rId6979" Type="http://schemas.openxmlformats.org/officeDocument/2006/relationships/hyperlink" Target="https://www.ncbi.nlm.nih.gov/nuccore/PV357905" TargetMode="External"/><Relationship Id="rId537" Type="http://schemas.openxmlformats.org/officeDocument/2006/relationships/hyperlink" Target="https://n2t.net/ark:/65665/33b04fdae-168b-4d33-a820-47a8bf2f1d62" TargetMode="External"/><Relationship Id="rId744" Type="http://schemas.openxmlformats.org/officeDocument/2006/relationships/hyperlink" Target="https://www.ncbi.nlm.nih.gov/biosample/?term=SAMN26198333" TargetMode="External"/><Relationship Id="rId951" Type="http://schemas.openxmlformats.org/officeDocument/2006/relationships/hyperlink" Target="https://n2t.net/ark:/65665/3c2c5e358-dfa5-4e07-9abc-7b578d87cffc" TargetMode="External"/><Relationship Id="rId1167" Type="http://schemas.openxmlformats.org/officeDocument/2006/relationships/hyperlink" Target="https://n2t.net/ark:/65665/3df068400-5857-4b4d-83a1-3dd55de7b8e0" TargetMode="External"/><Relationship Id="rId1374" Type="http://schemas.openxmlformats.org/officeDocument/2006/relationships/hyperlink" Target="https://www.ncbi.nlm.nih.gov/biosample/?term=SAMN48403052" TargetMode="External"/><Relationship Id="rId1581" Type="http://schemas.openxmlformats.org/officeDocument/2006/relationships/hyperlink" Target="https://n2t.net/ark:/65665/35ff29c6c-9ee1-4631-a3ef-043ece6f2a97" TargetMode="External"/><Relationship Id="rId2218" Type="http://schemas.openxmlformats.org/officeDocument/2006/relationships/hyperlink" Target="https://www.ncbi.nlm.nih.gov/biosample/?term=SAMN29555254" TargetMode="External"/><Relationship Id="rId2425" Type="http://schemas.openxmlformats.org/officeDocument/2006/relationships/hyperlink" Target="https://n2t.net/ark:/65665/3138b0c5b-ad98-4fce-811a-7986ed0305a0" TargetMode="External"/><Relationship Id="rId2632" Type="http://schemas.openxmlformats.org/officeDocument/2006/relationships/hyperlink" Target="https://n2t.net/ark:/65665/36ec0eef6-9422-4493-ba90-283a8aef490a" TargetMode="External"/><Relationship Id="rId5788" Type="http://schemas.openxmlformats.org/officeDocument/2006/relationships/hyperlink" Target="https://n2t.net/ark:/65665/3cb01f9f2-65c5-4a22-9da2-1b7b8c3faee5" TargetMode="External"/><Relationship Id="rId5995" Type="http://schemas.openxmlformats.org/officeDocument/2006/relationships/hyperlink" Target="https://www.ncbi.nlm.nih.gov/sra/?term=SRR21844108" TargetMode="External"/><Relationship Id="rId6839" Type="http://schemas.openxmlformats.org/officeDocument/2006/relationships/hyperlink" Target="https://www.ncbi.nlm.nih.gov/biosample/?term=SAMN31811829" TargetMode="External"/><Relationship Id="rId80" Type="http://schemas.openxmlformats.org/officeDocument/2006/relationships/hyperlink" Target="https://n2t.net/ark:/65665/38907580d-a509-4c79-ae4b-094c59fad364" TargetMode="External"/><Relationship Id="rId604" Type="http://schemas.openxmlformats.org/officeDocument/2006/relationships/hyperlink" Target="https://n2t.net/ark:/65665/32d7d2e19-8a50-42e9-8ff0-2cd2705cdfdf" TargetMode="External"/><Relationship Id="rId811" Type="http://schemas.openxmlformats.org/officeDocument/2006/relationships/hyperlink" Target="https://n2t.net/ark:/65665/37d9f76ae-137a-4a1f-9de2-57d322dc569c" TargetMode="External"/><Relationship Id="rId1027" Type="http://schemas.openxmlformats.org/officeDocument/2006/relationships/hyperlink" Target="https://n2t.net/ark:/65665/3b7a663fa-14d7-4075-bf93-dc3f59956659" TargetMode="External"/><Relationship Id="rId1234" Type="http://schemas.openxmlformats.org/officeDocument/2006/relationships/hyperlink" Target="https://n2t.net/ark:/65665/392599e73-3fd6-4914-97b2-9eb0185594a3" TargetMode="External"/><Relationship Id="rId1441" Type="http://schemas.openxmlformats.org/officeDocument/2006/relationships/hyperlink" Target="https://n2t.net/ark:/65665/3c7ba196d-b4fa-412e-bcf2-7b5841013620" TargetMode="External"/><Relationship Id="rId4597" Type="http://schemas.openxmlformats.org/officeDocument/2006/relationships/hyperlink" Target="https://n2t.net/ark:/65665/35797484d-42d6-4bb4-84a8-44ebb056f8e4" TargetMode="External"/><Relationship Id="rId5648" Type="http://schemas.openxmlformats.org/officeDocument/2006/relationships/hyperlink" Target="https://n2t.net/ark:/65665/30aa3c589-77eb-4a3b-98bd-2d72ee47eabe" TargetMode="External"/><Relationship Id="rId5855" Type="http://schemas.openxmlformats.org/officeDocument/2006/relationships/hyperlink" Target="https://n2t.net/ark:/65665/3cb448144-a743-49a6-a2ed-acc53736f648" TargetMode="External"/><Relationship Id="rId6906" Type="http://schemas.openxmlformats.org/officeDocument/2006/relationships/hyperlink" Target="https://www.ncbi.nlm.nih.gov/biosample/?term=SAMN31811856" TargetMode="External"/><Relationship Id="rId1301" Type="http://schemas.openxmlformats.org/officeDocument/2006/relationships/hyperlink" Target="https://n2t.net/ark:/65665/39ee63bb1-8fe1-4efe-bd9b-49565145e950" TargetMode="External"/><Relationship Id="rId3199" Type="http://schemas.openxmlformats.org/officeDocument/2006/relationships/hyperlink" Target="https://n2t.net/ark:/65665/36b0d6ed3-f8b8-4103-b35b-1987117a9de9" TargetMode="External"/><Relationship Id="rId4457" Type="http://schemas.openxmlformats.org/officeDocument/2006/relationships/hyperlink" Target="https://www.ncbi.nlm.nih.gov/sra/?term=SRR19434381" TargetMode="External"/><Relationship Id="rId4664" Type="http://schemas.openxmlformats.org/officeDocument/2006/relationships/hyperlink" Target="https://www.ncbi.nlm.nih.gov/biosample/?term=SAMN31811613" TargetMode="External"/><Relationship Id="rId5508" Type="http://schemas.openxmlformats.org/officeDocument/2006/relationships/hyperlink" Target="https://www.ncbi.nlm.nih.gov/biosample/?term=SAMN29555351" TargetMode="External"/><Relationship Id="rId5715" Type="http://schemas.openxmlformats.org/officeDocument/2006/relationships/hyperlink" Target="https://www.ncbi.nlm.nih.gov/biosample/?term=SAMN31811876" TargetMode="External"/><Relationship Id="rId7070" Type="http://schemas.openxmlformats.org/officeDocument/2006/relationships/hyperlink" Target="https://www.ncbi.nlm.nih.gov/biosample/?term=SAMN48403164" TargetMode="External"/><Relationship Id="rId3059" Type="http://schemas.openxmlformats.org/officeDocument/2006/relationships/hyperlink" Target="https://www.ncbi.nlm.nih.gov/nuccore/OP056842" TargetMode="External"/><Relationship Id="rId3266" Type="http://schemas.openxmlformats.org/officeDocument/2006/relationships/hyperlink" Target="https://n2t.net/ark:/65665/3a872d96b-d8f6-4e4b-96b7-105a8bb11dfb" TargetMode="External"/><Relationship Id="rId3473" Type="http://schemas.openxmlformats.org/officeDocument/2006/relationships/hyperlink" Target="https://n2t.net/ark:/65665/33ddb51bd-d0a5-4ba0-b4a2-10f8dad3c9be" TargetMode="External"/><Relationship Id="rId4317" Type="http://schemas.openxmlformats.org/officeDocument/2006/relationships/hyperlink" Target="https://n2t.net/ark:/65665/3454737f1-d143-4cde-8dc2-7f42f5694473" TargetMode="External"/><Relationship Id="rId4524" Type="http://schemas.openxmlformats.org/officeDocument/2006/relationships/hyperlink" Target="https://www.ncbi.nlm.nih.gov/biosample/?term=SAMN26198158" TargetMode="External"/><Relationship Id="rId4871" Type="http://schemas.openxmlformats.org/officeDocument/2006/relationships/hyperlink" Target="https://www.ncbi.nlm.nih.gov/biosample/?term=SAMN48403177" TargetMode="External"/><Relationship Id="rId5922" Type="http://schemas.openxmlformats.org/officeDocument/2006/relationships/hyperlink" Target="https://www.ncbi.nlm.nih.gov/biosample/?term=SAMN31811799" TargetMode="External"/><Relationship Id="rId187" Type="http://schemas.openxmlformats.org/officeDocument/2006/relationships/hyperlink" Target="https://www.ncbi.nlm.nih.gov/nuccore/OR499728" TargetMode="External"/><Relationship Id="rId394" Type="http://schemas.openxmlformats.org/officeDocument/2006/relationships/hyperlink" Target="https://n2t.net/ark:/65665/3cb51afd4-3de5-4b2b-b184-dab912d74547" TargetMode="External"/><Relationship Id="rId2075" Type="http://schemas.openxmlformats.org/officeDocument/2006/relationships/hyperlink" Target="https://n2t.net/ark:/65665/3ce2d3a10-981d-4ada-8a35-8e8149669763" TargetMode="External"/><Relationship Id="rId2282" Type="http://schemas.openxmlformats.org/officeDocument/2006/relationships/hyperlink" Target="https://www.ncbi.nlm.nih.gov/nuccore/PV460836" TargetMode="External"/><Relationship Id="rId3126" Type="http://schemas.openxmlformats.org/officeDocument/2006/relationships/hyperlink" Target="https://n2t.net/ark:/65665/31654c465-68cf-426e-a0c8-0588902f879a" TargetMode="External"/><Relationship Id="rId3680" Type="http://schemas.openxmlformats.org/officeDocument/2006/relationships/hyperlink" Target="https://n2t.net/ark:/65665/38013257b-9bc2-42a5-9806-511ff809c3b9" TargetMode="External"/><Relationship Id="rId4731" Type="http://schemas.openxmlformats.org/officeDocument/2006/relationships/hyperlink" Target="https://www.ncbi.nlm.nih.gov/sra/?term=SRR21844126" TargetMode="External"/><Relationship Id="rId6489" Type="http://schemas.openxmlformats.org/officeDocument/2006/relationships/hyperlink" Target="https://www.ncbi.nlm.nih.gov/nuccore/OR546139" TargetMode="External"/><Relationship Id="rId254" Type="http://schemas.openxmlformats.org/officeDocument/2006/relationships/hyperlink" Target="https://n2t.net/ark:/65665/3abc69ea7-8420-4bf1-923a-0e2706435b6b" TargetMode="External"/><Relationship Id="rId1091" Type="http://schemas.openxmlformats.org/officeDocument/2006/relationships/hyperlink" Target="https://n2t.net/ark:/65665/31adfdf1c-3de6-48bd-a28d-360692240c91" TargetMode="External"/><Relationship Id="rId3333" Type="http://schemas.openxmlformats.org/officeDocument/2006/relationships/hyperlink" Target="https://www.ncbi.nlm.nih.gov/sra/?term=SRR33529733" TargetMode="External"/><Relationship Id="rId3540" Type="http://schemas.openxmlformats.org/officeDocument/2006/relationships/hyperlink" Target="https://www.ncbi.nlm.nih.gov/biosample/?term=SAMN36762280" TargetMode="External"/><Relationship Id="rId5298" Type="http://schemas.openxmlformats.org/officeDocument/2006/relationships/hyperlink" Target="https://www.ncbi.nlm.nih.gov/nuccore/OR582676" TargetMode="External"/><Relationship Id="rId6696" Type="http://schemas.openxmlformats.org/officeDocument/2006/relationships/hyperlink" Target="https://www.ncbi.nlm.nih.gov/nuccore/PV357901" TargetMode="External"/><Relationship Id="rId114" Type="http://schemas.openxmlformats.org/officeDocument/2006/relationships/hyperlink" Target="https://www.ncbi.nlm.nih.gov/nuccore/OP035160" TargetMode="External"/><Relationship Id="rId461" Type="http://schemas.openxmlformats.org/officeDocument/2006/relationships/hyperlink" Target="https://n2t.net/ark:/65665/35284dd87-a2bb-4892-9f83-106291e5e727" TargetMode="External"/><Relationship Id="rId2142" Type="http://schemas.openxmlformats.org/officeDocument/2006/relationships/hyperlink" Target="https://n2t.net/ark:/65665/3da6d49a4-0111-437d-87bb-9d183b7c6f2b" TargetMode="External"/><Relationship Id="rId3400" Type="http://schemas.openxmlformats.org/officeDocument/2006/relationships/hyperlink" Target="https://n2t.net/ark:/65665/370346a70-08e4-4bd3-ae1e-e0f2f2934fda" TargetMode="External"/><Relationship Id="rId6349" Type="http://schemas.openxmlformats.org/officeDocument/2006/relationships/hyperlink" Target="https://www.ncbi.nlm.nih.gov/nuccore/OR482513" TargetMode="External"/><Relationship Id="rId6556" Type="http://schemas.openxmlformats.org/officeDocument/2006/relationships/hyperlink" Target="https://n2t.net/ark:/65665/3e66d980b-b6c8-4c78-ba14-381c67a63c92" TargetMode="External"/><Relationship Id="rId6763" Type="http://schemas.openxmlformats.org/officeDocument/2006/relationships/hyperlink" Target="https://n2t.net/ark:/65665/303be8519-3489-4d32-a5a8-30056e534b92" TargetMode="External"/><Relationship Id="rId6970" Type="http://schemas.openxmlformats.org/officeDocument/2006/relationships/hyperlink" Target="https://n2t.net/ark:/65665/38283e979-3da8-4401-bb0b-dbba25ad1df4" TargetMode="External"/><Relationship Id="rId321" Type="http://schemas.openxmlformats.org/officeDocument/2006/relationships/hyperlink" Target="https://www.ncbi.nlm.nih.gov/nuccore/OR580998" TargetMode="External"/><Relationship Id="rId2002" Type="http://schemas.openxmlformats.org/officeDocument/2006/relationships/hyperlink" Target="https://www.ncbi.nlm.nih.gov/biosample/?term=SAMN31811869" TargetMode="External"/><Relationship Id="rId2959" Type="http://schemas.openxmlformats.org/officeDocument/2006/relationships/hyperlink" Target="https://www.ncbi.nlm.nih.gov/nuccore/OP035272" TargetMode="External"/><Relationship Id="rId5158" Type="http://schemas.openxmlformats.org/officeDocument/2006/relationships/hyperlink" Target="https://www.ncbi.nlm.nih.gov/nuccore/PV357904" TargetMode="External"/><Relationship Id="rId5365" Type="http://schemas.openxmlformats.org/officeDocument/2006/relationships/hyperlink" Target="https://www.ncbi.nlm.nih.gov/nuccore/PV670479" TargetMode="External"/><Relationship Id="rId5572" Type="http://schemas.openxmlformats.org/officeDocument/2006/relationships/hyperlink" Target="https://www.ncbi.nlm.nih.gov/sra/?term=SRR25465070" TargetMode="External"/><Relationship Id="rId6209" Type="http://schemas.openxmlformats.org/officeDocument/2006/relationships/hyperlink" Target="https://www.ncbi.nlm.nih.gov/nuccore/OP035131" TargetMode="External"/><Relationship Id="rId6416" Type="http://schemas.openxmlformats.org/officeDocument/2006/relationships/hyperlink" Target="https://www.ncbi.nlm.nih.gov/nuccore/OR546240" TargetMode="External"/><Relationship Id="rId6623" Type="http://schemas.openxmlformats.org/officeDocument/2006/relationships/hyperlink" Target="https://www.ncbi.nlm.nih.gov/sra/?term=SRR25465350" TargetMode="External"/><Relationship Id="rId6830" Type="http://schemas.openxmlformats.org/officeDocument/2006/relationships/hyperlink" Target="https://n2t.net/ark:/65665/3d98efae6-0bf4-4fc2-82e5-48f0fc7ce825" TargetMode="External"/><Relationship Id="rId1768" Type="http://schemas.openxmlformats.org/officeDocument/2006/relationships/hyperlink" Target="https://n2t.net/ark:/65665/3c83ad600-350a-4633-adc3-f4d0c017ce46" TargetMode="External"/><Relationship Id="rId2819" Type="http://schemas.openxmlformats.org/officeDocument/2006/relationships/hyperlink" Target="https://n2t.net/ark:/65665/307281372-35fa-4089-ab3a-4efeb7e0f6c2" TargetMode="External"/><Relationship Id="rId4174" Type="http://schemas.openxmlformats.org/officeDocument/2006/relationships/hyperlink" Target="https://www.ncbi.nlm.nih.gov/sra/?term=SRR22396724" TargetMode="External"/><Relationship Id="rId4381" Type="http://schemas.openxmlformats.org/officeDocument/2006/relationships/hyperlink" Target="https://www.ncbi.nlm.nih.gov/sra/?term=SRR22396891" TargetMode="External"/><Relationship Id="rId5018" Type="http://schemas.openxmlformats.org/officeDocument/2006/relationships/hyperlink" Target="https://www.ncbi.nlm.nih.gov/sra/?term=SRR19434358" TargetMode="External"/><Relationship Id="rId5225" Type="http://schemas.openxmlformats.org/officeDocument/2006/relationships/hyperlink" Target="https://www.ncbi.nlm.nih.gov/biosample/?term=SAMN26198192" TargetMode="External"/><Relationship Id="rId5432" Type="http://schemas.openxmlformats.org/officeDocument/2006/relationships/hyperlink" Target="https://n2t.net/ark:/65665/3ade252af-cbbc-4444-a789-b84cd3f53a57" TargetMode="External"/><Relationship Id="rId1628" Type="http://schemas.openxmlformats.org/officeDocument/2006/relationships/hyperlink" Target="https://www.ncbi.nlm.nih.gov/biosample/?term=SAMN29555341" TargetMode="External"/><Relationship Id="rId1975" Type="http://schemas.openxmlformats.org/officeDocument/2006/relationships/hyperlink" Target="https://www.ncbi.nlm.nih.gov/nuccore/OP056896" TargetMode="External"/><Relationship Id="rId3190" Type="http://schemas.openxmlformats.org/officeDocument/2006/relationships/hyperlink" Target="https://www.ncbi.nlm.nih.gov/sra/?term=SRR21844088" TargetMode="External"/><Relationship Id="rId4034" Type="http://schemas.openxmlformats.org/officeDocument/2006/relationships/hyperlink" Target="https://n2t.net/ark:/65665/3c03bf131-a4c4-44e4-931a-6f6f02ce05e8" TargetMode="External"/><Relationship Id="rId4241" Type="http://schemas.openxmlformats.org/officeDocument/2006/relationships/hyperlink" Target="https://www.ncbi.nlm.nih.gov/nuccore/OR482491" TargetMode="External"/><Relationship Id="rId1835" Type="http://schemas.openxmlformats.org/officeDocument/2006/relationships/hyperlink" Target="https://www.ncbi.nlm.nih.gov/sra/?term=SRR22396929" TargetMode="External"/><Relationship Id="rId3050" Type="http://schemas.openxmlformats.org/officeDocument/2006/relationships/hyperlink" Target="https://n2t.net/ark:/65665/3cf6052f8-2b9e-4e70-b4ed-5dfcff048c91" TargetMode="External"/><Relationship Id="rId4101" Type="http://schemas.openxmlformats.org/officeDocument/2006/relationships/hyperlink" Target="https://n2t.net/ark:/65665/3edea0e5b-ac37-4a7f-8bd2-a63be4d500ae" TargetMode="External"/><Relationship Id="rId7257" Type="http://schemas.openxmlformats.org/officeDocument/2006/relationships/hyperlink" Target="https://n2t.net/ark:/65665/35fb9b837-1267-4b72-be59-0005279dddfc" TargetMode="External"/><Relationship Id="rId1902" Type="http://schemas.openxmlformats.org/officeDocument/2006/relationships/hyperlink" Target="https://n2t.net/ark:/65665/349ac577a-6e5c-4c95-98cc-61fbed56cd14" TargetMode="External"/><Relationship Id="rId6066" Type="http://schemas.openxmlformats.org/officeDocument/2006/relationships/hyperlink" Target="https://n2t.net/ark:/65665/38f1c0fde-444c-49b7-ab38-9473eb3baa30" TargetMode="External"/><Relationship Id="rId7117" Type="http://schemas.openxmlformats.org/officeDocument/2006/relationships/hyperlink" Target="https://n2t.net/ark:/65665/3ba82cca1-422e-461e-8d0d-6ff6f0351206" TargetMode="External"/><Relationship Id="rId3867" Type="http://schemas.openxmlformats.org/officeDocument/2006/relationships/hyperlink" Target="https://n2t.net/ark:/65665/3d93de0db-ce39-41a6-9b01-502f8183db59" TargetMode="External"/><Relationship Id="rId4918" Type="http://schemas.openxmlformats.org/officeDocument/2006/relationships/hyperlink" Target="https://www.ncbi.nlm.nih.gov/nuccore/OP035145" TargetMode="External"/><Relationship Id="rId6273" Type="http://schemas.openxmlformats.org/officeDocument/2006/relationships/hyperlink" Target="https://www.ncbi.nlm.nih.gov/sra/?term=SRR21843911" TargetMode="External"/><Relationship Id="rId6480" Type="http://schemas.openxmlformats.org/officeDocument/2006/relationships/hyperlink" Target="https://n2t.net/ark:/65665/30dc8d7c9-bdab-48e2-8268-8dbf5866b40d" TargetMode="External"/><Relationship Id="rId7324" Type="http://schemas.openxmlformats.org/officeDocument/2006/relationships/hyperlink" Target="https://n2t.net/ark:/65665/3cbf0b3b0-3f76-4ab1-a3bf-3865756554a3" TargetMode="External"/><Relationship Id="rId788" Type="http://schemas.openxmlformats.org/officeDocument/2006/relationships/hyperlink" Target="https://n2t.net/ark:/65665/3a4141a21-7cd1-430b-b9a6-ec6c42c8efea" TargetMode="External"/><Relationship Id="rId995" Type="http://schemas.openxmlformats.org/officeDocument/2006/relationships/hyperlink" Target="https://n2t.net/ark:/65665/3b3fad6db-ccaf-4ae0-9f77-627ac417ebf8" TargetMode="External"/><Relationship Id="rId2469" Type="http://schemas.openxmlformats.org/officeDocument/2006/relationships/hyperlink" Target="https://n2t.net/ark:/65665/302f1ffe7-cbfd-45d2-b3f2-7a4e449d3e47" TargetMode="External"/><Relationship Id="rId2676" Type="http://schemas.openxmlformats.org/officeDocument/2006/relationships/hyperlink" Target="https://www.ncbi.nlm.nih.gov/biosample/?term=SAMN26198409" TargetMode="External"/><Relationship Id="rId2883" Type="http://schemas.openxmlformats.org/officeDocument/2006/relationships/hyperlink" Target="https://n2t.net/ark:/65665/3a4dd065e-d295-45aa-a628-0b1d1df5e5b8" TargetMode="External"/><Relationship Id="rId3727" Type="http://schemas.openxmlformats.org/officeDocument/2006/relationships/hyperlink" Target="https://www.ncbi.nlm.nih.gov/nuccore/PV170625" TargetMode="External"/><Relationship Id="rId3934" Type="http://schemas.openxmlformats.org/officeDocument/2006/relationships/hyperlink" Target="https://www.ncbi.nlm.nih.gov/biosample/?term=SAMN36762276" TargetMode="External"/><Relationship Id="rId5082" Type="http://schemas.openxmlformats.org/officeDocument/2006/relationships/hyperlink" Target="https://www.ncbi.nlm.nih.gov/biosample/?term=SAMN48403184" TargetMode="External"/><Relationship Id="rId6133" Type="http://schemas.openxmlformats.org/officeDocument/2006/relationships/hyperlink" Target="https://n2t.net/ark:/65665/39995e496-9289-42a6-8c2f-e555ad534dfa" TargetMode="External"/><Relationship Id="rId6340" Type="http://schemas.openxmlformats.org/officeDocument/2006/relationships/hyperlink" Target="https://www.ncbi.nlm.nih.gov/nuccore/OR482558" TargetMode="External"/><Relationship Id="rId648" Type="http://schemas.openxmlformats.org/officeDocument/2006/relationships/hyperlink" Target="https://n2t.net/ark:/65665/3610d40ad-3ad4-4244-8c6e-6112e4d605ae" TargetMode="External"/><Relationship Id="rId855" Type="http://schemas.openxmlformats.org/officeDocument/2006/relationships/hyperlink" Target="https://www.ncbi.nlm.nih.gov/sra/?term=SRR21843947" TargetMode="External"/><Relationship Id="rId1278" Type="http://schemas.openxmlformats.org/officeDocument/2006/relationships/hyperlink" Target="https://www.ncbi.nlm.nih.gov/biosample/?term=SAMN26198269" TargetMode="External"/><Relationship Id="rId1485" Type="http://schemas.openxmlformats.org/officeDocument/2006/relationships/hyperlink" Target="https://www.ncbi.nlm.nih.gov/sra/?term=SRR25465229" TargetMode="External"/><Relationship Id="rId1692" Type="http://schemas.openxmlformats.org/officeDocument/2006/relationships/hyperlink" Target="https://www.ncbi.nlm.nih.gov/sra/?term=SRR33529863" TargetMode="External"/><Relationship Id="rId2329" Type="http://schemas.openxmlformats.org/officeDocument/2006/relationships/hyperlink" Target="https://www.ncbi.nlm.nih.gov/nuccore/PV329698" TargetMode="External"/><Relationship Id="rId2536" Type="http://schemas.openxmlformats.org/officeDocument/2006/relationships/hyperlink" Target="https://www.ncbi.nlm.nih.gov/biosample/?term=SAMN31811552" TargetMode="External"/><Relationship Id="rId2743" Type="http://schemas.openxmlformats.org/officeDocument/2006/relationships/hyperlink" Target="https://www.ncbi.nlm.nih.gov/nuccore/OP057078" TargetMode="External"/><Relationship Id="rId5899" Type="http://schemas.openxmlformats.org/officeDocument/2006/relationships/hyperlink" Target="https://www.ncbi.nlm.nih.gov/biosample/?term=SAMN29555182" TargetMode="External"/><Relationship Id="rId6200" Type="http://schemas.openxmlformats.org/officeDocument/2006/relationships/hyperlink" Target="https://n2t.net/ark:/65665/32f2a23ca-e5eb-41a5-b13a-d674af1a83dd" TargetMode="External"/><Relationship Id="rId508" Type="http://schemas.openxmlformats.org/officeDocument/2006/relationships/hyperlink" Target="https://www.ncbi.nlm.nih.gov/nuccore/PV642267" TargetMode="External"/><Relationship Id="rId715" Type="http://schemas.openxmlformats.org/officeDocument/2006/relationships/hyperlink" Target="https://www.ncbi.nlm.nih.gov/sra/?term=SRR21844157" TargetMode="External"/><Relationship Id="rId922" Type="http://schemas.openxmlformats.org/officeDocument/2006/relationships/hyperlink" Target="https://n2t.net/ark:/65665/3f8d08cc1-e85e-41b7-94b5-c378daaeffca" TargetMode="External"/><Relationship Id="rId1138" Type="http://schemas.openxmlformats.org/officeDocument/2006/relationships/hyperlink" Target="https://www.ncbi.nlm.nih.gov/sra/?term=SRR22396753" TargetMode="External"/><Relationship Id="rId1345" Type="http://schemas.openxmlformats.org/officeDocument/2006/relationships/hyperlink" Target="https://www.ncbi.nlm.nih.gov/sra/?term=SRR19434476" TargetMode="External"/><Relationship Id="rId1552" Type="http://schemas.openxmlformats.org/officeDocument/2006/relationships/hyperlink" Target="https://www.ncbi.nlm.nih.gov/nuccore/OR582666" TargetMode="External"/><Relationship Id="rId2603" Type="http://schemas.openxmlformats.org/officeDocument/2006/relationships/hyperlink" Target="https://www.ncbi.nlm.nih.gov/nuccore/OP056875" TargetMode="External"/><Relationship Id="rId2950" Type="http://schemas.openxmlformats.org/officeDocument/2006/relationships/hyperlink" Target="https://n2t.net/ark:/65665/3ae50191b-59bf-4c0a-be74-4100c5478be4" TargetMode="External"/><Relationship Id="rId5759" Type="http://schemas.openxmlformats.org/officeDocument/2006/relationships/hyperlink" Target="https://www.ncbi.nlm.nih.gov/nuccore/OR482543" TargetMode="External"/><Relationship Id="rId1205" Type="http://schemas.openxmlformats.org/officeDocument/2006/relationships/hyperlink" Target="https://www.ncbi.nlm.nih.gov/nuccore/OR575553" TargetMode="External"/><Relationship Id="rId2810" Type="http://schemas.openxmlformats.org/officeDocument/2006/relationships/hyperlink" Target="https://n2t.net/ark:/65665/32d9d8654-0e98-4efa-b332-89d697c85d96" TargetMode="External"/><Relationship Id="rId4568" Type="http://schemas.openxmlformats.org/officeDocument/2006/relationships/hyperlink" Target="https://n2t.net/ark:/65665/332534cd8-2b5e-45ca-a0aa-9a9b4641144c" TargetMode="External"/><Relationship Id="rId5966" Type="http://schemas.openxmlformats.org/officeDocument/2006/relationships/hyperlink" Target="https://www.ncbi.nlm.nih.gov/nuccore/OP056892" TargetMode="External"/><Relationship Id="rId7181" Type="http://schemas.openxmlformats.org/officeDocument/2006/relationships/hyperlink" Target="https://www.ncbi.nlm.nih.gov/sra/?term=SRR25465369" TargetMode="External"/><Relationship Id="rId51" Type="http://schemas.openxmlformats.org/officeDocument/2006/relationships/hyperlink" Target="https://n2t.net/ark:/65665/382fdca6a-b98b-4b92-aa9c-8fd431a71231" TargetMode="External"/><Relationship Id="rId1412" Type="http://schemas.openxmlformats.org/officeDocument/2006/relationships/hyperlink" Target="https://n2t.net/ark:/65665/308dcc274-7d12-4fc8-a056-d0c132de1642" TargetMode="External"/><Relationship Id="rId3377" Type="http://schemas.openxmlformats.org/officeDocument/2006/relationships/hyperlink" Target="https://n2t.net/ark:/65665/3a14db00b-f885-4131-8d72-c4a56d06439e" TargetMode="External"/><Relationship Id="rId4775" Type="http://schemas.openxmlformats.org/officeDocument/2006/relationships/hyperlink" Target="https://www.ncbi.nlm.nih.gov/biosample/?term=SAMN29555231" TargetMode="External"/><Relationship Id="rId4982" Type="http://schemas.openxmlformats.org/officeDocument/2006/relationships/hyperlink" Target="https://n2t.net/ark:/65665/3f3623974-ad9f-4e9f-80ed-497694fdefc7" TargetMode="External"/><Relationship Id="rId5619" Type="http://schemas.openxmlformats.org/officeDocument/2006/relationships/hyperlink" Target="https://www.ncbi.nlm.nih.gov/biosample/?term=SAMN29555265" TargetMode="External"/><Relationship Id="rId5826" Type="http://schemas.openxmlformats.org/officeDocument/2006/relationships/hyperlink" Target="https://n2t.net/ark:/65665/356df6fc0-b6f6-4a8f-9935-b0e49ebfa773" TargetMode="External"/><Relationship Id="rId7041" Type="http://schemas.openxmlformats.org/officeDocument/2006/relationships/hyperlink" Target="https://n2t.net/ark:/65665/337e4b45f-be29-424d-ba0a-10948fc4ad31" TargetMode="External"/><Relationship Id="rId298" Type="http://schemas.openxmlformats.org/officeDocument/2006/relationships/hyperlink" Target="https://www.ncbi.nlm.nih.gov/nuccore/OP035066" TargetMode="External"/><Relationship Id="rId3584" Type="http://schemas.openxmlformats.org/officeDocument/2006/relationships/hyperlink" Target="https://n2t.net/ark:/65665/344c3a0a0-9c4c-4638-9ef9-529e43036075" TargetMode="External"/><Relationship Id="rId3791" Type="http://schemas.openxmlformats.org/officeDocument/2006/relationships/hyperlink" Target="https://www.ncbi.nlm.nih.gov/sra/?term=SRR25465078" TargetMode="External"/><Relationship Id="rId4428" Type="http://schemas.openxmlformats.org/officeDocument/2006/relationships/hyperlink" Target="https://www.ncbi.nlm.nih.gov/sra/?term=SRR19434503" TargetMode="External"/><Relationship Id="rId4635" Type="http://schemas.openxmlformats.org/officeDocument/2006/relationships/hyperlink" Target="https://www.ncbi.nlm.nih.gov/sra/?term=SRR22396825" TargetMode="External"/><Relationship Id="rId4842" Type="http://schemas.openxmlformats.org/officeDocument/2006/relationships/hyperlink" Target="https://www.ncbi.nlm.nih.gov/nuccore/PV660497" TargetMode="External"/><Relationship Id="rId158" Type="http://schemas.openxmlformats.org/officeDocument/2006/relationships/hyperlink" Target="https://www.ncbi.nlm.nih.gov/biosample/?term=SAMN26198273" TargetMode="External"/><Relationship Id="rId2186" Type="http://schemas.openxmlformats.org/officeDocument/2006/relationships/hyperlink" Target="https://www.ncbi.nlm.nih.gov/sra/?term=SRR22396654" TargetMode="External"/><Relationship Id="rId2393" Type="http://schemas.openxmlformats.org/officeDocument/2006/relationships/hyperlink" Target="https://www.ncbi.nlm.nih.gov/sra/?term=SRR25465059" TargetMode="External"/><Relationship Id="rId3237" Type="http://schemas.openxmlformats.org/officeDocument/2006/relationships/hyperlink" Target="https://www.ncbi.nlm.nih.gov/biosample/?term=SAMN31811659" TargetMode="External"/><Relationship Id="rId3444" Type="http://schemas.openxmlformats.org/officeDocument/2006/relationships/hyperlink" Target="https://n2t.net/ark:/65665/347fecbf1-7687-4aeb-bd50-0418e265505e" TargetMode="External"/><Relationship Id="rId3651" Type="http://schemas.openxmlformats.org/officeDocument/2006/relationships/hyperlink" Target="https://n2t.net/ark:/65665/3912117f3-58fa-451b-b798-23c4f3a95832" TargetMode="External"/><Relationship Id="rId4702" Type="http://schemas.openxmlformats.org/officeDocument/2006/relationships/hyperlink" Target="https://www.ncbi.nlm.nih.gov/nuccore/OP057087" TargetMode="External"/><Relationship Id="rId365" Type="http://schemas.openxmlformats.org/officeDocument/2006/relationships/hyperlink" Target="https://n2t.net/ark:/65665/35b6cf073-8608-4a39-a205-555031565663" TargetMode="External"/><Relationship Id="rId572" Type="http://schemas.openxmlformats.org/officeDocument/2006/relationships/hyperlink" Target="https://n2t.net/ark:/65665/3e2a73932-1840-44ae-8a25-1bffb6b059c6" TargetMode="External"/><Relationship Id="rId2046" Type="http://schemas.openxmlformats.org/officeDocument/2006/relationships/hyperlink" Target="https://www.ncbi.nlm.nih.gov/biosample/?term=SAMN29555114" TargetMode="External"/><Relationship Id="rId2253" Type="http://schemas.openxmlformats.org/officeDocument/2006/relationships/hyperlink" Target="https://n2t.net/ark:/65665/34fff0d9d-3807-40bb-bded-1082a434644a" TargetMode="External"/><Relationship Id="rId2460" Type="http://schemas.openxmlformats.org/officeDocument/2006/relationships/hyperlink" Target="https://www.ncbi.nlm.nih.gov/nuccore/OP057000" TargetMode="External"/><Relationship Id="rId3304" Type="http://schemas.openxmlformats.org/officeDocument/2006/relationships/hyperlink" Target="https://www.ncbi.nlm.nih.gov/sra/?term=SRR21844012" TargetMode="External"/><Relationship Id="rId3511" Type="http://schemas.openxmlformats.org/officeDocument/2006/relationships/hyperlink" Target="https://www.ncbi.nlm.nih.gov/sra/?term=SRR18254226" TargetMode="External"/><Relationship Id="rId6667" Type="http://schemas.openxmlformats.org/officeDocument/2006/relationships/hyperlink" Target="https://n2t.net/ark:/65665/36701e7ca-6983-45fe-b479-66cfd7d51a1c" TargetMode="External"/><Relationship Id="rId6874" Type="http://schemas.openxmlformats.org/officeDocument/2006/relationships/hyperlink" Target="https://www.ncbi.nlm.nih.gov/sra/?term=SRR33529882" TargetMode="External"/><Relationship Id="rId225" Type="http://schemas.openxmlformats.org/officeDocument/2006/relationships/hyperlink" Target="https://www.ncbi.nlm.nih.gov/nuccore/OP057080" TargetMode="External"/><Relationship Id="rId432" Type="http://schemas.openxmlformats.org/officeDocument/2006/relationships/hyperlink" Target="https://www.ncbi.nlm.nih.gov/biosample/?term=SAMN31811705" TargetMode="External"/><Relationship Id="rId1062" Type="http://schemas.openxmlformats.org/officeDocument/2006/relationships/hyperlink" Target="https://n2t.net/ark:/65665/3bed191cb-c7ee-417b-8ba6-e88ded172d7f" TargetMode="External"/><Relationship Id="rId2113" Type="http://schemas.openxmlformats.org/officeDocument/2006/relationships/hyperlink" Target="https://n2t.net/ark:/65665/3afe7808a-9781-4991-82a1-33b64eb26948" TargetMode="External"/><Relationship Id="rId2320" Type="http://schemas.openxmlformats.org/officeDocument/2006/relationships/hyperlink" Target="https://n2t.net/ark:/65665/3d2a76f77-9185-45c3-a7ee-38fbe42d154b" TargetMode="External"/><Relationship Id="rId5269" Type="http://schemas.openxmlformats.org/officeDocument/2006/relationships/hyperlink" Target="https://n2t.net/ark:/65665/3cbe36ee1-a884-4541-b856-5cc7e369d616" TargetMode="External"/><Relationship Id="rId5476" Type="http://schemas.openxmlformats.org/officeDocument/2006/relationships/hyperlink" Target="https://www.ncbi.nlm.nih.gov/sra/?term=SRR21843929" TargetMode="External"/><Relationship Id="rId5683" Type="http://schemas.openxmlformats.org/officeDocument/2006/relationships/hyperlink" Target="https://n2t.net/ark:/65665/373476b11-17b2-459f-8654-138493b6b29b" TargetMode="External"/><Relationship Id="rId6527" Type="http://schemas.openxmlformats.org/officeDocument/2006/relationships/hyperlink" Target="https://www.ncbi.nlm.nih.gov/nuccore/OP057122" TargetMode="External"/><Relationship Id="rId6734" Type="http://schemas.openxmlformats.org/officeDocument/2006/relationships/hyperlink" Target="https://www.ncbi.nlm.nih.gov/biosample/?term=SAMN29555054" TargetMode="External"/><Relationship Id="rId4078" Type="http://schemas.openxmlformats.org/officeDocument/2006/relationships/hyperlink" Target="https://www.ncbi.nlm.nih.gov/nuccore/OR482467" TargetMode="External"/><Relationship Id="rId4285" Type="http://schemas.openxmlformats.org/officeDocument/2006/relationships/hyperlink" Target="https://www.ncbi.nlm.nih.gov/nuccore/OR499743" TargetMode="External"/><Relationship Id="rId4492" Type="http://schemas.openxmlformats.org/officeDocument/2006/relationships/hyperlink" Target="https://n2t.net/ark:/65665/347cccdbc-5bc5-441c-b526-54520e7bc323" TargetMode="External"/><Relationship Id="rId5129" Type="http://schemas.openxmlformats.org/officeDocument/2006/relationships/hyperlink" Target="https://www.ncbi.nlm.nih.gov/biosample/?term=SAMN36762187" TargetMode="External"/><Relationship Id="rId5336" Type="http://schemas.openxmlformats.org/officeDocument/2006/relationships/hyperlink" Target="https://www.ncbi.nlm.nih.gov/sra/?term=SRR33529703" TargetMode="External"/><Relationship Id="rId5543" Type="http://schemas.openxmlformats.org/officeDocument/2006/relationships/hyperlink" Target="https://www.ncbi.nlm.nih.gov/nuccore/OP056894" TargetMode="External"/><Relationship Id="rId5890" Type="http://schemas.openxmlformats.org/officeDocument/2006/relationships/hyperlink" Target="https://n2t.net/ark:/65665/3cfb21783-e72c-449b-96f1-bdb182b38522" TargetMode="External"/><Relationship Id="rId6941" Type="http://schemas.openxmlformats.org/officeDocument/2006/relationships/hyperlink" Target="https://www.ncbi.nlm.nih.gov/biosample/?term=SAMN48403274" TargetMode="External"/><Relationship Id="rId1879" Type="http://schemas.openxmlformats.org/officeDocument/2006/relationships/hyperlink" Target="https://n2t.net/ark:/65665/3611e1199-2009-4980-99c1-68fd82852204" TargetMode="External"/><Relationship Id="rId3094" Type="http://schemas.openxmlformats.org/officeDocument/2006/relationships/hyperlink" Target="https://www.ncbi.nlm.nih.gov/sra/?term=SRR19434387" TargetMode="External"/><Relationship Id="rId4145" Type="http://schemas.openxmlformats.org/officeDocument/2006/relationships/hyperlink" Target="https://n2t.net/ark:/65665/33f6cac58-0ddd-451c-b88e-3376cdfd99dc" TargetMode="External"/><Relationship Id="rId5750" Type="http://schemas.openxmlformats.org/officeDocument/2006/relationships/hyperlink" Target="https://www.ncbi.nlm.nih.gov/nuccore/OP057068" TargetMode="External"/><Relationship Id="rId6801" Type="http://schemas.openxmlformats.org/officeDocument/2006/relationships/hyperlink" Target="https://n2t.net/ark:/65665/3b1d13e61-7d52-4095-be22-9d5fd73a1ffc" TargetMode="External"/><Relationship Id="rId1739" Type="http://schemas.openxmlformats.org/officeDocument/2006/relationships/hyperlink" Target="https://www.ncbi.nlm.nih.gov/biosample/?term=SAMN36762155" TargetMode="External"/><Relationship Id="rId1946" Type="http://schemas.openxmlformats.org/officeDocument/2006/relationships/hyperlink" Target="https://n2t.net/ark:/65665/3f2ae44bf-808c-45cb-b8ae-3eace79e1f77" TargetMode="External"/><Relationship Id="rId4005" Type="http://schemas.openxmlformats.org/officeDocument/2006/relationships/hyperlink" Target="https://n2t.net/ark:/65665/375f0fd59-986d-4d7c-94bd-c9db137333d6" TargetMode="External"/><Relationship Id="rId4352" Type="http://schemas.openxmlformats.org/officeDocument/2006/relationships/hyperlink" Target="https://www.ncbi.nlm.nih.gov/biosample/?term=SAMN29555317" TargetMode="External"/><Relationship Id="rId5403" Type="http://schemas.openxmlformats.org/officeDocument/2006/relationships/hyperlink" Target="https://www.ncbi.nlm.nih.gov/biosample/?term=SAMN31811615" TargetMode="External"/><Relationship Id="rId5610" Type="http://schemas.openxmlformats.org/officeDocument/2006/relationships/hyperlink" Target="https://n2t.net/ark:/65665/35de31f83-129f-465d-8a83-02dc4d2ce9d6" TargetMode="External"/><Relationship Id="rId1806" Type="http://schemas.openxmlformats.org/officeDocument/2006/relationships/hyperlink" Target="https://www.ncbi.nlm.nih.gov/sra/?term=SRR33529970" TargetMode="External"/><Relationship Id="rId3161" Type="http://schemas.openxmlformats.org/officeDocument/2006/relationships/hyperlink" Target="https://www.ncbi.nlm.nih.gov/nuccore/OP056818" TargetMode="External"/><Relationship Id="rId4212" Type="http://schemas.openxmlformats.org/officeDocument/2006/relationships/hyperlink" Target="https://www.ncbi.nlm.nih.gov/nuccore/OP035155" TargetMode="External"/><Relationship Id="rId3021" Type="http://schemas.openxmlformats.org/officeDocument/2006/relationships/hyperlink" Target="https://n2t.net/ark:/65665/3dcf5d7a9-9b41-4059-aa11-d4b0cf9abbb1" TargetMode="External"/><Relationship Id="rId3978" Type="http://schemas.openxmlformats.org/officeDocument/2006/relationships/hyperlink" Target="https://www.ncbi.nlm.nih.gov/nuccore/PV170620" TargetMode="External"/><Relationship Id="rId6177" Type="http://schemas.openxmlformats.org/officeDocument/2006/relationships/hyperlink" Target="https://www.ncbi.nlm.nih.gov/biosample/?term=SAMN36762013" TargetMode="External"/><Relationship Id="rId6384" Type="http://schemas.openxmlformats.org/officeDocument/2006/relationships/hyperlink" Target="https://www.ncbi.nlm.nih.gov/biosample/?term=SAMN36762074" TargetMode="External"/><Relationship Id="rId6591" Type="http://schemas.openxmlformats.org/officeDocument/2006/relationships/hyperlink" Target="https://www.ncbi.nlm.nih.gov/nuccore/OP057047" TargetMode="External"/><Relationship Id="rId7228" Type="http://schemas.openxmlformats.org/officeDocument/2006/relationships/hyperlink" Target="https://n2t.net/ark:/65665/3021b7c11-f1fa-45a1-a649-eda42f99f2a1" TargetMode="External"/><Relationship Id="rId899" Type="http://schemas.openxmlformats.org/officeDocument/2006/relationships/hyperlink" Target="https://www.ncbi.nlm.nih.gov/biosample/?term=SAMN29555287" TargetMode="External"/><Relationship Id="rId2787" Type="http://schemas.openxmlformats.org/officeDocument/2006/relationships/hyperlink" Target="https://www.ncbi.nlm.nih.gov/biosample/?term=SAMN29555257" TargetMode="External"/><Relationship Id="rId3838" Type="http://schemas.openxmlformats.org/officeDocument/2006/relationships/hyperlink" Target="https://www.ncbi.nlm.nih.gov/biosample/?term=SAMN36762266" TargetMode="External"/><Relationship Id="rId5193" Type="http://schemas.openxmlformats.org/officeDocument/2006/relationships/hyperlink" Target="https://n2t.net/ark:/65665/32f88016c-5dbf-4696-8237-2b670c133ae4" TargetMode="External"/><Relationship Id="rId6037" Type="http://schemas.openxmlformats.org/officeDocument/2006/relationships/hyperlink" Target="https://n2t.net/ark:/65665/34b899a59-c73c-4c73-a6ca-edfe9e97e6fe" TargetMode="External"/><Relationship Id="rId6244" Type="http://schemas.openxmlformats.org/officeDocument/2006/relationships/hyperlink" Target="https://www.ncbi.nlm.nih.gov/nuccore/OR482530" TargetMode="External"/><Relationship Id="rId6451" Type="http://schemas.openxmlformats.org/officeDocument/2006/relationships/hyperlink" Target="https://www.ncbi.nlm.nih.gov/nuccore/OR546214" TargetMode="External"/><Relationship Id="rId759" Type="http://schemas.openxmlformats.org/officeDocument/2006/relationships/hyperlink" Target="https://n2t.net/ark:/65665/328747f2c-384a-4efc-b4b9-fd1266148d10" TargetMode="External"/><Relationship Id="rId966" Type="http://schemas.openxmlformats.org/officeDocument/2006/relationships/hyperlink" Target="https://n2t.net/ark:/65665/3b676c3b0-ea20-4424-8d5e-64674b9cc84b" TargetMode="External"/><Relationship Id="rId1389" Type="http://schemas.openxmlformats.org/officeDocument/2006/relationships/hyperlink" Target="https://n2t.net/ark:/65665/311612d29-812d-4b2c-a131-b2e78ca39bbe" TargetMode="External"/><Relationship Id="rId1596" Type="http://schemas.openxmlformats.org/officeDocument/2006/relationships/hyperlink" Target="https://n2t.net/ark:/65665/3533c0fa5-6c16-47a4-8e75-062bda76a1ba" TargetMode="External"/><Relationship Id="rId2647" Type="http://schemas.openxmlformats.org/officeDocument/2006/relationships/hyperlink" Target="https://www.ncbi.nlm.nih.gov/sra/?term=SRR21843898" TargetMode="External"/><Relationship Id="rId2994" Type="http://schemas.openxmlformats.org/officeDocument/2006/relationships/hyperlink" Target="https://www.ncbi.nlm.nih.gov/sra/?term=SRR19434509" TargetMode="External"/><Relationship Id="rId5053" Type="http://schemas.openxmlformats.org/officeDocument/2006/relationships/hyperlink" Target="https://n2t.net/ark:/65665/3c99d5fa4-33a7-4088-ac5e-0a2b962d6bc5" TargetMode="External"/><Relationship Id="rId5260" Type="http://schemas.openxmlformats.org/officeDocument/2006/relationships/hyperlink" Target="https://n2t.net/ark:/65665/324938da6-84bb-4b88-a4bf-c54c25b13c7f" TargetMode="External"/><Relationship Id="rId6104" Type="http://schemas.openxmlformats.org/officeDocument/2006/relationships/hyperlink" Target="https://n2t.net/ark:/65665/3c9abc69b-1cb9-4758-a991-79aa13205742" TargetMode="External"/><Relationship Id="rId6311" Type="http://schemas.openxmlformats.org/officeDocument/2006/relationships/hyperlink" Target="https://www.ncbi.nlm.nih.gov/biosample/?term=SAMN29555366" TargetMode="External"/><Relationship Id="rId619" Type="http://schemas.openxmlformats.org/officeDocument/2006/relationships/hyperlink" Target="https://www.ncbi.nlm.nih.gov/nuccore/OP035329" TargetMode="External"/><Relationship Id="rId1249" Type="http://schemas.openxmlformats.org/officeDocument/2006/relationships/hyperlink" Target="https://www.ncbi.nlm.nih.gov/sra/?term=SRR19434490" TargetMode="External"/><Relationship Id="rId2854" Type="http://schemas.openxmlformats.org/officeDocument/2006/relationships/hyperlink" Target="https://n2t.net/ark:/65665/36ca24d43-1b45-41e5-ae1f-06109c6f3165" TargetMode="External"/><Relationship Id="rId3905" Type="http://schemas.openxmlformats.org/officeDocument/2006/relationships/hyperlink" Target="https://www.ncbi.nlm.nih.gov/sra/?term=SRR25465063" TargetMode="External"/><Relationship Id="rId5120" Type="http://schemas.openxmlformats.org/officeDocument/2006/relationships/hyperlink" Target="https://n2t.net/ark:/65665/3a587dd5a-ee33-4448-8939-e86a4f84f683" TargetMode="External"/><Relationship Id="rId95" Type="http://schemas.openxmlformats.org/officeDocument/2006/relationships/hyperlink" Target="https://www.ncbi.nlm.nih.gov/sra/?term=SRR19434530" TargetMode="External"/><Relationship Id="rId826" Type="http://schemas.openxmlformats.org/officeDocument/2006/relationships/hyperlink" Target="https://www.ncbi.nlm.nih.gov/sra/?term=SRR21844267" TargetMode="External"/><Relationship Id="rId1109" Type="http://schemas.openxmlformats.org/officeDocument/2006/relationships/hyperlink" Target="https://n2t.net/ark:/65665/3412e47b6-686e-4a0d-8b8e-b4bbf326942a" TargetMode="External"/><Relationship Id="rId1456" Type="http://schemas.openxmlformats.org/officeDocument/2006/relationships/hyperlink" Target="https://www.ncbi.nlm.nih.gov/nuccore/OP035061" TargetMode="External"/><Relationship Id="rId1663" Type="http://schemas.openxmlformats.org/officeDocument/2006/relationships/hyperlink" Target="https://www.ncbi.nlm.nih.gov/sra/?term=SRR21844194" TargetMode="External"/><Relationship Id="rId1870" Type="http://schemas.openxmlformats.org/officeDocument/2006/relationships/hyperlink" Target="https://www.ncbi.nlm.nih.gov/biosample/?term=SAMN36762007" TargetMode="External"/><Relationship Id="rId2507" Type="http://schemas.openxmlformats.org/officeDocument/2006/relationships/hyperlink" Target="https://www.ncbi.nlm.nih.gov/sra/?term=SRR18254536" TargetMode="External"/><Relationship Id="rId2714" Type="http://schemas.openxmlformats.org/officeDocument/2006/relationships/hyperlink" Target="https://n2t.net/ark:/65665/35bf6b008-07b2-460b-87dc-148534f58715" TargetMode="External"/><Relationship Id="rId2921" Type="http://schemas.openxmlformats.org/officeDocument/2006/relationships/hyperlink" Target="https://www.ncbi.nlm.nih.gov/biosample/?term=SAMN36762107" TargetMode="External"/><Relationship Id="rId7085" Type="http://schemas.openxmlformats.org/officeDocument/2006/relationships/hyperlink" Target="https://www.ncbi.nlm.nih.gov/sra/?term=SRR22396922" TargetMode="External"/><Relationship Id="rId1316" Type="http://schemas.openxmlformats.org/officeDocument/2006/relationships/hyperlink" Target="https://www.ncbi.nlm.nih.gov/nuccore/OR575608" TargetMode="External"/><Relationship Id="rId1523" Type="http://schemas.openxmlformats.org/officeDocument/2006/relationships/hyperlink" Target="https://n2t.net/ark:/65665/33b2377ac-fc8b-4162-a325-53edb057439c" TargetMode="External"/><Relationship Id="rId1730" Type="http://schemas.openxmlformats.org/officeDocument/2006/relationships/hyperlink" Target="https://n2t.net/ark:/65665/33c85e630-f98c-4654-a44f-a7f5a52a3bfd" TargetMode="External"/><Relationship Id="rId4679" Type="http://schemas.openxmlformats.org/officeDocument/2006/relationships/hyperlink" Target="https://www.ncbi.nlm.nih.gov/biosample/?term=SAMN31811589" TargetMode="External"/><Relationship Id="rId4886" Type="http://schemas.openxmlformats.org/officeDocument/2006/relationships/hyperlink" Target="https://n2t.net/ark:/65665/3417fe2bb-46b0-470c-982f-7d77a0c671e5" TargetMode="External"/><Relationship Id="rId5937" Type="http://schemas.openxmlformats.org/officeDocument/2006/relationships/hyperlink" Target="https://n2t.net/ark:/65665/3af149580-5359-4f89-8886-a08210ece0f7" TargetMode="External"/><Relationship Id="rId7292" Type="http://schemas.openxmlformats.org/officeDocument/2006/relationships/hyperlink" Target="https://n2t.net/ark:/65665/33349a94f-f1ee-4eea-b89a-fab0509cd0db" TargetMode="External"/><Relationship Id="rId22" Type="http://schemas.openxmlformats.org/officeDocument/2006/relationships/hyperlink" Target="https://www.ncbi.nlm.nih.gov/biosample/?term=SAMN29555160" TargetMode="External"/><Relationship Id="rId3488" Type="http://schemas.openxmlformats.org/officeDocument/2006/relationships/hyperlink" Target="https://www.ncbi.nlm.nih.gov/sra/?term=SRR25465072" TargetMode="External"/><Relationship Id="rId3695" Type="http://schemas.openxmlformats.org/officeDocument/2006/relationships/hyperlink" Target="https://www.ncbi.nlm.nih.gov/biosample/?term=SAMN29555206" TargetMode="External"/><Relationship Id="rId4539" Type="http://schemas.openxmlformats.org/officeDocument/2006/relationships/hyperlink" Target="https://n2t.net/ark:/65665/31320997d-d9bc-4d51-b0b3-2e258e770a4d" TargetMode="External"/><Relationship Id="rId4746" Type="http://schemas.openxmlformats.org/officeDocument/2006/relationships/hyperlink" Target="https://www.ncbi.nlm.nih.gov/biosample/?term=SAMN48403167" TargetMode="External"/><Relationship Id="rId4953" Type="http://schemas.openxmlformats.org/officeDocument/2006/relationships/hyperlink" Target="https://www.ncbi.nlm.nih.gov/nuccore/OP035321" TargetMode="External"/><Relationship Id="rId7152" Type="http://schemas.openxmlformats.org/officeDocument/2006/relationships/hyperlink" Target="https://n2t.net/ark:/65665/338c659aa-2a53-4631-80a2-f1d8e874604d" TargetMode="External"/><Relationship Id="rId2297" Type="http://schemas.openxmlformats.org/officeDocument/2006/relationships/hyperlink" Target="https://www.ncbi.nlm.nih.gov/biosample/?term=SAMN26198117" TargetMode="External"/><Relationship Id="rId3348" Type="http://schemas.openxmlformats.org/officeDocument/2006/relationships/hyperlink" Target="https://www.ncbi.nlm.nih.gov/nuccore/OR582694" TargetMode="External"/><Relationship Id="rId3555" Type="http://schemas.openxmlformats.org/officeDocument/2006/relationships/hyperlink" Target="https://n2t.net/ark:/65665/3b2349631-ceae-4a77-a826-62dc4fb364d8" TargetMode="External"/><Relationship Id="rId3762" Type="http://schemas.openxmlformats.org/officeDocument/2006/relationships/hyperlink" Target="https://www.ncbi.nlm.nih.gov/nuccore/PV170613" TargetMode="External"/><Relationship Id="rId4606" Type="http://schemas.openxmlformats.org/officeDocument/2006/relationships/hyperlink" Target="https://www.ncbi.nlm.nih.gov/nuccore/OR546233" TargetMode="External"/><Relationship Id="rId4813" Type="http://schemas.openxmlformats.org/officeDocument/2006/relationships/hyperlink" Target="https://n2t.net/ark:/65665/36bcec34c-81ae-4083-afcc-6acaffadf821" TargetMode="External"/><Relationship Id="rId7012" Type="http://schemas.openxmlformats.org/officeDocument/2006/relationships/hyperlink" Target="https://www.ncbi.nlm.nih.gov/nuccore/OR546146" TargetMode="External"/><Relationship Id="rId269" Type="http://schemas.openxmlformats.org/officeDocument/2006/relationships/hyperlink" Target="https://www.ncbi.nlm.nih.gov/sra/?term=SRR22396628" TargetMode="External"/><Relationship Id="rId476" Type="http://schemas.openxmlformats.org/officeDocument/2006/relationships/hyperlink" Target="https://www.ncbi.nlm.nih.gov/nuccore/OP035324" TargetMode="External"/><Relationship Id="rId683" Type="http://schemas.openxmlformats.org/officeDocument/2006/relationships/hyperlink" Target="https://n2t.net/ark:/65665/3af687bc4-9c13-43cf-9dc5-06638dc99cb1" TargetMode="External"/><Relationship Id="rId890" Type="http://schemas.openxmlformats.org/officeDocument/2006/relationships/hyperlink" Target="https://n2t.net/ark:/65665/312e67e11-889c-4dbb-a618-e30e9ab34c69" TargetMode="External"/><Relationship Id="rId2157" Type="http://schemas.openxmlformats.org/officeDocument/2006/relationships/hyperlink" Target="https://www.ncbi.nlm.nih.gov/nuccore/OR546177" TargetMode="External"/><Relationship Id="rId2364" Type="http://schemas.openxmlformats.org/officeDocument/2006/relationships/hyperlink" Target="https://www.ncbi.nlm.nih.gov/nuccore/OP035087" TargetMode="External"/><Relationship Id="rId2571" Type="http://schemas.openxmlformats.org/officeDocument/2006/relationships/hyperlink" Target="https://www.ncbi.nlm.nih.gov/biosample/?term=SAMN26198360" TargetMode="External"/><Relationship Id="rId3208" Type="http://schemas.openxmlformats.org/officeDocument/2006/relationships/hyperlink" Target="https://www.ncbi.nlm.nih.gov/sra/?term=SRR25465362" TargetMode="External"/><Relationship Id="rId3415" Type="http://schemas.openxmlformats.org/officeDocument/2006/relationships/hyperlink" Target="https://n2t.net/ark:/65665/384d88937-fd33-4342-a80e-236528e1dd04" TargetMode="External"/><Relationship Id="rId6778" Type="http://schemas.openxmlformats.org/officeDocument/2006/relationships/hyperlink" Target="https://n2t.net/ark:/65665/314734443-21f4-43ae-8cea-848ac0a300a8" TargetMode="External"/><Relationship Id="rId129" Type="http://schemas.openxmlformats.org/officeDocument/2006/relationships/hyperlink" Target="https://www.ncbi.nlm.nih.gov/biosample/?term=SAMN26198205" TargetMode="External"/><Relationship Id="rId336" Type="http://schemas.openxmlformats.org/officeDocument/2006/relationships/hyperlink" Target="https://www.ncbi.nlm.nih.gov/biosample/?term=SAMN26198185" TargetMode="External"/><Relationship Id="rId543" Type="http://schemas.openxmlformats.org/officeDocument/2006/relationships/hyperlink" Target="https://n2t.net/ark:/65665/367625394-288c-427a-85ae-890642fb8707" TargetMode="External"/><Relationship Id="rId1173" Type="http://schemas.openxmlformats.org/officeDocument/2006/relationships/hyperlink" Target="https://www.ncbi.nlm.nih.gov/nuccore/OP057117" TargetMode="External"/><Relationship Id="rId1380" Type="http://schemas.openxmlformats.org/officeDocument/2006/relationships/hyperlink" Target="https://www.ncbi.nlm.nih.gov/biosample/?term=SAMN36762117" TargetMode="External"/><Relationship Id="rId2017" Type="http://schemas.openxmlformats.org/officeDocument/2006/relationships/hyperlink" Target="https://www.ncbi.nlm.nih.gov/sra/?term=SRR22396788" TargetMode="External"/><Relationship Id="rId2224" Type="http://schemas.openxmlformats.org/officeDocument/2006/relationships/hyperlink" Target="https://www.ncbi.nlm.nih.gov/biosample/?term=SAMN29555194" TargetMode="External"/><Relationship Id="rId3622" Type="http://schemas.openxmlformats.org/officeDocument/2006/relationships/hyperlink" Target="https://n2t.net/ark:/65665/3ad1e770b-bcbe-41d1-a380-9cdc5fc45c71" TargetMode="External"/><Relationship Id="rId5587" Type="http://schemas.openxmlformats.org/officeDocument/2006/relationships/hyperlink" Target="https://n2t.net/ark:/65665/3c29d24b2-79e4-4cf2-ba91-5629bf683d66" TargetMode="External"/><Relationship Id="rId6985" Type="http://schemas.openxmlformats.org/officeDocument/2006/relationships/hyperlink" Target="https://n2t.net/ark:/65665/303047ba0-2e2c-4213-be26-97bcbf4c6c26" TargetMode="External"/><Relationship Id="rId403" Type="http://schemas.openxmlformats.org/officeDocument/2006/relationships/hyperlink" Target="https://www.ncbi.nlm.nih.gov/sra/?term=SRR25465136" TargetMode="External"/><Relationship Id="rId750" Type="http://schemas.openxmlformats.org/officeDocument/2006/relationships/hyperlink" Target="https://www.ncbi.nlm.nih.gov/biosample/?term=SAMN26198334" TargetMode="External"/><Relationship Id="rId1033" Type="http://schemas.openxmlformats.org/officeDocument/2006/relationships/hyperlink" Target="https://n2t.net/ark:/65665/34a181bbd-8579-4cb4-9f61-2279e9742c00" TargetMode="External"/><Relationship Id="rId2431" Type="http://schemas.openxmlformats.org/officeDocument/2006/relationships/hyperlink" Target="https://n2t.net/ark:/65665/31030bf49-5041-400b-b0f2-4cb091cbbb1d" TargetMode="External"/><Relationship Id="rId4189" Type="http://schemas.openxmlformats.org/officeDocument/2006/relationships/hyperlink" Target="https://n2t.net/ark:/65665/3449de90f-979b-441f-9ffc-14f236e62239" TargetMode="External"/><Relationship Id="rId5794" Type="http://schemas.openxmlformats.org/officeDocument/2006/relationships/hyperlink" Target="https://www.ncbi.nlm.nih.gov/nuccore/OR482549" TargetMode="External"/><Relationship Id="rId6638" Type="http://schemas.openxmlformats.org/officeDocument/2006/relationships/hyperlink" Target="https://n2t.net/ark:/65665/3edf1badc-1ea6-400a-b83c-5b49754911b4" TargetMode="External"/><Relationship Id="rId6845" Type="http://schemas.openxmlformats.org/officeDocument/2006/relationships/hyperlink" Target="https://www.ncbi.nlm.nih.gov/biosample/?term=SAMN31811637" TargetMode="External"/><Relationship Id="rId610" Type="http://schemas.openxmlformats.org/officeDocument/2006/relationships/hyperlink" Target="https://n2t.net/ark:/65665/3b4beee21-57b2-43f1-808b-bf40abc749dc" TargetMode="External"/><Relationship Id="rId1240" Type="http://schemas.openxmlformats.org/officeDocument/2006/relationships/hyperlink" Target="https://n2t.net/ark:/65665/30534f47b-62c8-4308-9b63-430ffcb66797" TargetMode="External"/><Relationship Id="rId4049" Type="http://schemas.openxmlformats.org/officeDocument/2006/relationships/hyperlink" Target="https://www.ncbi.nlm.nih.gov/nuccore/OR546224" TargetMode="External"/><Relationship Id="rId4396" Type="http://schemas.openxmlformats.org/officeDocument/2006/relationships/hyperlink" Target="https://n2t.net/ark:/65665/323ea0f1b-b841-4614-a623-7b08696afc12" TargetMode="External"/><Relationship Id="rId5447" Type="http://schemas.openxmlformats.org/officeDocument/2006/relationships/hyperlink" Target="https://www.ncbi.nlm.nih.gov/nuccore/OR581014" TargetMode="External"/><Relationship Id="rId5654" Type="http://schemas.openxmlformats.org/officeDocument/2006/relationships/hyperlink" Target="https://n2t.net/ark:/65665/3cf49c43e-4923-47f6-b15c-aad2880aa78c" TargetMode="External"/><Relationship Id="rId5861" Type="http://schemas.openxmlformats.org/officeDocument/2006/relationships/hyperlink" Target="https://n2t.net/ark:/65665/3cca3e7a7-a544-4c5b-a349-1ed8bb0bfd1e" TargetMode="External"/><Relationship Id="rId6705" Type="http://schemas.openxmlformats.org/officeDocument/2006/relationships/hyperlink" Target="https://www.ncbi.nlm.nih.gov/sra/?term=SRR21844015" TargetMode="External"/><Relationship Id="rId6912" Type="http://schemas.openxmlformats.org/officeDocument/2006/relationships/hyperlink" Target="https://www.ncbi.nlm.nih.gov/sra/?term=SRR33529986" TargetMode="External"/><Relationship Id="rId1100" Type="http://schemas.openxmlformats.org/officeDocument/2006/relationships/hyperlink" Target="https://www.ncbi.nlm.nih.gov/nuccore/PV185779" TargetMode="External"/><Relationship Id="rId4256" Type="http://schemas.openxmlformats.org/officeDocument/2006/relationships/hyperlink" Target="https://www.ncbi.nlm.nih.gov/sra/?term=SRR33529881" TargetMode="External"/><Relationship Id="rId4463" Type="http://schemas.openxmlformats.org/officeDocument/2006/relationships/hyperlink" Target="https://www.ncbi.nlm.nih.gov/sra/?term=SRR19434474" TargetMode="External"/><Relationship Id="rId4670" Type="http://schemas.openxmlformats.org/officeDocument/2006/relationships/hyperlink" Target="https://n2t.net/ark:/65665/3a29f20f2-43c8-46e8-a581-6a03a61284fd" TargetMode="External"/><Relationship Id="rId5307" Type="http://schemas.openxmlformats.org/officeDocument/2006/relationships/hyperlink" Target="https://www.ncbi.nlm.nih.gov/biosample/?term=SAMN29555398" TargetMode="External"/><Relationship Id="rId5514" Type="http://schemas.openxmlformats.org/officeDocument/2006/relationships/hyperlink" Target="https://n2t.net/ark:/65665/3fba26178-7336-4388-9d8e-8cecb5e58eda" TargetMode="External"/><Relationship Id="rId5721" Type="http://schemas.openxmlformats.org/officeDocument/2006/relationships/hyperlink" Target="https://www.ncbi.nlm.nih.gov/biosample/?term=SAMN36762090" TargetMode="External"/><Relationship Id="rId1917" Type="http://schemas.openxmlformats.org/officeDocument/2006/relationships/hyperlink" Target="https://n2t.net/ark:/65665/36c04e24f-972e-424d-880a-cd0c56f6e2dc" TargetMode="External"/><Relationship Id="rId3065" Type="http://schemas.openxmlformats.org/officeDocument/2006/relationships/hyperlink" Target="https://www.ncbi.nlm.nih.gov/nuccore/OP056868" TargetMode="External"/><Relationship Id="rId3272" Type="http://schemas.openxmlformats.org/officeDocument/2006/relationships/hyperlink" Target="https://n2t.net/ark:/65665/3ebf899c7-5dbf-4ce0-add4-7ccbcfcdbe01" TargetMode="External"/><Relationship Id="rId4116" Type="http://schemas.openxmlformats.org/officeDocument/2006/relationships/hyperlink" Target="https://n2t.net/ark:/65665/36330be26-afde-40ae-b2e0-3062c880377b" TargetMode="External"/><Relationship Id="rId4323" Type="http://schemas.openxmlformats.org/officeDocument/2006/relationships/hyperlink" Target="https://n2t.net/ark:/65665/391f1a411-a30d-4cbb-a4cf-6b55388e9d1e" TargetMode="External"/><Relationship Id="rId4530" Type="http://schemas.openxmlformats.org/officeDocument/2006/relationships/hyperlink" Target="https://www.ncbi.nlm.nih.gov/biosample/?term=SAMN26198165" TargetMode="External"/><Relationship Id="rId193" Type="http://schemas.openxmlformats.org/officeDocument/2006/relationships/hyperlink" Target="https://www.ncbi.nlm.nih.gov/nuccore/OR582702" TargetMode="External"/><Relationship Id="rId2081" Type="http://schemas.openxmlformats.org/officeDocument/2006/relationships/hyperlink" Target="https://n2t.net/ark:/65665/3c67551ae-6f3d-4727-8248-2ef76b13764e" TargetMode="External"/><Relationship Id="rId3132" Type="http://schemas.openxmlformats.org/officeDocument/2006/relationships/hyperlink" Target="https://n2t.net/ark:/65665/30ab46a70-79a1-4065-a850-93ff0b359da4" TargetMode="External"/><Relationship Id="rId6288" Type="http://schemas.openxmlformats.org/officeDocument/2006/relationships/hyperlink" Target="https://www.ncbi.nlm.nih.gov/sra/?term=SRR22396799" TargetMode="External"/><Relationship Id="rId6495" Type="http://schemas.openxmlformats.org/officeDocument/2006/relationships/hyperlink" Target="https://www.ncbi.nlm.nih.gov/nuccore/OP056887" TargetMode="External"/><Relationship Id="rId7339" Type="http://schemas.openxmlformats.org/officeDocument/2006/relationships/hyperlink" Target="https://www.ncbi.nlm.nih.gov/nuccore/OR499730" TargetMode="External"/><Relationship Id="rId260" Type="http://schemas.openxmlformats.org/officeDocument/2006/relationships/hyperlink" Target="https://n2t.net/ark:/65665/318c74162-0576-4543-af8b-59e408c079c9" TargetMode="External"/><Relationship Id="rId5097" Type="http://schemas.openxmlformats.org/officeDocument/2006/relationships/hyperlink" Target="https://n2t.net/ark:/65665/355a8c8a6-4ffc-4fb0-b4fc-a8869a703481" TargetMode="External"/><Relationship Id="rId6148" Type="http://schemas.openxmlformats.org/officeDocument/2006/relationships/hyperlink" Target="https://www.ncbi.nlm.nih.gov/sra/?term=SRR21844062" TargetMode="External"/><Relationship Id="rId6355" Type="http://schemas.openxmlformats.org/officeDocument/2006/relationships/hyperlink" Target="https://www.ncbi.nlm.nih.gov/nuccore/OR499734" TargetMode="External"/><Relationship Id="rId120" Type="http://schemas.openxmlformats.org/officeDocument/2006/relationships/hyperlink" Target="https://www.ncbi.nlm.nih.gov/nuccore/OP035213" TargetMode="External"/><Relationship Id="rId2898" Type="http://schemas.openxmlformats.org/officeDocument/2006/relationships/hyperlink" Target="https://www.ncbi.nlm.nih.gov/sra/?term=SRR25465249" TargetMode="External"/><Relationship Id="rId3949" Type="http://schemas.openxmlformats.org/officeDocument/2006/relationships/hyperlink" Target="https://n2t.net/ark:/65665/3d31eb99c-9f83-472c-a0ea-aea50763bb53" TargetMode="External"/><Relationship Id="rId5164" Type="http://schemas.openxmlformats.org/officeDocument/2006/relationships/hyperlink" Target="https://www.ncbi.nlm.nih.gov/nuccore/PV329696" TargetMode="External"/><Relationship Id="rId6008" Type="http://schemas.openxmlformats.org/officeDocument/2006/relationships/hyperlink" Target="https://www.ncbi.nlm.nih.gov/nuccore/OR582721" TargetMode="External"/><Relationship Id="rId6215" Type="http://schemas.openxmlformats.org/officeDocument/2006/relationships/hyperlink" Target="https://www.ncbi.nlm.nih.gov/nuccore/OP035174" TargetMode="External"/><Relationship Id="rId6562" Type="http://schemas.openxmlformats.org/officeDocument/2006/relationships/hyperlink" Target="https://n2t.net/ark:/65665/3f348e9ae-d749-4eb6-a3cb-a7d49b8b4413" TargetMode="External"/><Relationship Id="rId2758" Type="http://schemas.openxmlformats.org/officeDocument/2006/relationships/hyperlink" Target="https://www.ncbi.nlm.nih.gov/biosample/?term=SAMN29555126" TargetMode="External"/><Relationship Id="rId2965" Type="http://schemas.openxmlformats.org/officeDocument/2006/relationships/hyperlink" Target="https://www.ncbi.nlm.nih.gov/nuccore/OP035150" TargetMode="External"/><Relationship Id="rId3809" Type="http://schemas.openxmlformats.org/officeDocument/2006/relationships/hyperlink" Target="https://www.ncbi.nlm.nih.gov/sra/?term=SRR25465076" TargetMode="External"/><Relationship Id="rId5024" Type="http://schemas.openxmlformats.org/officeDocument/2006/relationships/hyperlink" Target="https://www.ncbi.nlm.nih.gov/nuccore/OP035285" TargetMode="External"/><Relationship Id="rId5371" Type="http://schemas.openxmlformats.org/officeDocument/2006/relationships/hyperlink" Target="https://n2t.net/ark:/65665/3ec101627-2b7c-4e56-8dc7-df36635000bf" TargetMode="External"/><Relationship Id="rId6422" Type="http://schemas.openxmlformats.org/officeDocument/2006/relationships/hyperlink" Target="https://www.ncbi.nlm.nih.gov/nuccore/OR546239" TargetMode="External"/><Relationship Id="rId937" Type="http://schemas.openxmlformats.org/officeDocument/2006/relationships/hyperlink" Target="https://www.ncbi.nlm.nih.gov/nuccore/PV454013" TargetMode="External"/><Relationship Id="rId1567" Type="http://schemas.openxmlformats.org/officeDocument/2006/relationships/hyperlink" Target="https://www.ncbi.nlm.nih.gov/sra/?term=SRR21843949" TargetMode="External"/><Relationship Id="rId1774" Type="http://schemas.openxmlformats.org/officeDocument/2006/relationships/hyperlink" Target="https://n2t.net/ark:/65665/317753039-f8fa-40f2-85f9-d03213c04153" TargetMode="External"/><Relationship Id="rId1981" Type="http://schemas.openxmlformats.org/officeDocument/2006/relationships/hyperlink" Target="https://www.ncbi.nlm.nih.gov/nuccore/OP035077" TargetMode="External"/><Relationship Id="rId2618" Type="http://schemas.openxmlformats.org/officeDocument/2006/relationships/hyperlink" Target="https://www.ncbi.nlm.nih.gov/nuccore/PV651720" TargetMode="External"/><Relationship Id="rId2825" Type="http://schemas.openxmlformats.org/officeDocument/2006/relationships/hyperlink" Target="https://www.ncbi.nlm.nih.gov/biosample/?term=SAMN26198250" TargetMode="External"/><Relationship Id="rId4180" Type="http://schemas.openxmlformats.org/officeDocument/2006/relationships/hyperlink" Target="https://www.ncbi.nlm.nih.gov/nuccore/PV339719" TargetMode="External"/><Relationship Id="rId5231" Type="http://schemas.openxmlformats.org/officeDocument/2006/relationships/hyperlink" Target="https://www.ncbi.nlm.nih.gov/biosample/?term=SAMN26198296" TargetMode="External"/><Relationship Id="rId66" Type="http://schemas.openxmlformats.org/officeDocument/2006/relationships/hyperlink" Target="https://www.ncbi.nlm.nih.gov/nuccore/OP035303" TargetMode="External"/><Relationship Id="rId1427" Type="http://schemas.openxmlformats.org/officeDocument/2006/relationships/hyperlink" Target="https://www.ncbi.nlm.nih.gov/sra/?term=SRR22396856" TargetMode="External"/><Relationship Id="rId1634" Type="http://schemas.openxmlformats.org/officeDocument/2006/relationships/hyperlink" Target="https://www.ncbi.nlm.nih.gov/biosample/?term=SAMN29555070" TargetMode="External"/><Relationship Id="rId1841" Type="http://schemas.openxmlformats.org/officeDocument/2006/relationships/hyperlink" Target="https://www.ncbi.nlm.nih.gov/sra/?term=SRR19434390" TargetMode="External"/><Relationship Id="rId4040" Type="http://schemas.openxmlformats.org/officeDocument/2006/relationships/hyperlink" Target="https://n2t.net/ark:/65665/30b876c52-11a3-4a01-b0cb-3c9980617cd9" TargetMode="External"/><Relationship Id="rId4997" Type="http://schemas.openxmlformats.org/officeDocument/2006/relationships/hyperlink" Target="https://www.ncbi.nlm.nih.gov/nuccore/OR482582" TargetMode="External"/><Relationship Id="rId7196" Type="http://schemas.openxmlformats.org/officeDocument/2006/relationships/hyperlink" Target="https://n2t.net/ark:/65665/33d85421a-b113-4800-95ff-6f0cea836897" TargetMode="External"/><Relationship Id="rId3599" Type="http://schemas.openxmlformats.org/officeDocument/2006/relationships/hyperlink" Target="https://www.ncbi.nlm.nih.gov/biosample/?term=SAMN36762354" TargetMode="External"/><Relationship Id="rId4857" Type="http://schemas.openxmlformats.org/officeDocument/2006/relationships/hyperlink" Target="https://www.ncbi.nlm.nih.gov/sra/?term=SRR33529818" TargetMode="External"/><Relationship Id="rId7056" Type="http://schemas.openxmlformats.org/officeDocument/2006/relationships/hyperlink" Target="https://www.ncbi.nlm.nih.gov/sra/?term=SRR25465200" TargetMode="External"/><Relationship Id="rId7263" Type="http://schemas.openxmlformats.org/officeDocument/2006/relationships/hyperlink" Target="https://n2t.net/ark:/65665/35c50d6c2-1629-4c87-99fd-1739d8858af7" TargetMode="External"/><Relationship Id="rId1701" Type="http://schemas.openxmlformats.org/officeDocument/2006/relationships/hyperlink" Target="https://n2t.net/ark:/65665/3e143b056-f52c-44a0-ac90-af118c662b13" TargetMode="External"/><Relationship Id="rId3459" Type="http://schemas.openxmlformats.org/officeDocument/2006/relationships/hyperlink" Target="https://www.ncbi.nlm.nih.gov/nuccore/PV170587" TargetMode="External"/><Relationship Id="rId3666" Type="http://schemas.openxmlformats.org/officeDocument/2006/relationships/hyperlink" Target="https://www.ncbi.nlm.nih.gov/sra/?term=SRR25465334" TargetMode="External"/><Relationship Id="rId5908" Type="http://schemas.openxmlformats.org/officeDocument/2006/relationships/hyperlink" Target="https://n2t.net/ark:/65665/3c8353a6a-b94c-4e07-a8a7-a8850e60262e" TargetMode="External"/><Relationship Id="rId6072" Type="http://schemas.openxmlformats.org/officeDocument/2006/relationships/hyperlink" Target="https://n2t.net/ark:/65665/3eea90aa2-edce-4915-b94d-32149a886a5c" TargetMode="External"/><Relationship Id="rId7123" Type="http://schemas.openxmlformats.org/officeDocument/2006/relationships/hyperlink" Target="https://n2t.net/ark:/65665/3d848adeb-3552-4a95-9fc5-a422f96c1fdf" TargetMode="External"/><Relationship Id="rId7330" Type="http://schemas.openxmlformats.org/officeDocument/2006/relationships/hyperlink" Target="https://n2t.net/ark:/65665/33728a909-f972-4c2d-9bd2-3f09aefff30b" TargetMode="External"/><Relationship Id="rId587" Type="http://schemas.openxmlformats.org/officeDocument/2006/relationships/hyperlink" Target="https://www.ncbi.nlm.nih.gov/biosample/?term=SAMN29555059" TargetMode="External"/><Relationship Id="rId2268" Type="http://schemas.openxmlformats.org/officeDocument/2006/relationships/hyperlink" Target="https://www.ncbi.nlm.nih.gov/biosample/?term=SAMN26198308" TargetMode="External"/><Relationship Id="rId3319" Type="http://schemas.openxmlformats.org/officeDocument/2006/relationships/hyperlink" Target="https://n2t.net/ark:/65665/3434d7ee6-00ba-4750-b409-16a15140ba01" TargetMode="External"/><Relationship Id="rId3873" Type="http://schemas.openxmlformats.org/officeDocument/2006/relationships/hyperlink" Target="https://n2t.net/ark:/65665/3036c2f45-a141-43d3-81d5-2f89f8d62c14" TargetMode="External"/><Relationship Id="rId4717" Type="http://schemas.openxmlformats.org/officeDocument/2006/relationships/hyperlink" Target="https://www.ncbi.nlm.nih.gov/nuccore/OR575558" TargetMode="External"/><Relationship Id="rId4924" Type="http://schemas.openxmlformats.org/officeDocument/2006/relationships/hyperlink" Target="https://n2t.net/ark:/65665/3d28a6b2b-9ca0-4426-b54a-42abed7272b5" TargetMode="External"/><Relationship Id="rId447" Type="http://schemas.openxmlformats.org/officeDocument/2006/relationships/hyperlink" Target="https://n2t.net/ark:/65665/3f42e462b-1024-45ab-8a2d-0e83117cdfd1" TargetMode="External"/><Relationship Id="rId794" Type="http://schemas.openxmlformats.org/officeDocument/2006/relationships/hyperlink" Target="https://n2t.net/ark:/65665/3f1f7017a-c725-443d-a187-74f98b75def6" TargetMode="External"/><Relationship Id="rId1077" Type="http://schemas.openxmlformats.org/officeDocument/2006/relationships/hyperlink" Target="https://www.ncbi.nlm.nih.gov/biosample/?term=SAMN26198082" TargetMode="External"/><Relationship Id="rId2128" Type="http://schemas.openxmlformats.org/officeDocument/2006/relationships/hyperlink" Target="https://www.ncbi.nlm.nih.gov/biosample/?term=SAMN36762324" TargetMode="External"/><Relationship Id="rId2475" Type="http://schemas.openxmlformats.org/officeDocument/2006/relationships/hyperlink" Target="https://n2t.net/ark:/65665/32c33b7cb-fd45-4a95-928c-021e73c39cc3" TargetMode="External"/><Relationship Id="rId2682" Type="http://schemas.openxmlformats.org/officeDocument/2006/relationships/hyperlink" Target="https://www.ncbi.nlm.nih.gov/biosample/?term=SAMN29555219" TargetMode="External"/><Relationship Id="rId3526" Type="http://schemas.openxmlformats.org/officeDocument/2006/relationships/hyperlink" Target="https://n2t.net/ark:/65665/3112685a5-c00c-4293-91d2-4a8669a36671" TargetMode="External"/><Relationship Id="rId3733" Type="http://schemas.openxmlformats.org/officeDocument/2006/relationships/hyperlink" Target="https://www.ncbi.nlm.nih.gov/nuccore/PV170597" TargetMode="External"/><Relationship Id="rId3940" Type="http://schemas.openxmlformats.org/officeDocument/2006/relationships/hyperlink" Target="https://www.ncbi.nlm.nih.gov/biosample/?term=SAMN36762309" TargetMode="External"/><Relationship Id="rId6889" Type="http://schemas.openxmlformats.org/officeDocument/2006/relationships/hyperlink" Target="https://www.ncbi.nlm.nih.gov/biosample/?term=SAMN48403030" TargetMode="External"/><Relationship Id="rId654" Type="http://schemas.openxmlformats.org/officeDocument/2006/relationships/hyperlink" Target="https://n2t.net/ark:/65665/3d6bedf4c-a6dd-4f18-82ba-f3183d4d8ef5" TargetMode="External"/><Relationship Id="rId861" Type="http://schemas.openxmlformats.org/officeDocument/2006/relationships/hyperlink" Target="https://www.ncbi.nlm.nih.gov/sra/?term=SRR22396928" TargetMode="External"/><Relationship Id="rId1284" Type="http://schemas.openxmlformats.org/officeDocument/2006/relationships/hyperlink" Target="https://www.ncbi.nlm.nih.gov/biosample/?term=SAMN26198279" TargetMode="External"/><Relationship Id="rId1491" Type="http://schemas.openxmlformats.org/officeDocument/2006/relationships/hyperlink" Target="https://www.ncbi.nlm.nih.gov/sra/?term=SRR18254492" TargetMode="External"/><Relationship Id="rId2335" Type="http://schemas.openxmlformats.org/officeDocument/2006/relationships/hyperlink" Target="https://n2t.net/ark:/65665/3d45d8edf-167c-4f67-8524-be5901d97453" TargetMode="External"/><Relationship Id="rId2542" Type="http://schemas.openxmlformats.org/officeDocument/2006/relationships/hyperlink" Target="https://www.ncbi.nlm.nih.gov/biosample/?term=SAMN36762323" TargetMode="External"/><Relationship Id="rId3800" Type="http://schemas.openxmlformats.org/officeDocument/2006/relationships/hyperlink" Target="https://n2t.net/ark:/65665/38c0c93a2-8dd1-4757-a82c-bd3014c81f91" TargetMode="External"/><Relationship Id="rId5698" Type="http://schemas.openxmlformats.org/officeDocument/2006/relationships/hyperlink" Target="https://www.ncbi.nlm.nih.gov/sra/?term=SRR21844193" TargetMode="External"/><Relationship Id="rId6749" Type="http://schemas.openxmlformats.org/officeDocument/2006/relationships/hyperlink" Target="https://n2t.net/ark:/65665/321782b77-8537-45d2-b5a8-097c4012d7a9" TargetMode="External"/><Relationship Id="rId6956" Type="http://schemas.openxmlformats.org/officeDocument/2006/relationships/hyperlink" Target="https://n2t.net/ark:/65665/3ee1bffa8-3bc4-477d-acb3-64e8f446c1e5" TargetMode="External"/><Relationship Id="rId307" Type="http://schemas.openxmlformats.org/officeDocument/2006/relationships/hyperlink" Target="https://n2t.net/ark:/65665/348dd2cb1-7d1d-4096-a0e8-99ae4f848c9a" TargetMode="External"/><Relationship Id="rId514" Type="http://schemas.openxmlformats.org/officeDocument/2006/relationships/hyperlink" Target="https://www.ncbi.nlm.nih.gov/nuccore/OR482555" TargetMode="External"/><Relationship Id="rId721" Type="http://schemas.openxmlformats.org/officeDocument/2006/relationships/hyperlink" Target="https://www.ncbi.nlm.nih.gov/sra/?term=SRR22396932" TargetMode="External"/><Relationship Id="rId1144" Type="http://schemas.openxmlformats.org/officeDocument/2006/relationships/hyperlink" Target="https://n2t.net/ark:/65665/3cff72b46-fb53-41e1-8642-441efbd9d982" TargetMode="External"/><Relationship Id="rId1351" Type="http://schemas.openxmlformats.org/officeDocument/2006/relationships/hyperlink" Target="https://www.ncbi.nlm.nih.gov/nuccore/PV660485" TargetMode="External"/><Relationship Id="rId2402" Type="http://schemas.openxmlformats.org/officeDocument/2006/relationships/hyperlink" Target="https://n2t.net/ark:/65665/33e956813-0ae8-4d2e-866b-48d1652fb956" TargetMode="External"/><Relationship Id="rId5558" Type="http://schemas.openxmlformats.org/officeDocument/2006/relationships/hyperlink" Target="https://n2t.net/ark:/65665/3396dd157-25d6-4927-9b7a-e3ccf73b184d" TargetMode="External"/><Relationship Id="rId5765" Type="http://schemas.openxmlformats.org/officeDocument/2006/relationships/hyperlink" Target="https://www.ncbi.nlm.nih.gov/nuccore/OR482573" TargetMode="External"/><Relationship Id="rId5972" Type="http://schemas.openxmlformats.org/officeDocument/2006/relationships/hyperlink" Target="https://n2t.net/ark:/65665/38257aab2-1992-46bf-a6f0-dfff63a715ac" TargetMode="External"/><Relationship Id="rId6609" Type="http://schemas.openxmlformats.org/officeDocument/2006/relationships/hyperlink" Target="https://n2t.net/ark:/65665/35829e2f7-5136-471a-bd7e-4fe99b70a05f" TargetMode="External"/><Relationship Id="rId6816" Type="http://schemas.openxmlformats.org/officeDocument/2006/relationships/hyperlink" Target="https://www.ncbi.nlm.nih.gov/sra/?term=SRR21843900" TargetMode="External"/><Relationship Id="rId1004" Type="http://schemas.openxmlformats.org/officeDocument/2006/relationships/hyperlink" Target="https://www.ncbi.nlm.nih.gov/sra/?term=SRR19434347" TargetMode="External"/><Relationship Id="rId1211" Type="http://schemas.openxmlformats.org/officeDocument/2006/relationships/hyperlink" Target="https://n2t.net/ark:/65665/309ec7df7-8d71-42b3-8053-bd5383ef2754" TargetMode="External"/><Relationship Id="rId4367" Type="http://schemas.openxmlformats.org/officeDocument/2006/relationships/hyperlink" Target="https://n2t.net/ark:/65665/3f930f8db-2cb8-4051-a660-a23838e49683" TargetMode="External"/><Relationship Id="rId4574" Type="http://schemas.openxmlformats.org/officeDocument/2006/relationships/hyperlink" Target="https://n2t.net/ark:/65665/308b7217a-4b8f-46a3-88ac-64a6303579b4" TargetMode="External"/><Relationship Id="rId4781" Type="http://schemas.openxmlformats.org/officeDocument/2006/relationships/hyperlink" Target="https://www.ncbi.nlm.nih.gov/biosample/?term=SAMN31811741" TargetMode="External"/><Relationship Id="rId5418" Type="http://schemas.openxmlformats.org/officeDocument/2006/relationships/hyperlink" Target="https://www.ncbi.nlm.nih.gov/sra/?term=SRR21844117" TargetMode="External"/><Relationship Id="rId5625" Type="http://schemas.openxmlformats.org/officeDocument/2006/relationships/hyperlink" Target="https://www.ncbi.nlm.nih.gov/biosample/?term=SAMN26198276" TargetMode="External"/><Relationship Id="rId5832" Type="http://schemas.openxmlformats.org/officeDocument/2006/relationships/hyperlink" Target="https://n2t.net/ark:/65665/3764e5fd9-17b8-4dcb-897a-72a0a3a024a2" TargetMode="External"/><Relationship Id="rId3176" Type="http://schemas.openxmlformats.org/officeDocument/2006/relationships/hyperlink" Target="https://n2t.net/ark:/65665/30cc7d474-7338-4132-9242-55be63723b7f" TargetMode="External"/><Relationship Id="rId3383" Type="http://schemas.openxmlformats.org/officeDocument/2006/relationships/hyperlink" Target="https://n2t.net/ark:/65665/3ac3df4be-240d-4866-8294-19eb50f09287" TargetMode="External"/><Relationship Id="rId3590" Type="http://schemas.openxmlformats.org/officeDocument/2006/relationships/hyperlink" Target="https://n2t.net/ark:/65665/31ac76144-b58d-485a-9e80-3118c12bc9c4" TargetMode="External"/><Relationship Id="rId4227" Type="http://schemas.openxmlformats.org/officeDocument/2006/relationships/hyperlink" Target="https://n2t.net/ark:/65665/35169efc1-55c1-45e2-b693-71f223e530a6" TargetMode="External"/><Relationship Id="rId4434" Type="http://schemas.openxmlformats.org/officeDocument/2006/relationships/hyperlink" Target="https://www.ncbi.nlm.nih.gov/sra/?term=SRR21844099" TargetMode="External"/><Relationship Id="rId2192" Type="http://schemas.openxmlformats.org/officeDocument/2006/relationships/hyperlink" Target="https://n2t.net/ark:/65665/34eed9e47-cc3d-4b54-9f21-5044b05eebd8" TargetMode="External"/><Relationship Id="rId3036" Type="http://schemas.openxmlformats.org/officeDocument/2006/relationships/hyperlink" Target="https://n2t.net/ark:/65665/3484f794c-7a60-433c-8792-5e5684416219" TargetMode="External"/><Relationship Id="rId3243" Type="http://schemas.openxmlformats.org/officeDocument/2006/relationships/hyperlink" Target="https://n2t.net/ark:/65665/38a55879b-7031-48cf-a6ba-62873325287e" TargetMode="External"/><Relationship Id="rId4641" Type="http://schemas.openxmlformats.org/officeDocument/2006/relationships/hyperlink" Target="https://n2t.net/ark:/65665/39a7f82a6-041f-488f-8355-442e2d47a322" TargetMode="External"/><Relationship Id="rId6399" Type="http://schemas.openxmlformats.org/officeDocument/2006/relationships/hyperlink" Target="https://n2t.net/ark:/65665/3c7a751a9-2368-41bd-8b24-0030f404c5c9" TargetMode="External"/><Relationship Id="rId164" Type="http://schemas.openxmlformats.org/officeDocument/2006/relationships/hyperlink" Target="https://www.ncbi.nlm.nih.gov/biosample/?term=SAMN31811716" TargetMode="External"/><Relationship Id="rId371" Type="http://schemas.openxmlformats.org/officeDocument/2006/relationships/hyperlink" Target="https://n2t.net/ark:/65665/33a51ce94-3bf2-41e9-92bc-d493edafa498" TargetMode="External"/><Relationship Id="rId2052" Type="http://schemas.openxmlformats.org/officeDocument/2006/relationships/hyperlink" Target="https://www.ncbi.nlm.nih.gov/biosample/?term=SAMN26198210" TargetMode="External"/><Relationship Id="rId3450" Type="http://schemas.openxmlformats.org/officeDocument/2006/relationships/hyperlink" Target="https://n2t.net/ark:/65665/322c8465a-1b9f-49bb-827f-f98d3b82b3c0" TargetMode="External"/><Relationship Id="rId4501" Type="http://schemas.openxmlformats.org/officeDocument/2006/relationships/hyperlink" Target="https://www.ncbi.nlm.nih.gov/sra/?term=SRR18254491" TargetMode="External"/><Relationship Id="rId6259" Type="http://schemas.openxmlformats.org/officeDocument/2006/relationships/hyperlink" Target="https://www.ncbi.nlm.nih.gov/nuccore/OP035263" TargetMode="External"/><Relationship Id="rId3103" Type="http://schemas.openxmlformats.org/officeDocument/2006/relationships/hyperlink" Target="https://n2t.net/ark:/65665/3fbaf0b7c-c5af-41a9-94d3-0d0027001202" TargetMode="External"/><Relationship Id="rId3310" Type="http://schemas.openxmlformats.org/officeDocument/2006/relationships/hyperlink" Target="https://www.ncbi.nlm.nih.gov/sra/?term=SRR25465316" TargetMode="External"/><Relationship Id="rId5068" Type="http://schemas.openxmlformats.org/officeDocument/2006/relationships/hyperlink" Target="https://www.ncbi.nlm.nih.gov/sra/?term=SRR25465268" TargetMode="External"/><Relationship Id="rId6466" Type="http://schemas.openxmlformats.org/officeDocument/2006/relationships/hyperlink" Target="https://n2t.net/ark:/65665/3747f0283-ceac-469f-b2a6-aa4036d6dc16" TargetMode="External"/><Relationship Id="rId6673" Type="http://schemas.openxmlformats.org/officeDocument/2006/relationships/hyperlink" Target="https://n2t.net/ark:/65665/325e461b7-0735-4e1d-9d56-49fef31b2adf" TargetMode="External"/><Relationship Id="rId6880" Type="http://schemas.openxmlformats.org/officeDocument/2006/relationships/hyperlink" Target="https://www.ncbi.nlm.nih.gov/nuccore/PV662070" TargetMode="External"/><Relationship Id="rId231" Type="http://schemas.openxmlformats.org/officeDocument/2006/relationships/hyperlink" Target="https://www.ncbi.nlm.nih.gov/nuccore/OP057005" TargetMode="External"/><Relationship Id="rId2869" Type="http://schemas.openxmlformats.org/officeDocument/2006/relationships/hyperlink" Target="https://www.ncbi.nlm.nih.gov/nuccore/OP035143" TargetMode="External"/><Relationship Id="rId5275" Type="http://schemas.openxmlformats.org/officeDocument/2006/relationships/hyperlink" Target="https://n2t.net/ark:/65665/3eebc50a2-465d-48f4-b77c-97c3a90d1154" TargetMode="External"/><Relationship Id="rId5482" Type="http://schemas.openxmlformats.org/officeDocument/2006/relationships/hyperlink" Target="https://www.ncbi.nlm.nih.gov/sra/?term=SRR21844246" TargetMode="External"/><Relationship Id="rId6119" Type="http://schemas.openxmlformats.org/officeDocument/2006/relationships/hyperlink" Target="https://www.ncbi.nlm.nih.gov/sra/?term=SRR21844140" TargetMode="External"/><Relationship Id="rId6326" Type="http://schemas.openxmlformats.org/officeDocument/2006/relationships/hyperlink" Target="https://www.ncbi.nlm.nih.gov/biosample/?term=SAMN26198423" TargetMode="External"/><Relationship Id="rId6533" Type="http://schemas.openxmlformats.org/officeDocument/2006/relationships/hyperlink" Target="https://n2t.net/ark:/65665/3b93b38d2-92ee-4672-9a4a-2e5b035f5725" TargetMode="External"/><Relationship Id="rId6740" Type="http://schemas.openxmlformats.org/officeDocument/2006/relationships/hyperlink" Target="https://www.ncbi.nlm.nih.gov/biosample/?term=SAMN29555337" TargetMode="External"/><Relationship Id="rId1678" Type="http://schemas.openxmlformats.org/officeDocument/2006/relationships/hyperlink" Target="https://n2t.net/ark:/65665/3a6441cd0-d31e-46d3-b2a7-fbca7ab70b1f" TargetMode="External"/><Relationship Id="rId1885" Type="http://schemas.openxmlformats.org/officeDocument/2006/relationships/hyperlink" Target="https://n2t.net/ark:/65665/3c792ff47-c219-4ffa-b921-bfefce77ffa3" TargetMode="External"/><Relationship Id="rId2729" Type="http://schemas.openxmlformats.org/officeDocument/2006/relationships/hyperlink" Target="https://www.ncbi.nlm.nih.gov/biosample/?term=SAMN29555140" TargetMode="External"/><Relationship Id="rId2936" Type="http://schemas.openxmlformats.org/officeDocument/2006/relationships/hyperlink" Target="https://n2t.net/ark:/65665/3b1bca4e4-7bf1-4869-9de7-60226a37960b" TargetMode="External"/><Relationship Id="rId4084" Type="http://schemas.openxmlformats.org/officeDocument/2006/relationships/hyperlink" Target="https://n2t.net/ark:/65665/3035954c0-ac20-45d3-817c-6a7c1ee9ed94" TargetMode="External"/><Relationship Id="rId4291" Type="http://schemas.openxmlformats.org/officeDocument/2006/relationships/hyperlink" Target="https://www.ncbi.nlm.nih.gov/nuccore/OP035067" TargetMode="External"/><Relationship Id="rId5135" Type="http://schemas.openxmlformats.org/officeDocument/2006/relationships/hyperlink" Target="https://www.ncbi.nlm.nih.gov/sra/?term=SRR33529972" TargetMode="External"/><Relationship Id="rId5342" Type="http://schemas.openxmlformats.org/officeDocument/2006/relationships/hyperlink" Target="https://www.ncbi.nlm.nih.gov/nuccore/PV670482" TargetMode="External"/><Relationship Id="rId6600" Type="http://schemas.openxmlformats.org/officeDocument/2006/relationships/hyperlink" Target="https://www.ncbi.nlm.nih.gov/nuccore/OR582713" TargetMode="External"/><Relationship Id="rId908" Type="http://schemas.openxmlformats.org/officeDocument/2006/relationships/hyperlink" Target="https://n2t.net/ark:/65665/35248bb11-faf2-49d6-b65d-87e766c02d94" TargetMode="External"/><Relationship Id="rId1538" Type="http://schemas.openxmlformats.org/officeDocument/2006/relationships/hyperlink" Target="https://n2t.net/ark:/65665/33c43de1c-3dd4-4412-be63-17f3171c36b6" TargetMode="External"/><Relationship Id="rId4151" Type="http://schemas.openxmlformats.org/officeDocument/2006/relationships/hyperlink" Target="https://n2t.net/ark:/65665/30edca2b6-f5b8-4329-b1c7-4884a8a5baf5" TargetMode="External"/><Relationship Id="rId5202" Type="http://schemas.openxmlformats.org/officeDocument/2006/relationships/hyperlink" Target="https://www.ncbi.nlm.nih.gov/sra/?term=SRR21844199" TargetMode="External"/><Relationship Id="rId1745" Type="http://schemas.openxmlformats.org/officeDocument/2006/relationships/hyperlink" Target="https://www.ncbi.nlm.nih.gov/biosample/?term=SAMN29555112" TargetMode="External"/><Relationship Id="rId1952" Type="http://schemas.openxmlformats.org/officeDocument/2006/relationships/hyperlink" Target="https://n2t.net/ark:/65665/37490be37-f858-4072-8d61-a5e37dd9fb22" TargetMode="External"/><Relationship Id="rId4011" Type="http://schemas.openxmlformats.org/officeDocument/2006/relationships/hyperlink" Target="https://n2t.net/ark:/65665/3c7e3454d-3125-4058-a44a-0df3ac1e0f77" TargetMode="External"/><Relationship Id="rId7167" Type="http://schemas.openxmlformats.org/officeDocument/2006/relationships/hyperlink" Target="https://n2t.net/ark:/65665/33a0de3c4-598b-427b-9b4e-252ebcab4f6b" TargetMode="External"/><Relationship Id="rId37" Type="http://schemas.openxmlformats.org/officeDocument/2006/relationships/hyperlink" Target="https://n2t.net/ark:/65665/30ac08766-d58f-44f1-8647-82e2e3b85ae0" TargetMode="External"/><Relationship Id="rId1605" Type="http://schemas.openxmlformats.org/officeDocument/2006/relationships/hyperlink" Target="https://www.ncbi.nlm.nih.gov/biosample/?term=SAMN31811855" TargetMode="External"/><Relationship Id="rId1812" Type="http://schemas.openxmlformats.org/officeDocument/2006/relationships/hyperlink" Target="https://www.ncbi.nlm.nih.gov/nuccore/PV642268" TargetMode="External"/><Relationship Id="rId4968" Type="http://schemas.openxmlformats.org/officeDocument/2006/relationships/hyperlink" Target="https://www.ncbi.nlm.nih.gov/sra/?term=SRR33529903" TargetMode="External"/><Relationship Id="rId6183" Type="http://schemas.openxmlformats.org/officeDocument/2006/relationships/hyperlink" Target="https://www.ncbi.nlm.nih.gov/biosample/?term=SAMN29555282" TargetMode="External"/><Relationship Id="rId7027" Type="http://schemas.openxmlformats.org/officeDocument/2006/relationships/hyperlink" Target="https://www.ncbi.nlm.nih.gov/sra/?term=SRR22396746" TargetMode="External"/><Relationship Id="rId7234" Type="http://schemas.openxmlformats.org/officeDocument/2006/relationships/hyperlink" Target="https://n2t.net/ark:/65665/39e9823e9-96ea-4017-a8ed-b41d0ad43e30" TargetMode="External"/><Relationship Id="rId3777" Type="http://schemas.openxmlformats.org/officeDocument/2006/relationships/hyperlink" Target="https://n2t.net/ark:/65665/3f322b1de-06f5-4afd-90cb-4488dd846918" TargetMode="External"/><Relationship Id="rId3984" Type="http://schemas.openxmlformats.org/officeDocument/2006/relationships/hyperlink" Target="https://www.ncbi.nlm.nih.gov/nuccore/OP035125" TargetMode="External"/><Relationship Id="rId4828" Type="http://schemas.openxmlformats.org/officeDocument/2006/relationships/hyperlink" Target="https://n2t.net/ark:/65665/377fa30c9-5d0f-438f-a19d-aad7a5ee2466" TargetMode="External"/><Relationship Id="rId6390" Type="http://schemas.openxmlformats.org/officeDocument/2006/relationships/hyperlink" Target="https://www.ncbi.nlm.nih.gov/biosample/?term=SAMN29555177" TargetMode="External"/><Relationship Id="rId698" Type="http://schemas.openxmlformats.org/officeDocument/2006/relationships/hyperlink" Target="https://www.ncbi.nlm.nih.gov/nuccore/OP057094" TargetMode="External"/><Relationship Id="rId2379" Type="http://schemas.openxmlformats.org/officeDocument/2006/relationships/hyperlink" Target="https://n2t.net/ark:/65665/350e6ab7f-da89-4088-a08c-1cb0ba813a83" TargetMode="External"/><Relationship Id="rId2586" Type="http://schemas.openxmlformats.org/officeDocument/2006/relationships/hyperlink" Target="https://n2t.net/ark:/65665/30b48584c-4fdf-49a5-be4f-a82e0ba13633" TargetMode="External"/><Relationship Id="rId2793" Type="http://schemas.openxmlformats.org/officeDocument/2006/relationships/hyperlink" Target="https://www.ncbi.nlm.nih.gov/biosample/?term=SAMN26198162" TargetMode="External"/><Relationship Id="rId3637" Type="http://schemas.openxmlformats.org/officeDocument/2006/relationships/hyperlink" Target="https://www.ncbi.nlm.nih.gov/nuccore/OP035081" TargetMode="External"/><Relationship Id="rId3844" Type="http://schemas.openxmlformats.org/officeDocument/2006/relationships/hyperlink" Target="https://www.ncbi.nlm.nih.gov/biosample/?term=SAMN36762311" TargetMode="External"/><Relationship Id="rId6043" Type="http://schemas.openxmlformats.org/officeDocument/2006/relationships/hyperlink" Target="https://n2t.net/ark:/65665/3bd8fd26b-3b93-4f95-9436-23495d2c2bf8" TargetMode="External"/><Relationship Id="rId6250" Type="http://schemas.openxmlformats.org/officeDocument/2006/relationships/hyperlink" Target="https://www.ncbi.nlm.nih.gov/nuccore/OR546210" TargetMode="External"/><Relationship Id="rId7301" Type="http://schemas.openxmlformats.org/officeDocument/2006/relationships/hyperlink" Target="https://www.ncbi.nlm.nih.gov/biosample/?term=SAMN36762239" TargetMode="External"/><Relationship Id="rId558" Type="http://schemas.openxmlformats.org/officeDocument/2006/relationships/hyperlink" Target="https://www.ncbi.nlm.nih.gov/sra/?term=SRR25465381" TargetMode="External"/><Relationship Id="rId765" Type="http://schemas.openxmlformats.org/officeDocument/2006/relationships/hyperlink" Target="https://n2t.net/ark:/65665/32e032b8e-ae35-4b90-8d87-069fc47cf42f" TargetMode="External"/><Relationship Id="rId972" Type="http://schemas.openxmlformats.org/officeDocument/2006/relationships/hyperlink" Target="https://n2t.net/ark:/65665/351f12238-68ad-45b1-ae0f-283e98000f0c" TargetMode="External"/><Relationship Id="rId1188" Type="http://schemas.openxmlformats.org/officeDocument/2006/relationships/hyperlink" Target="https://www.ncbi.nlm.nih.gov/biosample/?term=SAMN29555220" TargetMode="External"/><Relationship Id="rId1395" Type="http://schemas.openxmlformats.org/officeDocument/2006/relationships/hyperlink" Target="https://n2t.net/ark:/65665/3173a1dfd-4be0-4009-badb-aa73cd865c6f" TargetMode="External"/><Relationship Id="rId2239" Type="http://schemas.openxmlformats.org/officeDocument/2006/relationships/hyperlink" Target="https://www.ncbi.nlm.nih.gov/sra/?term=SRR22396627" TargetMode="External"/><Relationship Id="rId2446" Type="http://schemas.openxmlformats.org/officeDocument/2006/relationships/hyperlink" Target="https://www.ncbi.nlm.nih.gov/biosample/?term=SAMN29555067" TargetMode="External"/><Relationship Id="rId2653" Type="http://schemas.openxmlformats.org/officeDocument/2006/relationships/hyperlink" Target="https://www.ncbi.nlm.nih.gov/sra/?term=SRR21844177" TargetMode="External"/><Relationship Id="rId2860" Type="http://schemas.openxmlformats.org/officeDocument/2006/relationships/hyperlink" Target="https://n2t.net/ark:/65665/36a73a0b2-8767-487a-93ff-36ebbc4dbded" TargetMode="External"/><Relationship Id="rId3704" Type="http://schemas.openxmlformats.org/officeDocument/2006/relationships/hyperlink" Target="https://n2t.net/ark:/65665/310ea37be-5711-4d36-9eeb-b0a6a972cad0" TargetMode="External"/><Relationship Id="rId6110" Type="http://schemas.openxmlformats.org/officeDocument/2006/relationships/hyperlink" Target="https://n2t.net/ark:/65665/3211b4343-3760-4a40-af56-387e08eb9642" TargetMode="External"/><Relationship Id="rId418" Type="http://schemas.openxmlformats.org/officeDocument/2006/relationships/hyperlink" Target="https://n2t.net/ark:/65665/300638c86-faf5-4ca4-8acf-b56e24e61de5" TargetMode="External"/><Relationship Id="rId625" Type="http://schemas.openxmlformats.org/officeDocument/2006/relationships/hyperlink" Target="https://www.ncbi.nlm.nih.gov/nuccore/OP035247" TargetMode="External"/><Relationship Id="rId832" Type="http://schemas.openxmlformats.org/officeDocument/2006/relationships/hyperlink" Target="https://www.ncbi.nlm.nih.gov/sra/?term=SRR21844198" TargetMode="External"/><Relationship Id="rId1048" Type="http://schemas.openxmlformats.org/officeDocument/2006/relationships/hyperlink" Target="https://www.ncbi.nlm.nih.gov/biosample/?term=SAMN36762213" TargetMode="External"/><Relationship Id="rId1255" Type="http://schemas.openxmlformats.org/officeDocument/2006/relationships/hyperlink" Target="https://www.ncbi.nlm.nih.gov/sra/?term=SRR21844252" TargetMode="External"/><Relationship Id="rId1462" Type="http://schemas.openxmlformats.org/officeDocument/2006/relationships/hyperlink" Target="https://www.ncbi.nlm.nih.gov/nuccore/OR546229" TargetMode="External"/><Relationship Id="rId2306" Type="http://schemas.openxmlformats.org/officeDocument/2006/relationships/hyperlink" Target="https://n2t.net/ark:/65665/3d3233cd6-625d-4954-9218-5d805cb56093" TargetMode="External"/><Relationship Id="rId2513" Type="http://schemas.openxmlformats.org/officeDocument/2006/relationships/hyperlink" Target="https://www.ncbi.nlm.nih.gov/sra/?term=SRR19434396" TargetMode="External"/><Relationship Id="rId3911" Type="http://schemas.openxmlformats.org/officeDocument/2006/relationships/hyperlink" Target="https://www.ncbi.nlm.nih.gov/sra/?term=SRR25465050" TargetMode="External"/><Relationship Id="rId5669" Type="http://schemas.openxmlformats.org/officeDocument/2006/relationships/hyperlink" Target="https://www.ncbi.nlm.nih.gov/nuccore/OP035195" TargetMode="External"/><Relationship Id="rId5876" Type="http://schemas.openxmlformats.org/officeDocument/2006/relationships/hyperlink" Target="https://www.ncbi.nlm.nih.gov/sra/?term=SRR21844066" TargetMode="External"/><Relationship Id="rId1115" Type="http://schemas.openxmlformats.org/officeDocument/2006/relationships/hyperlink" Target="https://n2t.net/ark:/65665/3d41783ef-2782-4339-bde8-2d2fcc6a39d2" TargetMode="External"/><Relationship Id="rId1322" Type="http://schemas.openxmlformats.org/officeDocument/2006/relationships/hyperlink" Target="https://www.ncbi.nlm.nih.gov/nuccore/OP035095" TargetMode="External"/><Relationship Id="rId2720" Type="http://schemas.openxmlformats.org/officeDocument/2006/relationships/hyperlink" Target="https://n2t.net/ark:/65665/396be5b88-0d6b-40b3-806d-8473088e9293" TargetMode="External"/><Relationship Id="rId4478" Type="http://schemas.openxmlformats.org/officeDocument/2006/relationships/hyperlink" Target="https://n2t.net/ark:/65665/38eb92761-7ad1-4841-8321-26ac67efd700" TargetMode="External"/><Relationship Id="rId5529" Type="http://schemas.openxmlformats.org/officeDocument/2006/relationships/hyperlink" Target="https://www.ncbi.nlm.nih.gov/biosample/?term=SAMN28548361" TargetMode="External"/><Relationship Id="rId6927" Type="http://schemas.openxmlformats.org/officeDocument/2006/relationships/hyperlink" Target="https://www.ncbi.nlm.nih.gov/sra/?term=SRR25465363" TargetMode="External"/><Relationship Id="rId7091" Type="http://schemas.openxmlformats.org/officeDocument/2006/relationships/hyperlink" Target="https://www.ncbi.nlm.nih.gov/sra/?term=SRR25465105" TargetMode="External"/><Relationship Id="rId3287" Type="http://schemas.openxmlformats.org/officeDocument/2006/relationships/hyperlink" Target="https://www.ncbi.nlm.nih.gov/biosample/?term=SAMN31811908" TargetMode="External"/><Relationship Id="rId4338" Type="http://schemas.openxmlformats.org/officeDocument/2006/relationships/hyperlink" Target="https://www.ncbi.nlm.nih.gov/biosample/?term=SAMN31811668" TargetMode="External"/><Relationship Id="rId4685" Type="http://schemas.openxmlformats.org/officeDocument/2006/relationships/hyperlink" Target="https://www.ncbi.nlm.nih.gov/nuccore/OP035288" TargetMode="External"/><Relationship Id="rId4892" Type="http://schemas.openxmlformats.org/officeDocument/2006/relationships/hyperlink" Target="https://n2t.net/ark:/65665/375d655e7-f09b-4c7f-a1ce-f87c6f41708c" TargetMode="External"/><Relationship Id="rId5736" Type="http://schemas.openxmlformats.org/officeDocument/2006/relationships/hyperlink" Target="https://n2t.net/ark:/65665/3cb305fd3-e3ce-4110-8454-eb5fdda70382" TargetMode="External"/><Relationship Id="rId5943" Type="http://schemas.openxmlformats.org/officeDocument/2006/relationships/hyperlink" Target="https://n2t.net/ark:/65665/3669a768c-d83d-4261-a3ba-71d46a5257d6" TargetMode="External"/><Relationship Id="rId2096" Type="http://schemas.openxmlformats.org/officeDocument/2006/relationships/hyperlink" Target="https://www.ncbi.nlm.nih.gov/biosample/?term=SAMN29555328" TargetMode="External"/><Relationship Id="rId3494" Type="http://schemas.openxmlformats.org/officeDocument/2006/relationships/hyperlink" Target="https://www.ncbi.nlm.nih.gov/sra/?term=SRR25465102" TargetMode="External"/><Relationship Id="rId4545" Type="http://schemas.openxmlformats.org/officeDocument/2006/relationships/hyperlink" Target="https://n2t.net/ark:/65665/32c2c0e9e-1a86-488c-a5a4-ec45f1a9aced" TargetMode="External"/><Relationship Id="rId4752" Type="http://schemas.openxmlformats.org/officeDocument/2006/relationships/hyperlink" Target="https://www.ncbi.nlm.nih.gov/biosample/?term=SAMN36762102" TargetMode="External"/><Relationship Id="rId5803" Type="http://schemas.openxmlformats.org/officeDocument/2006/relationships/hyperlink" Target="https://www.ncbi.nlm.nih.gov/sra/?term=SRR33529974" TargetMode="External"/><Relationship Id="rId3147" Type="http://schemas.openxmlformats.org/officeDocument/2006/relationships/hyperlink" Target="https://www.ncbi.nlm.nih.gov/biosample/?term=SAMN31811830" TargetMode="External"/><Relationship Id="rId3354" Type="http://schemas.openxmlformats.org/officeDocument/2006/relationships/hyperlink" Target="https://n2t.net/ark:/65665/340190135-4a80-4048-b608-f907ea3003c7" TargetMode="External"/><Relationship Id="rId3561" Type="http://schemas.openxmlformats.org/officeDocument/2006/relationships/hyperlink" Target="https://n2t.net/ark:/65665/3ca961a98-8c76-4390-95e6-a38f58a6a4fb" TargetMode="External"/><Relationship Id="rId4405" Type="http://schemas.openxmlformats.org/officeDocument/2006/relationships/hyperlink" Target="https://www.ncbi.nlm.nih.gov/nuccore/OP056954" TargetMode="External"/><Relationship Id="rId4612" Type="http://schemas.openxmlformats.org/officeDocument/2006/relationships/hyperlink" Target="https://www.ncbi.nlm.nih.gov/nuccore/OP035138" TargetMode="External"/><Relationship Id="rId275" Type="http://schemas.openxmlformats.org/officeDocument/2006/relationships/hyperlink" Target="https://www.ncbi.nlm.nih.gov/sra/?term=SRR18254414" TargetMode="External"/><Relationship Id="rId482" Type="http://schemas.openxmlformats.org/officeDocument/2006/relationships/hyperlink" Target="https://www.ncbi.nlm.nih.gov/nuccore/OP035214" TargetMode="External"/><Relationship Id="rId2163" Type="http://schemas.openxmlformats.org/officeDocument/2006/relationships/hyperlink" Target="https://www.ncbi.nlm.nih.gov/nuccore/PV357916" TargetMode="External"/><Relationship Id="rId2370" Type="http://schemas.openxmlformats.org/officeDocument/2006/relationships/hyperlink" Target="https://www.ncbi.nlm.nih.gov/nuccore/PV460838" TargetMode="External"/><Relationship Id="rId3007" Type="http://schemas.openxmlformats.org/officeDocument/2006/relationships/hyperlink" Target="https://n2t.net/ark:/65665/37967c2f2-19ab-460f-abba-516312d7e9fa" TargetMode="External"/><Relationship Id="rId3214" Type="http://schemas.openxmlformats.org/officeDocument/2006/relationships/hyperlink" Target="https://www.ncbi.nlm.nih.gov/sra/?term=SRR21844120" TargetMode="External"/><Relationship Id="rId3421" Type="http://schemas.openxmlformats.org/officeDocument/2006/relationships/hyperlink" Target="https://www.ncbi.nlm.nih.gov/biosample/?term=SAMN36762374" TargetMode="External"/><Relationship Id="rId6577" Type="http://schemas.openxmlformats.org/officeDocument/2006/relationships/hyperlink" Target="https://n2t.net/ark:/65665/327de77c9-0e39-487b-a9ee-75a9fd8f5d71" TargetMode="External"/><Relationship Id="rId6784" Type="http://schemas.openxmlformats.org/officeDocument/2006/relationships/hyperlink" Target="https://n2t.net/ark:/65665/39881d499-815f-4181-bf12-48e14bacaca1" TargetMode="External"/><Relationship Id="rId6991" Type="http://schemas.openxmlformats.org/officeDocument/2006/relationships/hyperlink" Target="https://n2t.net/ark:/65665/302345f9f-25cb-4661-b1ed-542253c56a9c" TargetMode="External"/><Relationship Id="rId135" Type="http://schemas.openxmlformats.org/officeDocument/2006/relationships/hyperlink" Target="https://www.ncbi.nlm.nih.gov/sra/?term=SRR19434545" TargetMode="External"/><Relationship Id="rId342" Type="http://schemas.openxmlformats.org/officeDocument/2006/relationships/hyperlink" Target="https://www.ncbi.nlm.nih.gov/biosample/?term=SAMN29555243" TargetMode="External"/><Relationship Id="rId2023" Type="http://schemas.openxmlformats.org/officeDocument/2006/relationships/hyperlink" Target="https://www.ncbi.nlm.nih.gov/sra/?term=SRR18254441" TargetMode="External"/><Relationship Id="rId2230" Type="http://schemas.openxmlformats.org/officeDocument/2006/relationships/hyperlink" Target="https://www.ncbi.nlm.nih.gov/biosample/?term=SAMN29555139" TargetMode="External"/><Relationship Id="rId5179" Type="http://schemas.openxmlformats.org/officeDocument/2006/relationships/hyperlink" Target="https://www.ncbi.nlm.nih.gov/nuccore/OR482560" TargetMode="External"/><Relationship Id="rId5386" Type="http://schemas.openxmlformats.org/officeDocument/2006/relationships/hyperlink" Target="https://www.ncbi.nlm.nih.gov/nuccore/PV670468" TargetMode="External"/><Relationship Id="rId5593" Type="http://schemas.openxmlformats.org/officeDocument/2006/relationships/hyperlink" Target="https://n2t.net/ark:/65665/308e3e19f-530a-4e0d-8486-b54b93c35683" TargetMode="External"/><Relationship Id="rId6437" Type="http://schemas.openxmlformats.org/officeDocument/2006/relationships/hyperlink" Target="https://www.ncbi.nlm.nih.gov/biosample/?term=SAMN29555319" TargetMode="External"/><Relationship Id="rId6644" Type="http://schemas.openxmlformats.org/officeDocument/2006/relationships/hyperlink" Target="https://n2t.net/ark:/65665/3f8796353-fe2c-4d69-834f-57d47af17b4b" TargetMode="External"/><Relationship Id="rId202" Type="http://schemas.openxmlformats.org/officeDocument/2006/relationships/hyperlink" Target="https://n2t.net/ark:/65665/336617f5d-2904-487f-b185-8b508967ecc4" TargetMode="External"/><Relationship Id="rId4195" Type="http://schemas.openxmlformats.org/officeDocument/2006/relationships/hyperlink" Target="https://n2t.net/ark:/65665/326da0c15-5d0a-4673-8dc5-26e05a580c00" TargetMode="External"/><Relationship Id="rId5039" Type="http://schemas.openxmlformats.org/officeDocument/2006/relationships/hyperlink" Target="https://www.ncbi.nlm.nih.gov/biosample/?term=SAMN36762120" TargetMode="External"/><Relationship Id="rId5246" Type="http://schemas.openxmlformats.org/officeDocument/2006/relationships/hyperlink" Target="https://www.ncbi.nlm.nih.gov/biosample/?term=SAMN31811654" TargetMode="External"/><Relationship Id="rId5453" Type="http://schemas.openxmlformats.org/officeDocument/2006/relationships/hyperlink" Target="https://www.ncbi.nlm.nih.gov/nuccore/OR581015" TargetMode="External"/><Relationship Id="rId6504" Type="http://schemas.openxmlformats.org/officeDocument/2006/relationships/hyperlink" Target="https://n2t.net/ark:/65665/336207ba1-f4dc-4363-aa7e-9fd2c5ff2c37" TargetMode="External"/><Relationship Id="rId6851" Type="http://schemas.openxmlformats.org/officeDocument/2006/relationships/hyperlink" Target="https://www.ncbi.nlm.nih.gov/biosample/?term=SAMN26198122" TargetMode="External"/><Relationship Id="rId1789" Type="http://schemas.openxmlformats.org/officeDocument/2006/relationships/hyperlink" Target="https://www.ncbi.nlm.nih.gov/sra/?term=SRR21844141" TargetMode="External"/><Relationship Id="rId1996" Type="http://schemas.openxmlformats.org/officeDocument/2006/relationships/hyperlink" Target="https://www.ncbi.nlm.nih.gov/biosample/?term=SAMN26198251" TargetMode="External"/><Relationship Id="rId4055" Type="http://schemas.openxmlformats.org/officeDocument/2006/relationships/hyperlink" Target="https://www.ncbi.nlm.nih.gov/nuccore/OR604278" TargetMode="External"/><Relationship Id="rId4262" Type="http://schemas.openxmlformats.org/officeDocument/2006/relationships/hyperlink" Target="https://www.ncbi.nlm.nih.gov/nuccore/PV662064" TargetMode="External"/><Relationship Id="rId5106" Type="http://schemas.openxmlformats.org/officeDocument/2006/relationships/hyperlink" Target="https://www.ncbi.nlm.nih.gov/sra/?term=SRR18254548" TargetMode="External"/><Relationship Id="rId5660" Type="http://schemas.openxmlformats.org/officeDocument/2006/relationships/hyperlink" Target="https://n2t.net/ark:/65665/3633dae40-af40-4a6f-83c4-1ca70cb6fcf6" TargetMode="External"/><Relationship Id="rId6711" Type="http://schemas.openxmlformats.org/officeDocument/2006/relationships/hyperlink" Target="https://www.ncbi.nlm.nih.gov/sra/?term=SRR19434378" TargetMode="External"/><Relationship Id="rId1649" Type="http://schemas.openxmlformats.org/officeDocument/2006/relationships/hyperlink" Target="https://www.ncbi.nlm.nih.gov/sra/?term=SRR25465026" TargetMode="External"/><Relationship Id="rId1856" Type="http://schemas.openxmlformats.org/officeDocument/2006/relationships/hyperlink" Target="https://n2t.net/ark:/65665/3b848cf3b-e621-41c2-b39a-a5281d949dcd" TargetMode="External"/><Relationship Id="rId2907" Type="http://schemas.openxmlformats.org/officeDocument/2006/relationships/hyperlink" Target="https://n2t.net/ark:/65665/35ef07653-7fcb-4a65-b1eb-6233dbd3087f" TargetMode="External"/><Relationship Id="rId3071" Type="http://schemas.openxmlformats.org/officeDocument/2006/relationships/hyperlink" Target="https://www.ncbi.nlm.nih.gov/nuccore/OP056812" TargetMode="External"/><Relationship Id="rId5313" Type="http://schemas.openxmlformats.org/officeDocument/2006/relationships/hyperlink" Target="https://www.ncbi.nlm.nih.gov/biosample/?term=SAMN29555244" TargetMode="External"/><Relationship Id="rId5520" Type="http://schemas.openxmlformats.org/officeDocument/2006/relationships/hyperlink" Target="https://n2t.net/ark:/65665/346576340-da48-489f-b45d-37f7b6fd2b16" TargetMode="External"/><Relationship Id="rId7278" Type="http://schemas.openxmlformats.org/officeDocument/2006/relationships/hyperlink" Target="https://www.ncbi.nlm.nih.gov/sra/?term=SRR25465148" TargetMode="External"/><Relationship Id="rId1509" Type="http://schemas.openxmlformats.org/officeDocument/2006/relationships/hyperlink" Target="https://n2t.net/ark:/65665/35847a119-165b-467a-ba80-07ada930bb47" TargetMode="External"/><Relationship Id="rId1716" Type="http://schemas.openxmlformats.org/officeDocument/2006/relationships/hyperlink" Target="https://www.ncbi.nlm.nih.gov/sra/?term=SRR21844124" TargetMode="External"/><Relationship Id="rId1923" Type="http://schemas.openxmlformats.org/officeDocument/2006/relationships/hyperlink" Target="https://n2t.net/ark:/65665/37133de99-e22e-46c9-952d-bc992ad24de4" TargetMode="External"/><Relationship Id="rId4122" Type="http://schemas.openxmlformats.org/officeDocument/2006/relationships/hyperlink" Target="https://n2t.net/ark:/65665/329bcd3fd-8902-411c-ba73-8ae2bd2b8c33" TargetMode="External"/><Relationship Id="rId3888" Type="http://schemas.openxmlformats.org/officeDocument/2006/relationships/hyperlink" Target="https://www.ncbi.nlm.nih.gov/nuccore/PV170556" TargetMode="External"/><Relationship Id="rId4939" Type="http://schemas.openxmlformats.org/officeDocument/2006/relationships/hyperlink" Target="https://www.ncbi.nlm.nih.gov/biosample/?term=SAMN26198331" TargetMode="External"/><Relationship Id="rId6087" Type="http://schemas.openxmlformats.org/officeDocument/2006/relationships/hyperlink" Target="https://n2t.net/ark:/65665/38076e6cd-ceb0-4aa7-b793-8deb5723386f" TargetMode="External"/><Relationship Id="rId6294" Type="http://schemas.openxmlformats.org/officeDocument/2006/relationships/hyperlink" Target="https://www.ncbi.nlm.nih.gov/sra/?term=SRR18254458" TargetMode="External"/><Relationship Id="rId7138" Type="http://schemas.openxmlformats.org/officeDocument/2006/relationships/hyperlink" Target="https://n2t.net/ark:/65665/36d71ad76-7bc4-4211-b193-4bada8617c7f" TargetMode="External"/><Relationship Id="rId7345" Type="http://schemas.openxmlformats.org/officeDocument/2006/relationships/hyperlink" Target="https://www.ncbi.nlm.nih.gov/nuccore/OR499727" TargetMode="External"/><Relationship Id="rId2697" Type="http://schemas.openxmlformats.org/officeDocument/2006/relationships/hyperlink" Target="https://n2t.net/ark:/65665/34de5cff4-4744-48d3-9023-0a1b3ff20c37" TargetMode="External"/><Relationship Id="rId3748" Type="http://schemas.openxmlformats.org/officeDocument/2006/relationships/hyperlink" Target="https://n2t.net/ark:/65665/33498260b-4369-479e-baa6-c4fe5992e00a" TargetMode="External"/><Relationship Id="rId6154" Type="http://schemas.openxmlformats.org/officeDocument/2006/relationships/hyperlink" Target="https://www.ncbi.nlm.nih.gov/sra/?term=SRR21844139" TargetMode="External"/><Relationship Id="rId6361" Type="http://schemas.openxmlformats.org/officeDocument/2006/relationships/hyperlink" Target="https://www.ncbi.nlm.nih.gov/nuccore/OR482516" TargetMode="External"/><Relationship Id="rId7205" Type="http://schemas.openxmlformats.org/officeDocument/2006/relationships/hyperlink" Target="https://www.ncbi.nlm.nih.gov/nuccore/PV370331" TargetMode="External"/><Relationship Id="rId669" Type="http://schemas.openxmlformats.org/officeDocument/2006/relationships/hyperlink" Target="https://n2t.net/ark:/65665/33cb808e5-3a76-4a0e-8de3-54de8f71895d" TargetMode="External"/><Relationship Id="rId876" Type="http://schemas.openxmlformats.org/officeDocument/2006/relationships/hyperlink" Target="https://www.ncbi.nlm.nih.gov/sra/?term=SRR22396608" TargetMode="External"/><Relationship Id="rId1299" Type="http://schemas.openxmlformats.org/officeDocument/2006/relationships/hyperlink" Target="https://n2t.net/ark:/65665/358462a67-4371-4e44-8fa3-a8c424d5889b" TargetMode="External"/><Relationship Id="rId2557" Type="http://schemas.openxmlformats.org/officeDocument/2006/relationships/hyperlink" Target="https://n2t.net/ark:/65665/326155ce0-6b8b-4e89-8c92-d6ef1bfa6dc2" TargetMode="External"/><Relationship Id="rId3608" Type="http://schemas.openxmlformats.org/officeDocument/2006/relationships/hyperlink" Target="https://n2t.net/ark:/65665/3515a64db-bdcd-4242-afb6-1efd147fc154" TargetMode="External"/><Relationship Id="rId3955" Type="http://schemas.openxmlformats.org/officeDocument/2006/relationships/hyperlink" Target="https://n2t.net/ark:/65665/3e46642d8-82cd-4432-802d-557f1fd746b6" TargetMode="External"/><Relationship Id="rId5170" Type="http://schemas.openxmlformats.org/officeDocument/2006/relationships/hyperlink" Target="https://www.ncbi.nlm.nih.gov/nuccore/OP035235" TargetMode="External"/><Relationship Id="rId6014" Type="http://schemas.openxmlformats.org/officeDocument/2006/relationships/hyperlink" Target="https://www.ncbi.nlm.nih.gov/nuccore/OP057113" TargetMode="External"/><Relationship Id="rId6221" Type="http://schemas.openxmlformats.org/officeDocument/2006/relationships/hyperlink" Target="https://www.ncbi.nlm.nih.gov/nuccore/OR482499" TargetMode="External"/><Relationship Id="rId529" Type="http://schemas.openxmlformats.org/officeDocument/2006/relationships/hyperlink" Target="https://www.ncbi.nlm.nih.gov/nuccore/OR546176" TargetMode="External"/><Relationship Id="rId736" Type="http://schemas.openxmlformats.org/officeDocument/2006/relationships/hyperlink" Target="https://n2t.net/ark:/65665/36e41d591-d7c6-4326-bb1d-323c29c47804" TargetMode="External"/><Relationship Id="rId1159" Type="http://schemas.openxmlformats.org/officeDocument/2006/relationships/hyperlink" Target="https://www.ncbi.nlm.nih.gov/sra/?term=SRR18254546" TargetMode="External"/><Relationship Id="rId1366" Type="http://schemas.openxmlformats.org/officeDocument/2006/relationships/hyperlink" Target="https://www.ncbi.nlm.nih.gov/nuccore/PV660500" TargetMode="External"/><Relationship Id="rId2417" Type="http://schemas.openxmlformats.org/officeDocument/2006/relationships/hyperlink" Target="https://www.ncbi.nlm.nih.gov/sra/?term=SRR18254392" TargetMode="External"/><Relationship Id="rId2764" Type="http://schemas.openxmlformats.org/officeDocument/2006/relationships/hyperlink" Target="https://www.ncbi.nlm.nih.gov/biosample/?term=SAMN26198344" TargetMode="External"/><Relationship Id="rId2971" Type="http://schemas.openxmlformats.org/officeDocument/2006/relationships/hyperlink" Target="https://www.ncbi.nlm.nih.gov/nuccore/OP056965" TargetMode="External"/><Relationship Id="rId3815" Type="http://schemas.openxmlformats.org/officeDocument/2006/relationships/hyperlink" Target="https://www.ncbi.nlm.nih.gov/sra/?term=SRR25465081" TargetMode="External"/><Relationship Id="rId5030" Type="http://schemas.openxmlformats.org/officeDocument/2006/relationships/hyperlink" Target="https://www.ncbi.nlm.nih.gov/nuccore/OR546237" TargetMode="External"/><Relationship Id="rId943" Type="http://schemas.openxmlformats.org/officeDocument/2006/relationships/hyperlink" Target="https://www.ncbi.nlm.nih.gov/nuccore/PV423363" TargetMode="External"/><Relationship Id="rId1019" Type="http://schemas.openxmlformats.org/officeDocument/2006/relationships/hyperlink" Target="https://www.ncbi.nlm.nih.gov/sra/?term=SRR18254482" TargetMode="External"/><Relationship Id="rId1573" Type="http://schemas.openxmlformats.org/officeDocument/2006/relationships/hyperlink" Target="https://www.ncbi.nlm.nih.gov/sra/?term=SRR22396967" TargetMode="External"/><Relationship Id="rId1780" Type="http://schemas.openxmlformats.org/officeDocument/2006/relationships/hyperlink" Target="https://n2t.net/ark:/65665/358f47561-a627-48b7-a04b-b3db9fcef609" TargetMode="External"/><Relationship Id="rId2624" Type="http://schemas.openxmlformats.org/officeDocument/2006/relationships/hyperlink" Target="https://www.ncbi.nlm.nih.gov/nuccore/OP056909" TargetMode="External"/><Relationship Id="rId2831" Type="http://schemas.openxmlformats.org/officeDocument/2006/relationships/hyperlink" Target="https://www.ncbi.nlm.nih.gov/biosample/?term=SAMN26198228" TargetMode="External"/><Relationship Id="rId5987" Type="http://schemas.openxmlformats.org/officeDocument/2006/relationships/hyperlink" Target="https://www.ncbi.nlm.nih.gov/nuccore/PV357909" TargetMode="External"/><Relationship Id="rId72" Type="http://schemas.openxmlformats.org/officeDocument/2006/relationships/hyperlink" Target="https://www.ncbi.nlm.nih.gov/nuccore/OP035305" TargetMode="External"/><Relationship Id="rId803" Type="http://schemas.openxmlformats.org/officeDocument/2006/relationships/hyperlink" Target="https://www.ncbi.nlm.nih.gov/sra/?term=SRR19434552" TargetMode="External"/><Relationship Id="rId1226" Type="http://schemas.openxmlformats.org/officeDocument/2006/relationships/hyperlink" Target="https://www.ncbi.nlm.nih.gov/nuccore/PV460833" TargetMode="External"/><Relationship Id="rId1433" Type="http://schemas.openxmlformats.org/officeDocument/2006/relationships/hyperlink" Target="https://www.ncbi.nlm.nih.gov/nuccore/PV637411" TargetMode="External"/><Relationship Id="rId1640" Type="http://schemas.openxmlformats.org/officeDocument/2006/relationships/hyperlink" Target="https://n2t.net/ark:/65665/3dd99e632-1098-4f6d-b004-92d01d8bbbca" TargetMode="External"/><Relationship Id="rId4589" Type="http://schemas.openxmlformats.org/officeDocument/2006/relationships/hyperlink" Target="https://n2t.net/ark:/65665/360ddadf4-7b14-4d7e-a661-0c9d3e3fcd03" TargetMode="External"/><Relationship Id="rId4796" Type="http://schemas.openxmlformats.org/officeDocument/2006/relationships/hyperlink" Target="https://n2t.net/ark:/65665/3410acf6e-777b-4e1c-90b1-1b29b25b2c10" TargetMode="External"/><Relationship Id="rId5847" Type="http://schemas.openxmlformats.org/officeDocument/2006/relationships/hyperlink" Target="https://www.ncbi.nlm.nih.gov/nuccore/OP035141" TargetMode="External"/><Relationship Id="rId1500" Type="http://schemas.openxmlformats.org/officeDocument/2006/relationships/hyperlink" Target="https://www.ncbi.nlm.nih.gov/biosample/?term=SAMN48403305" TargetMode="External"/><Relationship Id="rId3398" Type="http://schemas.openxmlformats.org/officeDocument/2006/relationships/hyperlink" Target="https://www.ncbi.nlm.nih.gov/nuccore/PV610251" TargetMode="External"/><Relationship Id="rId4449" Type="http://schemas.openxmlformats.org/officeDocument/2006/relationships/hyperlink" Target="https://n2t.net/ark:/65665/3748cd0df-0b23-4ed7-a8df-56d92c06a21a" TargetMode="External"/><Relationship Id="rId4656" Type="http://schemas.openxmlformats.org/officeDocument/2006/relationships/hyperlink" Target="https://www.ncbi.nlm.nih.gov/sra/?term=SRR22396907" TargetMode="External"/><Relationship Id="rId4863" Type="http://schemas.openxmlformats.org/officeDocument/2006/relationships/hyperlink" Target="https://www.ncbi.nlm.nih.gov/nuccore/PV660499" TargetMode="External"/><Relationship Id="rId5707" Type="http://schemas.openxmlformats.org/officeDocument/2006/relationships/hyperlink" Target="https://n2t.net/ark:/65665/39d1e1127-693c-45a4-9410-6ab50e25e5f6" TargetMode="External"/><Relationship Id="rId5914" Type="http://schemas.openxmlformats.org/officeDocument/2006/relationships/hyperlink" Target="https://n2t.net/ark:/65665/35f0a87cd-6431-460d-904e-877225fac74d" TargetMode="External"/><Relationship Id="rId7062" Type="http://schemas.openxmlformats.org/officeDocument/2006/relationships/hyperlink" Target="https://www.ncbi.nlm.nih.gov/nuccore/PV662061" TargetMode="External"/><Relationship Id="rId3258" Type="http://schemas.openxmlformats.org/officeDocument/2006/relationships/hyperlink" Target="https://www.ncbi.nlm.nih.gov/sra/?term=SRR21844110" TargetMode="External"/><Relationship Id="rId3465" Type="http://schemas.openxmlformats.org/officeDocument/2006/relationships/hyperlink" Target="https://www.ncbi.nlm.nih.gov/nuccore/PV170590" TargetMode="External"/><Relationship Id="rId3672" Type="http://schemas.openxmlformats.org/officeDocument/2006/relationships/hyperlink" Target="https://www.ncbi.nlm.nih.gov/sra/?term=SRR25465332" TargetMode="External"/><Relationship Id="rId4309" Type="http://schemas.openxmlformats.org/officeDocument/2006/relationships/hyperlink" Target="https://n2t.net/ark:/65665/3b2ae3179-9fe0-4c85-87d5-4b574f2a21dd" TargetMode="External"/><Relationship Id="rId4516" Type="http://schemas.openxmlformats.org/officeDocument/2006/relationships/hyperlink" Target="https://n2t.net/ark:/65665/330d835ee-c3fb-434e-acd2-0556a09057da" TargetMode="External"/><Relationship Id="rId4723" Type="http://schemas.openxmlformats.org/officeDocument/2006/relationships/hyperlink" Target="https://www.ncbi.nlm.nih.gov/nuccore/OR575600" TargetMode="External"/><Relationship Id="rId179" Type="http://schemas.openxmlformats.org/officeDocument/2006/relationships/hyperlink" Target="https://www.ncbi.nlm.nih.gov/biosample/?term=SAMN31811909" TargetMode="External"/><Relationship Id="rId386" Type="http://schemas.openxmlformats.org/officeDocument/2006/relationships/hyperlink" Target="https://www.ncbi.nlm.nih.gov/nuccore/PV329695" TargetMode="External"/><Relationship Id="rId593" Type="http://schemas.openxmlformats.org/officeDocument/2006/relationships/hyperlink" Target="https://www.ncbi.nlm.nih.gov/biosample/?term=SAMN29555053" TargetMode="External"/><Relationship Id="rId2067" Type="http://schemas.openxmlformats.org/officeDocument/2006/relationships/hyperlink" Target="https://www.ncbi.nlm.nih.gov/sra/?term=SRR22396639" TargetMode="External"/><Relationship Id="rId2274" Type="http://schemas.openxmlformats.org/officeDocument/2006/relationships/hyperlink" Target="https://www.ncbi.nlm.nih.gov/biosample/?term=SAMN36762157" TargetMode="External"/><Relationship Id="rId2481" Type="http://schemas.openxmlformats.org/officeDocument/2006/relationships/hyperlink" Target="https://n2t.net/ark:/65665/3f67a00c1-9cb2-4149-9359-3342ff868094" TargetMode="External"/><Relationship Id="rId3118" Type="http://schemas.openxmlformats.org/officeDocument/2006/relationships/hyperlink" Target="https://www.ncbi.nlm.nih.gov/sra/?term=SRR19434466" TargetMode="External"/><Relationship Id="rId3325" Type="http://schemas.openxmlformats.org/officeDocument/2006/relationships/hyperlink" Target="https://n2t.net/ark:/65665/3711db9c0-7bf6-41f2-b117-87efee777253" TargetMode="External"/><Relationship Id="rId3532" Type="http://schemas.openxmlformats.org/officeDocument/2006/relationships/hyperlink" Target="https://n2t.net/ark:/65665/3f029f075-0c9f-4b8b-8a8d-29ab7eabb537" TargetMode="External"/><Relationship Id="rId4930" Type="http://schemas.openxmlformats.org/officeDocument/2006/relationships/hyperlink" Target="https://n2t.net/ark:/65665/3015e8624-0236-4d2e-b415-c10940babe4e" TargetMode="External"/><Relationship Id="rId6688" Type="http://schemas.openxmlformats.org/officeDocument/2006/relationships/hyperlink" Target="https://www.ncbi.nlm.nih.gov/biosample/?term=SAMN36762176" TargetMode="External"/><Relationship Id="rId246" Type="http://schemas.openxmlformats.org/officeDocument/2006/relationships/hyperlink" Target="https://www.ncbi.nlm.nih.gov/nuccore/OR482441" TargetMode="External"/><Relationship Id="rId453" Type="http://schemas.openxmlformats.org/officeDocument/2006/relationships/hyperlink" Target="https://n2t.net/ark:/65665/399d199a1-5c1c-4b97-b87e-9fa795000910" TargetMode="External"/><Relationship Id="rId660" Type="http://schemas.openxmlformats.org/officeDocument/2006/relationships/hyperlink" Target="https://n2t.net/ark:/65665/30b4643a2-85af-4a4f-891a-4fd6b5080aa4" TargetMode="External"/><Relationship Id="rId1083" Type="http://schemas.openxmlformats.org/officeDocument/2006/relationships/hyperlink" Target="https://www.ncbi.nlm.nih.gov/biosample/?term=SAMN31811727" TargetMode="External"/><Relationship Id="rId1290" Type="http://schemas.openxmlformats.org/officeDocument/2006/relationships/hyperlink" Target="https://www.ncbi.nlm.nih.gov/biosample/?term=SAMN29555301" TargetMode="External"/><Relationship Id="rId2134" Type="http://schemas.openxmlformats.org/officeDocument/2006/relationships/hyperlink" Target="https://n2t.net/ark:/65665/33c8855f1-35f3-4ba9-82e2-f56e45fa35da" TargetMode="External"/><Relationship Id="rId2341" Type="http://schemas.openxmlformats.org/officeDocument/2006/relationships/hyperlink" Target="https://n2t.net/ark:/65665/3aa6119c6-a51b-44da-b534-447a9e3479ec" TargetMode="External"/><Relationship Id="rId5497" Type="http://schemas.openxmlformats.org/officeDocument/2006/relationships/hyperlink" Target="https://www.ncbi.nlm.nih.gov/sra/?term=SRR21844244" TargetMode="External"/><Relationship Id="rId6548" Type="http://schemas.openxmlformats.org/officeDocument/2006/relationships/hyperlink" Target="https://www.ncbi.nlm.nih.gov/sra/?term=SRR22396650" TargetMode="External"/><Relationship Id="rId6895" Type="http://schemas.openxmlformats.org/officeDocument/2006/relationships/hyperlink" Target="https://www.ncbi.nlm.nih.gov/sra/?term=SRR33529878" TargetMode="External"/><Relationship Id="rId106" Type="http://schemas.openxmlformats.org/officeDocument/2006/relationships/hyperlink" Target="https://www.ncbi.nlm.nih.gov/biosample/?term=SAMN26198180" TargetMode="External"/><Relationship Id="rId313" Type="http://schemas.openxmlformats.org/officeDocument/2006/relationships/hyperlink" Target="https://www.ncbi.nlm.nih.gov/biosample/?term=SAMN48403332" TargetMode="External"/><Relationship Id="rId1150" Type="http://schemas.openxmlformats.org/officeDocument/2006/relationships/hyperlink" Target="https://n2t.net/ark:/65665/3adc5644a-1951-4015-948d-ca7935ddc632" TargetMode="External"/><Relationship Id="rId4099" Type="http://schemas.openxmlformats.org/officeDocument/2006/relationships/hyperlink" Target="https://www.ncbi.nlm.nih.gov/nuccore/OR575614" TargetMode="External"/><Relationship Id="rId5357" Type="http://schemas.openxmlformats.org/officeDocument/2006/relationships/hyperlink" Target="https://n2t.net/ark:/65665/3f2c30ee9-64be-4b61-a1bb-c28c60bb8bcd" TargetMode="External"/><Relationship Id="rId6755" Type="http://schemas.openxmlformats.org/officeDocument/2006/relationships/hyperlink" Target="https://n2t.net/ark:/65665/31e7a4ace-9d9b-468c-9ca3-5dd0c0ce0576" TargetMode="External"/><Relationship Id="rId6962" Type="http://schemas.openxmlformats.org/officeDocument/2006/relationships/hyperlink" Target="https://n2t.net/ark:/65665/341dc7ae7-f47b-4803-9d72-10e92e3732b7" TargetMode="External"/><Relationship Id="rId520" Type="http://schemas.openxmlformats.org/officeDocument/2006/relationships/hyperlink" Target="https://www.ncbi.nlm.nih.gov/nuccore/OR482556" TargetMode="External"/><Relationship Id="rId2201" Type="http://schemas.openxmlformats.org/officeDocument/2006/relationships/hyperlink" Target="https://www.ncbi.nlm.nih.gov/sra/?term=SRR21844074" TargetMode="External"/><Relationship Id="rId5564" Type="http://schemas.openxmlformats.org/officeDocument/2006/relationships/hyperlink" Target="https://n2t.net/ark:/65665/3fcbafefb-1aeb-423d-bb03-bf61c4f0019a" TargetMode="External"/><Relationship Id="rId5771" Type="http://schemas.openxmlformats.org/officeDocument/2006/relationships/hyperlink" Target="https://www.ncbi.nlm.nih.gov/nuccore/OR499733" TargetMode="External"/><Relationship Id="rId6408" Type="http://schemas.openxmlformats.org/officeDocument/2006/relationships/hyperlink" Target="https://www.ncbi.nlm.nih.gov/biosample/?term=SAMN29555208" TargetMode="External"/><Relationship Id="rId6615" Type="http://schemas.openxmlformats.org/officeDocument/2006/relationships/hyperlink" Target="https://www.ncbi.nlm.nih.gov/nuccore/OP057118" TargetMode="External"/><Relationship Id="rId6822" Type="http://schemas.openxmlformats.org/officeDocument/2006/relationships/hyperlink" Target="https://www.ncbi.nlm.nih.gov/sra/?term=SRR22396955" TargetMode="External"/><Relationship Id="rId1010" Type="http://schemas.openxmlformats.org/officeDocument/2006/relationships/hyperlink" Target="https://www.ncbi.nlm.nih.gov/sra/?term=SRR25465351" TargetMode="External"/><Relationship Id="rId1967" Type="http://schemas.openxmlformats.org/officeDocument/2006/relationships/hyperlink" Target="https://www.ncbi.nlm.nih.gov/biosample/?term=SAMN36762214" TargetMode="External"/><Relationship Id="rId4166" Type="http://schemas.openxmlformats.org/officeDocument/2006/relationships/hyperlink" Target="https://www.ncbi.nlm.nih.gov/nuccore/OR575622" TargetMode="External"/><Relationship Id="rId4373" Type="http://schemas.openxmlformats.org/officeDocument/2006/relationships/hyperlink" Target="https://n2t.net/ark:/65665/3a9da4c6d-e377-4cff-abd4-9a447e290f82" TargetMode="External"/><Relationship Id="rId4580" Type="http://schemas.openxmlformats.org/officeDocument/2006/relationships/hyperlink" Target="https://www.ncbi.nlm.nih.gov/biosample/?term=SAMN31811691" TargetMode="External"/><Relationship Id="rId5217" Type="http://schemas.openxmlformats.org/officeDocument/2006/relationships/hyperlink" Target="https://n2t.net/ark:/65665/323b76585-a4f0-4351-84d9-31ff2452f130" TargetMode="External"/><Relationship Id="rId5424" Type="http://schemas.openxmlformats.org/officeDocument/2006/relationships/hyperlink" Target="https://www.ncbi.nlm.nih.gov/sra/?term=SRR21843940" TargetMode="External"/><Relationship Id="rId5631" Type="http://schemas.openxmlformats.org/officeDocument/2006/relationships/hyperlink" Target="https://www.ncbi.nlm.nih.gov/biosample/?term=SAMN26198193" TargetMode="External"/><Relationship Id="rId4026" Type="http://schemas.openxmlformats.org/officeDocument/2006/relationships/hyperlink" Target="https://www.ncbi.nlm.nih.gov/nuccore/PV170552" TargetMode="External"/><Relationship Id="rId4440" Type="http://schemas.openxmlformats.org/officeDocument/2006/relationships/hyperlink" Target="https://www.ncbi.nlm.nih.gov/sra/?term=SRR25465386" TargetMode="External"/><Relationship Id="rId3042" Type="http://schemas.openxmlformats.org/officeDocument/2006/relationships/hyperlink" Target="https://n2t.net/ark:/65665/351309035-cfed-4aeb-a0f5-682e9eb2d929" TargetMode="External"/><Relationship Id="rId6198" Type="http://schemas.openxmlformats.org/officeDocument/2006/relationships/hyperlink" Target="https://n2t.net/ark:/65665/344d76f03-3b77-4a9a-ad72-a67c7c81b2b9" TargetMode="External"/><Relationship Id="rId7249" Type="http://schemas.openxmlformats.org/officeDocument/2006/relationships/hyperlink" Target="https://www.ncbi.nlm.nih.gov/nuccore/OP056948" TargetMode="External"/><Relationship Id="rId6265" Type="http://schemas.openxmlformats.org/officeDocument/2006/relationships/hyperlink" Target="https://www.ncbi.nlm.nih.gov/nuccore/OP035142" TargetMode="External"/><Relationship Id="rId7316" Type="http://schemas.openxmlformats.org/officeDocument/2006/relationships/hyperlink" Target="https://www.ncbi.nlm.nih.gov/biosample/?term=SAMN31811661" TargetMode="External"/><Relationship Id="rId3859" Type="http://schemas.openxmlformats.org/officeDocument/2006/relationships/hyperlink" Target="https://n2t.net/ark:/65665/32cc22591-acae-44f2-948a-b0256b5403e9" TargetMode="External"/><Relationship Id="rId5281" Type="http://schemas.openxmlformats.org/officeDocument/2006/relationships/hyperlink" Target="https://n2t.net/ark:/65665/331f6595a-e4bd-47b4-b801-c3807fb74ff4" TargetMode="External"/><Relationship Id="rId2875" Type="http://schemas.openxmlformats.org/officeDocument/2006/relationships/hyperlink" Target="https://www.ncbi.nlm.nih.gov/nuccore/OP035071" TargetMode="External"/><Relationship Id="rId3926" Type="http://schemas.openxmlformats.org/officeDocument/2006/relationships/hyperlink" Target="https://n2t.net/ark:/65665/3e3b84d37-a7f8-4cc1-9465-59f3f2cc84a2" TargetMode="External"/><Relationship Id="rId6332" Type="http://schemas.openxmlformats.org/officeDocument/2006/relationships/hyperlink" Target="https://www.ncbi.nlm.nih.gov/biosample/?term=SAMN31811897" TargetMode="External"/><Relationship Id="rId847" Type="http://schemas.openxmlformats.org/officeDocument/2006/relationships/hyperlink" Target="https://n2t.net/ark:/65665/377e0d27f-697e-44be-9619-97c318c7c174" TargetMode="External"/><Relationship Id="rId1477" Type="http://schemas.openxmlformats.org/officeDocument/2006/relationships/hyperlink" Target="https://n2t.net/ark:/65665/30985b55e-02e7-4146-a2ac-63f3d7601dd7" TargetMode="External"/><Relationship Id="rId1891" Type="http://schemas.openxmlformats.org/officeDocument/2006/relationships/hyperlink" Target="https://n2t.net/ark:/65665/30705f03a-3314-4bbc-a4e9-9f7769ea6011" TargetMode="External"/><Relationship Id="rId2528" Type="http://schemas.openxmlformats.org/officeDocument/2006/relationships/hyperlink" Target="https://n2t.net/ark:/65665/3cc8f8cb8-4d57-4571-95aa-a51368a077b5" TargetMode="External"/><Relationship Id="rId2942" Type="http://schemas.openxmlformats.org/officeDocument/2006/relationships/hyperlink" Target="https://n2t.net/ark:/65665/3c90a3c95-368a-4a7f-95ec-d7f9c942b0de" TargetMode="External"/><Relationship Id="rId914" Type="http://schemas.openxmlformats.org/officeDocument/2006/relationships/hyperlink" Target="https://n2t.net/ark:/65665/369892cec-5ead-4f61-8731-ba4a1ac6d919" TargetMode="External"/><Relationship Id="rId1544" Type="http://schemas.openxmlformats.org/officeDocument/2006/relationships/hyperlink" Target="https://n2t.net/ark:/65665/313b28f3d-e2a7-480e-8abd-f6b4eb6b2223" TargetMode="External"/><Relationship Id="rId5001" Type="http://schemas.openxmlformats.org/officeDocument/2006/relationships/hyperlink" Target="https://www.ncbi.nlm.nih.gov/sra/?term=SRR22396751" TargetMode="External"/><Relationship Id="rId1611" Type="http://schemas.openxmlformats.org/officeDocument/2006/relationships/hyperlink" Target="https://www.ncbi.nlm.nih.gov/sra/?term=SRR22396738" TargetMode="External"/><Relationship Id="rId4767" Type="http://schemas.openxmlformats.org/officeDocument/2006/relationships/hyperlink" Target="https://n2t.net/ark:/65665/3d25907f7-102d-4b07-b0ea-54b0cc079f0c" TargetMode="External"/><Relationship Id="rId5818" Type="http://schemas.openxmlformats.org/officeDocument/2006/relationships/hyperlink" Target="https://www.ncbi.nlm.nih.gov/biosample/?term=SAMN48403249" TargetMode="External"/><Relationship Id="rId7173" Type="http://schemas.openxmlformats.org/officeDocument/2006/relationships/hyperlink" Target="https://n2t.net/ark:/65665/3eaa6acd3-5f8b-45e1-be8e-ad7838eb3338" TargetMode="External"/><Relationship Id="rId3369" Type="http://schemas.openxmlformats.org/officeDocument/2006/relationships/hyperlink" Target="https://www.ncbi.nlm.nih.gov/nuccore/OP035183" TargetMode="External"/><Relationship Id="rId7240" Type="http://schemas.openxmlformats.org/officeDocument/2006/relationships/hyperlink" Target="https://n2t.net/ark:/65665/305393a62-a21c-4b2e-9123-091c40d558f2" TargetMode="External"/><Relationship Id="rId2385" Type="http://schemas.openxmlformats.org/officeDocument/2006/relationships/hyperlink" Target="https://n2t.net/ark:/65665/3c5ceb9e2-0ec6-475e-958c-5f6638fa9b7c" TargetMode="External"/><Relationship Id="rId3783" Type="http://schemas.openxmlformats.org/officeDocument/2006/relationships/hyperlink" Target="https://n2t.net/ark:/65665/3b55378df-a4c0-42fe-959e-a5bb5d6c4e68" TargetMode="External"/><Relationship Id="rId4834" Type="http://schemas.openxmlformats.org/officeDocument/2006/relationships/hyperlink" Target="https://n2t.net/ark:/65665/385945134-9c84-4079-8a48-18ea45dc13e2" TargetMode="External"/><Relationship Id="rId357" Type="http://schemas.openxmlformats.org/officeDocument/2006/relationships/hyperlink" Target="https://n2t.net/ark:/65665/3fe865c66-d02c-4802-a63c-0022e592b0fe" TargetMode="External"/><Relationship Id="rId2038" Type="http://schemas.openxmlformats.org/officeDocument/2006/relationships/hyperlink" Target="https://www.ncbi.nlm.nih.gov/sra/?term=SRR22396649" TargetMode="External"/><Relationship Id="rId3436" Type="http://schemas.openxmlformats.org/officeDocument/2006/relationships/hyperlink" Target="https://n2t.net/ark:/65665/334f59a2f-213b-4e0b-8197-7a0800c27a2c" TargetMode="External"/><Relationship Id="rId3850" Type="http://schemas.openxmlformats.org/officeDocument/2006/relationships/hyperlink" Target="https://www.ncbi.nlm.nih.gov/biosample/?term=SAMN36762260" TargetMode="External"/><Relationship Id="rId4901" Type="http://schemas.openxmlformats.org/officeDocument/2006/relationships/hyperlink" Target="https://www.ncbi.nlm.nih.gov/biosample/?term=SAMN31811597" TargetMode="External"/><Relationship Id="rId771" Type="http://schemas.openxmlformats.org/officeDocument/2006/relationships/hyperlink" Target="https://n2t.net/ark:/65665/3bb0508e7-38c9-4a11-a5ae-b2e66e2f6726" TargetMode="External"/><Relationship Id="rId2452" Type="http://schemas.openxmlformats.org/officeDocument/2006/relationships/hyperlink" Target="https://www.ncbi.nlm.nih.gov/biosample/?term=SAMN29555202" TargetMode="External"/><Relationship Id="rId3503" Type="http://schemas.openxmlformats.org/officeDocument/2006/relationships/hyperlink" Target="https://n2t.net/ark:/65665/3eeb85971-c9e7-4693-933c-14b082bf84d9" TargetMode="External"/><Relationship Id="rId6659" Type="http://schemas.openxmlformats.org/officeDocument/2006/relationships/hyperlink" Target="https://www.ncbi.nlm.nih.gov/sra/?term=SRR25465382" TargetMode="External"/><Relationship Id="rId424" Type="http://schemas.openxmlformats.org/officeDocument/2006/relationships/hyperlink" Target="https://n2t.net/ark:/65665/3169e5d64-39c9-4a08-abda-dcf84a3cc9c9" TargetMode="External"/><Relationship Id="rId1054" Type="http://schemas.openxmlformats.org/officeDocument/2006/relationships/hyperlink" Target="https://www.ncbi.nlm.nih.gov/sra/?term=SRR33529935" TargetMode="External"/><Relationship Id="rId2105" Type="http://schemas.openxmlformats.org/officeDocument/2006/relationships/hyperlink" Target="https://www.ncbi.nlm.nih.gov/biosample/?term=SAMN48403154" TargetMode="External"/><Relationship Id="rId5675" Type="http://schemas.openxmlformats.org/officeDocument/2006/relationships/hyperlink" Target="https://www.ncbi.nlm.nih.gov/nuccore/OP035188" TargetMode="External"/><Relationship Id="rId6726" Type="http://schemas.openxmlformats.org/officeDocument/2006/relationships/hyperlink" Target="https://n2t.net/ark:/65665/3ac1bb5fb-55ba-45f1-9993-1f6f33f3be72" TargetMode="External"/><Relationship Id="rId1121" Type="http://schemas.openxmlformats.org/officeDocument/2006/relationships/hyperlink" Target="https://n2t.net/ark:/65665/3b9b709d0-a1fe-4e4b-9d14-a7b9cb29cf3c" TargetMode="External"/><Relationship Id="rId4277" Type="http://schemas.openxmlformats.org/officeDocument/2006/relationships/hyperlink" Target="https://www.ncbi.nlm.nih.gov/biosample/?term=SAMN29555106" TargetMode="External"/><Relationship Id="rId4691" Type="http://schemas.openxmlformats.org/officeDocument/2006/relationships/hyperlink" Target="https://www.ncbi.nlm.nih.gov/biosample/?term=SAMN31811657" TargetMode="External"/><Relationship Id="rId5328" Type="http://schemas.openxmlformats.org/officeDocument/2006/relationships/hyperlink" Target="https://n2t.net/ark:/65665/3c59b0e08-cd21-4c10-be4a-d3d18ab43d00" TargetMode="External"/><Relationship Id="rId5742" Type="http://schemas.openxmlformats.org/officeDocument/2006/relationships/hyperlink" Target="https://n2t.net/ark:/65665/3a940abff-1be2-4fb3-abec-a3ff8e0f5d29" TargetMode="External"/><Relationship Id="rId3293" Type="http://schemas.openxmlformats.org/officeDocument/2006/relationships/hyperlink" Target="https://www.ncbi.nlm.nih.gov/biosample/?term=SAMN31811911" TargetMode="External"/><Relationship Id="rId4344" Type="http://schemas.openxmlformats.org/officeDocument/2006/relationships/hyperlink" Target="https://n2t.net/ark:/65665/3e573465a-a7b5-47a3-a803-d4f28a98ebb4" TargetMode="External"/><Relationship Id="rId1938" Type="http://schemas.openxmlformats.org/officeDocument/2006/relationships/hyperlink" Target="https://www.ncbi.nlm.nih.gov/sra/?term=SRR22396693" TargetMode="External"/><Relationship Id="rId3360" Type="http://schemas.openxmlformats.org/officeDocument/2006/relationships/hyperlink" Target="https://n2t.net/ark:/65665/33d5d03c7-2973-4941-aba6-8dfb1e4d56ae" TargetMode="External"/><Relationship Id="rId281" Type="http://schemas.openxmlformats.org/officeDocument/2006/relationships/hyperlink" Target="https://www.ncbi.nlm.nih.gov/sra/?term=SRR18254570" TargetMode="External"/><Relationship Id="rId3013" Type="http://schemas.openxmlformats.org/officeDocument/2006/relationships/hyperlink" Target="https://n2t.net/ark:/65665/39181c62f-15eb-45ef-adfc-2af6b43fcac7" TargetMode="External"/><Relationship Id="rId4411" Type="http://schemas.openxmlformats.org/officeDocument/2006/relationships/hyperlink" Target="https://www.ncbi.nlm.nih.gov/nuccore/OP035124" TargetMode="External"/><Relationship Id="rId6169" Type="http://schemas.openxmlformats.org/officeDocument/2006/relationships/hyperlink" Target="https://n2t.net/ark:/65665/3b7a834be-9055-4544-922e-2bd94fc47828" TargetMode="External"/><Relationship Id="rId6583" Type="http://schemas.openxmlformats.org/officeDocument/2006/relationships/hyperlink" Target="https://n2t.net/ark:/65665/351e9ae16-76ba-422b-88f2-c6e817e8c76c" TargetMode="External"/><Relationship Id="rId2779" Type="http://schemas.openxmlformats.org/officeDocument/2006/relationships/hyperlink" Target="https://n2t.net/ark:/65665/35dc71a94-6b82-42a0-9291-8500d8efdd40" TargetMode="External"/><Relationship Id="rId5185" Type="http://schemas.openxmlformats.org/officeDocument/2006/relationships/hyperlink" Target="https://www.ncbi.nlm.nih.gov/biosample/?term=SAMN48402979" TargetMode="External"/><Relationship Id="rId6236" Type="http://schemas.openxmlformats.org/officeDocument/2006/relationships/hyperlink" Target="https://www.ncbi.nlm.nih.gov/biosample/?term=SAMN29555374" TargetMode="External"/><Relationship Id="rId6650" Type="http://schemas.openxmlformats.org/officeDocument/2006/relationships/hyperlink" Target="https://n2t.net/ark:/65665/314139942-ec9c-462a-9879-f73d60599410" TargetMode="External"/><Relationship Id="rId1795" Type="http://schemas.openxmlformats.org/officeDocument/2006/relationships/hyperlink" Target="https://www.ncbi.nlm.nih.gov/sra/?term=SRR22396957" TargetMode="External"/><Relationship Id="rId2846" Type="http://schemas.openxmlformats.org/officeDocument/2006/relationships/hyperlink" Target="https://n2t.net/ark:/65665/3eaeea9fd-5f46-447e-a7b0-8a42afee2ef8" TargetMode="External"/><Relationship Id="rId5252" Type="http://schemas.openxmlformats.org/officeDocument/2006/relationships/hyperlink" Target="https://www.ncbi.nlm.nih.gov/biosample/?term=SAMN26198240" TargetMode="External"/><Relationship Id="rId6303" Type="http://schemas.openxmlformats.org/officeDocument/2006/relationships/hyperlink" Target="https://www.ncbi.nlm.nih.gov/sra/?term=SRR18254464" TargetMode="External"/><Relationship Id="rId87" Type="http://schemas.openxmlformats.org/officeDocument/2006/relationships/hyperlink" Target="https://n2t.net/ark:/65665/34b943bb0-ab86-4f08-965e-9219c65b504c" TargetMode="External"/><Relationship Id="rId818" Type="http://schemas.openxmlformats.org/officeDocument/2006/relationships/hyperlink" Target="https://n2t.net/ark:/65665/3f4c7a767-d6c6-469f-82a2-7adb8ba509c3" TargetMode="External"/><Relationship Id="rId1448" Type="http://schemas.openxmlformats.org/officeDocument/2006/relationships/hyperlink" Target="https://www.ncbi.nlm.nih.gov/biosample/?term=SAMN48403202" TargetMode="External"/><Relationship Id="rId1862" Type="http://schemas.openxmlformats.org/officeDocument/2006/relationships/hyperlink" Target="https://n2t.net/ark:/65665/3bc5bca91-c163-43cd-b6fd-282a2c6e3363" TargetMode="External"/><Relationship Id="rId2913" Type="http://schemas.openxmlformats.org/officeDocument/2006/relationships/hyperlink" Target="https://n2t.net/ark:/65665/3700fdb4d-556e-4ce0-bc0c-7573fafe3e86" TargetMode="External"/><Relationship Id="rId7077" Type="http://schemas.openxmlformats.org/officeDocument/2006/relationships/hyperlink" Target="https://www.ncbi.nlm.nih.gov/nuccore/OP056963" TargetMode="External"/><Relationship Id="rId1515" Type="http://schemas.openxmlformats.org/officeDocument/2006/relationships/hyperlink" Target="https://n2t.net/ark:/65665/3b419d4b0-fe05-4a90-9ae9-65aef56c7008" TargetMode="External"/><Relationship Id="rId6093" Type="http://schemas.openxmlformats.org/officeDocument/2006/relationships/hyperlink" Target="https://n2t.net/ark:/65665/3608820c2-07cb-44fa-a8cf-c6004b8fd27d" TargetMode="External"/><Relationship Id="rId7144" Type="http://schemas.openxmlformats.org/officeDocument/2006/relationships/hyperlink" Target="https://n2t.net/ark:/65665/3a6772ce8-fca9-4b49-a484-61e2db4a7009" TargetMode="External"/><Relationship Id="rId3687" Type="http://schemas.openxmlformats.org/officeDocument/2006/relationships/hyperlink" Target="https://n2t.net/ark:/65665/39f1ee8f8-225f-4f57-818c-9a12b1363d4d" TargetMode="External"/><Relationship Id="rId4738" Type="http://schemas.openxmlformats.org/officeDocument/2006/relationships/hyperlink" Target="https://www.ncbi.nlm.nih.gov/biosample/?term=SAMN31811624" TargetMode="External"/><Relationship Id="rId2289" Type="http://schemas.openxmlformats.org/officeDocument/2006/relationships/hyperlink" Target="https://n2t.net/ark:/65665/3e5422038-caac-4689-b169-20eac0d66d36" TargetMode="External"/><Relationship Id="rId3754" Type="http://schemas.openxmlformats.org/officeDocument/2006/relationships/hyperlink" Target="https://www.ncbi.nlm.nih.gov/biosample/?term=SAMN26198141" TargetMode="External"/><Relationship Id="rId4805" Type="http://schemas.openxmlformats.org/officeDocument/2006/relationships/hyperlink" Target="https://www.ncbi.nlm.nih.gov/biosample/?term=SAMN31811875" TargetMode="External"/><Relationship Id="rId6160" Type="http://schemas.openxmlformats.org/officeDocument/2006/relationships/hyperlink" Target="https://www.ncbi.nlm.nih.gov/sra/?term=SRR19434349" TargetMode="External"/><Relationship Id="rId7211" Type="http://schemas.openxmlformats.org/officeDocument/2006/relationships/hyperlink" Target="https://n2t.net/ark:/65665/3d8e9bed4-680e-49e4-ac42-5fbb640a63e3" TargetMode="External"/><Relationship Id="rId675" Type="http://schemas.openxmlformats.org/officeDocument/2006/relationships/hyperlink" Target="https://www.ncbi.nlm.nih.gov/sra/?term=SRR21844247" TargetMode="External"/><Relationship Id="rId2356" Type="http://schemas.openxmlformats.org/officeDocument/2006/relationships/hyperlink" Target="https://www.ncbi.nlm.nih.gov/biosample/?term=SAMN31811797" TargetMode="External"/><Relationship Id="rId2770" Type="http://schemas.openxmlformats.org/officeDocument/2006/relationships/hyperlink" Target="https://www.ncbi.nlm.nih.gov/biosample/?term=SAMN26198343" TargetMode="External"/><Relationship Id="rId3407" Type="http://schemas.openxmlformats.org/officeDocument/2006/relationships/hyperlink" Target="https://www.ncbi.nlm.nih.gov/sra/?term=SRR25465244" TargetMode="External"/><Relationship Id="rId3821" Type="http://schemas.openxmlformats.org/officeDocument/2006/relationships/hyperlink" Target="https://www.ncbi.nlm.nih.gov/sra/?term=SRR25465079" TargetMode="External"/><Relationship Id="rId6977" Type="http://schemas.openxmlformats.org/officeDocument/2006/relationships/hyperlink" Target="https://www.ncbi.nlm.nih.gov/biosample/?term=SAMN36762043" TargetMode="External"/><Relationship Id="rId328" Type="http://schemas.openxmlformats.org/officeDocument/2006/relationships/hyperlink" Target="https://n2t.net/ark:/65665/35efc0be6-93e4-4ce5-9b28-6fbe85b552ea" TargetMode="External"/><Relationship Id="rId742" Type="http://schemas.openxmlformats.org/officeDocument/2006/relationships/hyperlink" Target="https://n2t.net/ark:/65665/3ad4328ce-f5d3-42f8-b7f9-4a04850848b3" TargetMode="External"/><Relationship Id="rId1372" Type="http://schemas.openxmlformats.org/officeDocument/2006/relationships/hyperlink" Target="https://n2t.net/ark:/65665/3b166cf67-1f23-4752-bfd7-e2feadeccad8" TargetMode="External"/><Relationship Id="rId2009" Type="http://schemas.openxmlformats.org/officeDocument/2006/relationships/hyperlink" Target="https://n2t.net/ark:/65665/3ac45b7fe-226c-40ad-bd52-727ddbfcce26" TargetMode="External"/><Relationship Id="rId2423" Type="http://schemas.openxmlformats.org/officeDocument/2006/relationships/hyperlink" Target="https://www.ncbi.nlm.nih.gov/sra/?term=SRR19434547" TargetMode="External"/><Relationship Id="rId5579" Type="http://schemas.openxmlformats.org/officeDocument/2006/relationships/hyperlink" Target="https://www.ncbi.nlm.nih.gov/nuccore/PV454012" TargetMode="External"/><Relationship Id="rId1025" Type="http://schemas.openxmlformats.org/officeDocument/2006/relationships/hyperlink" Target="https://www.ncbi.nlm.nih.gov/sra/?term=SRR18254339" TargetMode="External"/><Relationship Id="rId4595" Type="http://schemas.openxmlformats.org/officeDocument/2006/relationships/hyperlink" Target="https://n2t.net/ark:/65665/35ede1e28-35f1-4dc7-9f08-c45fcaee9348" TargetMode="External"/><Relationship Id="rId5646" Type="http://schemas.openxmlformats.org/officeDocument/2006/relationships/hyperlink" Target="https://n2t.net/ark:/65665/3a451522b-de18-41f3-b0c6-49148564ee8b" TargetMode="External"/><Relationship Id="rId5993" Type="http://schemas.openxmlformats.org/officeDocument/2006/relationships/hyperlink" Target="https://n2t.net/ark:/65665/3d1a4fd75-b028-4f15-9b87-d12c19ca93b1" TargetMode="External"/><Relationship Id="rId3197" Type="http://schemas.openxmlformats.org/officeDocument/2006/relationships/hyperlink" Target="https://www.ncbi.nlm.nih.gov/nuccore/OP056969" TargetMode="External"/><Relationship Id="rId4248" Type="http://schemas.openxmlformats.org/officeDocument/2006/relationships/hyperlink" Target="https://n2t.net/ark:/65665/3421b5d8a-4049-4383-80ea-770ddfad4ce6" TargetMode="External"/><Relationship Id="rId4662" Type="http://schemas.openxmlformats.org/officeDocument/2006/relationships/hyperlink" Target="https://www.ncbi.nlm.nih.gov/sra/?term=SRR22396696" TargetMode="External"/><Relationship Id="rId5713" Type="http://schemas.openxmlformats.org/officeDocument/2006/relationships/hyperlink" Target="https://n2t.net/ark:/65665/331b029db-27fa-4c68-a387-f77880d6983f" TargetMode="External"/><Relationship Id="rId185" Type="http://schemas.openxmlformats.org/officeDocument/2006/relationships/hyperlink" Target="https://www.ncbi.nlm.nih.gov/biosample/?term=SAMN31811895" TargetMode="External"/><Relationship Id="rId1909" Type="http://schemas.openxmlformats.org/officeDocument/2006/relationships/hyperlink" Target="https://www.ncbi.nlm.nih.gov/biosample/?term=SAMN48402992" TargetMode="External"/><Relationship Id="rId3264" Type="http://schemas.openxmlformats.org/officeDocument/2006/relationships/hyperlink" Target="https://www.ncbi.nlm.nih.gov/sra/?term=SRR22396925" TargetMode="External"/><Relationship Id="rId4315" Type="http://schemas.openxmlformats.org/officeDocument/2006/relationships/hyperlink" Target="https://n2t.net/ark:/65665/32c54e482-3387-42f2-b6e5-831d52b1c617" TargetMode="External"/><Relationship Id="rId2280" Type="http://schemas.openxmlformats.org/officeDocument/2006/relationships/hyperlink" Target="https://www.ncbi.nlm.nih.gov/biosample/?term=SAMN36762047" TargetMode="External"/><Relationship Id="rId3331" Type="http://schemas.openxmlformats.org/officeDocument/2006/relationships/hyperlink" Target="https://n2t.net/ark:/65665/31b59417d-e362-4d09-a3d6-ab75ae76435e" TargetMode="External"/><Relationship Id="rId6487" Type="http://schemas.openxmlformats.org/officeDocument/2006/relationships/hyperlink" Target="https://www.ncbi.nlm.nih.gov/biosample/?term=SAMN31811714" TargetMode="External"/><Relationship Id="rId252" Type="http://schemas.openxmlformats.org/officeDocument/2006/relationships/hyperlink" Target="https://www.ncbi.nlm.nih.gov/nuccore/PV423377" TargetMode="External"/><Relationship Id="rId5089" Type="http://schemas.openxmlformats.org/officeDocument/2006/relationships/hyperlink" Target="https://www.ncbi.nlm.nih.gov/sra/?term=SRR25465024" TargetMode="External"/><Relationship Id="rId6554" Type="http://schemas.openxmlformats.org/officeDocument/2006/relationships/hyperlink" Target="https://www.ncbi.nlm.nih.gov/nuccore/PV651712" TargetMode="External"/><Relationship Id="rId1699" Type="http://schemas.openxmlformats.org/officeDocument/2006/relationships/hyperlink" Target="https://www.ncbi.nlm.nih.gov/nuccore/OP056985" TargetMode="External"/><Relationship Id="rId2000" Type="http://schemas.openxmlformats.org/officeDocument/2006/relationships/hyperlink" Target="https://n2t.net/ark:/65665/36e0382ae-2ed8-4235-b19f-772e07f5e772" TargetMode="External"/><Relationship Id="rId5156" Type="http://schemas.openxmlformats.org/officeDocument/2006/relationships/hyperlink" Target="https://www.ncbi.nlm.nih.gov/biosample/?term=SAMN36762132" TargetMode="External"/><Relationship Id="rId5570" Type="http://schemas.openxmlformats.org/officeDocument/2006/relationships/hyperlink" Target="https://n2t.net/ark:/65665/34492d1fa-dc0e-4339-be4e-008c63850d67" TargetMode="External"/><Relationship Id="rId6207" Type="http://schemas.openxmlformats.org/officeDocument/2006/relationships/hyperlink" Target="https://www.ncbi.nlm.nih.gov/biosample/?term=SAMN26198271" TargetMode="External"/><Relationship Id="rId4172" Type="http://schemas.openxmlformats.org/officeDocument/2006/relationships/hyperlink" Target="https://www.ncbi.nlm.nih.gov/nuccore/OP035137" TargetMode="External"/><Relationship Id="rId5223" Type="http://schemas.openxmlformats.org/officeDocument/2006/relationships/hyperlink" Target="https://n2t.net/ark:/65665/3cd26bdb8-b957-450d-a51a-79199f45257b" TargetMode="External"/><Relationship Id="rId6621" Type="http://schemas.openxmlformats.org/officeDocument/2006/relationships/hyperlink" Target="https://n2t.net/ark:/65665/3230f328c-ef4c-437a-91e7-f7757eb9df70" TargetMode="External"/><Relationship Id="rId1766" Type="http://schemas.openxmlformats.org/officeDocument/2006/relationships/hyperlink" Target="https://www.ncbi.nlm.nih.gov/sra/?term=SRR33529856" TargetMode="External"/><Relationship Id="rId2817" Type="http://schemas.openxmlformats.org/officeDocument/2006/relationships/hyperlink" Target="https://n2t.net/ark:/65665/390a5bffd-7118-4e25-a3b4-b1d89fb92aac" TargetMode="External"/><Relationship Id="rId58" Type="http://schemas.openxmlformats.org/officeDocument/2006/relationships/hyperlink" Target="https://www.ncbi.nlm.nih.gov/biosample/?term=SAMN26198348" TargetMode="External"/><Relationship Id="rId1419" Type="http://schemas.openxmlformats.org/officeDocument/2006/relationships/hyperlink" Target="https://n2t.net/ark:/65665/37d373689-e370-4bc9-85c7-2bd1903eb1bf" TargetMode="External"/><Relationship Id="rId1833" Type="http://schemas.openxmlformats.org/officeDocument/2006/relationships/hyperlink" Target="https://www.ncbi.nlm.nih.gov/nuccore/PV642263" TargetMode="External"/><Relationship Id="rId4989" Type="http://schemas.openxmlformats.org/officeDocument/2006/relationships/hyperlink" Target="https://www.ncbi.nlm.nih.gov/biosample/?term=SAMN26198174" TargetMode="External"/><Relationship Id="rId7048" Type="http://schemas.openxmlformats.org/officeDocument/2006/relationships/hyperlink" Target="https://n2t.net/ark:/65665/347cfed1f-1768-4c9d-b592-7555c04d66d9" TargetMode="External"/><Relationship Id="rId1900" Type="http://schemas.openxmlformats.org/officeDocument/2006/relationships/hyperlink" Target="https://www.ncbi.nlm.nih.gov/nuccore/PV642271" TargetMode="External"/><Relationship Id="rId3658" Type="http://schemas.openxmlformats.org/officeDocument/2006/relationships/hyperlink" Target="https://n2t.net/ark:/65665/36d9149db-c953-4715-8e4c-c8d4dca2adef" TargetMode="External"/><Relationship Id="rId4709" Type="http://schemas.openxmlformats.org/officeDocument/2006/relationships/hyperlink" Target="https://www.ncbi.nlm.nih.gov/biosample/?term=SAMN31811622" TargetMode="External"/><Relationship Id="rId6064" Type="http://schemas.openxmlformats.org/officeDocument/2006/relationships/hyperlink" Target="https://www.ncbi.nlm.nih.gov/nuccore/OR546152" TargetMode="External"/><Relationship Id="rId7115" Type="http://schemas.openxmlformats.org/officeDocument/2006/relationships/hyperlink" Target="https://www.ncbi.nlm.nih.gov/sra/?term=SRR22396966" TargetMode="External"/><Relationship Id="rId579" Type="http://schemas.openxmlformats.org/officeDocument/2006/relationships/hyperlink" Target="https://n2t.net/ark:/65665/3aa12db7d-7e88-40ec-9be3-8144bcf1ceb9" TargetMode="External"/><Relationship Id="rId993" Type="http://schemas.openxmlformats.org/officeDocument/2006/relationships/hyperlink" Target="https://www.ncbi.nlm.nih.gov/nuccore/OP035166" TargetMode="External"/><Relationship Id="rId2674" Type="http://schemas.openxmlformats.org/officeDocument/2006/relationships/hyperlink" Target="https://n2t.net/ark:/65665/381f60093-2b1f-4aa3-926a-584d1fc3160e" TargetMode="External"/><Relationship Id="rId5080" Type="http://schemas.openxmlformats.org/officeDocument/2006/relationships/hyperlink" Target="https://n2t.net/ark:/65665/395875507-5d71-4863-b23f-74a8258d298e" TargetMode="External"/><Relationship Id="rId6131" Type="http://schemas.openxmlformats.org/officeDocument/2006/relationships/hyperlink" Target="https://www.ncbi.nlm.nih.gov/sra/?term=SRR22396848" TargetMode="External"/><Relationship Id="rId646" Type="http://schemas.openxmlformats.org/officeDocument/2006/relationships/hyperlink" Target="https://www.ncbi.nlm.nih.gov/nuccore/OP057049" TargetMode="External"/><Relationship Id="rId1276" Type="http://schemas.openxmlformats.org/officeDocument/2006/relationships/hyperlink" Target="https://n2t.net/ark:/65665/356ca8bfb-30c9-440c-806c-74e5e7232f36" TargetMode="External"/><Relationship Id="rId2327" Type="http://schemas.openxmlformats.org/officeDocument/2006/relationships/hyperlink" Target="https://www.ncbi.nlm.nih.gov/biosample/?term=SAMN36762061" TargetMode="External"/><Relationship Id="rId3725" Type="http://schemas.openxmlformats.org/officeDocument/2006/relationships/hyperlink" Target="https://www.ncbi.nlm.nih.gov/biosample/?term=SAMN36762253" TargetMode="External"/><Relationship Id="rId1690" Type="http://schemas.openxmlformats.org/officeDocument/2006/relationships/hyperlink" Target="https://n2t.net/ark:/65665/3cafca70a-187d-4804-bddd-354bbed8080b" TargetMode="External"/><Relationship Id="rId2741" Type="http://schemas.openxmlformats.org/officeDocument/2006/relationships/hyperlink" Target="https://www.ncbi.nlm.nih.gov/biosample/?term=SAMN31811629" TargetMode="External"/><Relationship Id="rId5897" Type="http://schemas.openxmlformats.org/officeDocument/2006/relationships/hyperlink" Target="https://n2t.net/ark:/65665/334933e22-eb3b-49c4-9f24-6ac5a8582b67" TargetMode="External"/><Relationship Id="rId6948" Type="http://schemas.openxmlformats.org/officeDocument/2006/relationships/hyperlink" Target="https://www.ncbi.nlm.nih.gov/sra/?term=SRR21844112" TargetMode="External"/><Relationship Id="rId713" Type="http://schemas.openxmlformats.org/officeDocument/2006/relationships/hyperlink" Target="https://n2t.net/ark:/65665/3ecc7ec36-d34d-4492-b820-233eea6b02e3" TargetMode="External"/><Relationship Id="rId1343" Type="http://schemas.openxmlformats.org/officeDocument/2006/relationships/hyperlink" Target="https://n2t.net/ark:/65665/3eeed2d58-5e9a-48f9-ae70-67c2c627b8b7" TargetMode="External"/><Relationship Id="rId4499" Type="http://schemas.openxmlformats.org/officeDocument/2006/relationships/hyperlink" Target="https://n2t.net/ark:/65665/3964ae357-c89b-472d-97be-1ae16dbba26a" TargetMode="External"/><Relationship Id="rId5964" Type="http://schemas.openxmlformats.org/officeDocument/2006/relationships/hyperlink" Target="https://www.ncbi.nlm.nih.gov/biosample/?term=SAMN29555335" TargetMode="External"/><Relationship Id="rId1410" Type="http://schemas.openxmlformats.org/officeDocument/2006/relationships/hyperlink" Target="https://www.ncbi.nlm.nih.gov/nuccore/PV423368" TargetMode="External"/><Relationship Id="rId4566" Type="http://schemas.openxmlformats.org/officeDocument/2006/relationships/hyperlink" Target="https://www.ncbi.nlm.nih.gov/sra/?term=SRR19434362" TargetMode="External"/><Relationship Id="rId4980" Type="http://schemas.openxmlformats.org/officeDocument/2006/relationships/hyperlink" Target="https://n2t.net/ark:/65665/362980158-0f06-4e07-9ede-88c9ba8805cd" TargetMode="External"/><Relationship Id="rId5617" Type="http://schemas.openxmlformats.org/officeDocument/2006/relationships/hyperlink" Target="https://n2t.net/ark:/65665/3cd6026c2-7ab1-4dae-92f4-e7a89cf204de" TargetMode="External"/><Relationship Id="rId3168" Type="http://schemas.openxmlformats.org/officeDocument/2006/relationships/hyperlink" Target="https://n2t.net/ark:/65665/3a1cd26f9-2d27-460d-a87a-d83abe6455a1" TargetMode="External"/><Relationship Id="rId3582" Type="http://schemas.openxmlformats.org/officeDocument/2006/relationships/hyperlink" Target="https://www.ncbi.nlm.nih.gov/sra/?term=SRR18254329" TargetMode="External"/><Relationship Id="rId4219" Type="http://schemas.openxmlformats.org/officeDocument/2006/relationships/hyperlink" Target="https://www.ncbi.nlm.nih.gov/biosample/?term=SAMN31811662" TargetMode="External"/><Relationship Id="rId4633" Type="http://schemas.openxmlformats.org/officeDocument/2006/relationships/hyperlink" Target="https://www.ncbi.nlm.nih.gov/nuccore/OR575603" TargetMode="External"/><Relationship Id="rId2184" Type="http://schemas.openxmlformats.org/officeDocument/2006/relationships/hyperlink" Target="https://n2t.net/ark:/65665/39a5aa849-9541-4733-9646-b756a2d1d2bf" TargetMode="External"/><Relationship Id="rId3235" Type="http://schemas.openxmlformats.org/officeDocument/2006/relationships/hyperlink" Target="https://www.ncbi.nlm.nih.gov/sra/?term=SRR22396604" TargetMode="External"/><Relationship Id="rId156" Type="http://schemas.openxmlformats.org/officeDocument/2006/relationships/hyperlink" Target="https://n2t.net/ark:/65665/36f294402-35df-410f-b5e7-d16c0c6158df" TargetMode="External"/><Relationship Id="rId570" Type="http://schemas.openxmlformats.org/officeDocument/2006/relationships/hyperlink" Target="https://www.ncbi.nlm.nih.gov/sra/?term=SRR18254383" TargetMode="External"/><Relationship Id="rId2251" Type="http://schemas.openxmlformats.org/officeDocument/2006/relationships/hyperlink" Target="https://www.ncbi.nlm.nih.gov/sra/?term=SRR18254295" TargetMode="External"/><Relationship Id="rId3302" Type="http://schemas.openxmlformats.org/officeDocument/2006/relationships/hyperlink" Target="https://n2t.net/ark:/65665/3cae1a415-9ccd-46f5-a44f-9db93e158112" TargetMode="External"/><Relationship Id="rId4700" Type="http://schemas.openxmlformats.org/officeDocument/2006/relationships/hyperlink" Target="https://www.ncbi.nlm.nih.gov/biosample/?term=SAMN31811667" TargetMode="External"/><Relationship Id="rId6458" Type="http://schemas.openxmlformats.org/officeDocument/2006/relationships/hyperlink" Target="https://www.ncbi.nlm.nih.gov/biosample/?term=SAMN31811598" TargetMode="External"/><Relationship Id="rId223" Type="http://schemas.openxmlformats.org/officeDocument/2006/relationships/hyperlink" Target="https://www.ncbi.nlm.nih.gov/biosample/?term=SAMN31811625" TargetMode="External"/><Relationship Id="rId6872" Type="http://schemas.openxmlformats.org/officeDocument/2006/relationships/hyperlink" Target="https://n2t.net/ark:/65665/3c3cde042-3b2b-474a-b372-90099b8b8179" TargetMode="External"/><Relationship Id="rId4076" Type="http://schemas.openxmlformats.org/officeDocument/2006/relationships/hyperlink" Target="https://www.ncbi.nlm.nih.gov/biosample/?term=SAMN31811759" TargetMode="External"/><Relationship Id="rId5474" Type="http://schemas.openxmlformats.org/officeDocument/2006/relationships/hyperlink" Target="https://www.ncbi.nlm.nih.gov/nuccore/OP035227" TargetMode="External"/><Relationship Id="rId6525" Type="http://schemas.openxmlformats.org/officeDocument/2006/relationships/hyperlink" Target="https://www.ncbi.nlm.nih.gov/biosample/?term=SAMN31811600" TargetMode="External"/><Relationship Id="rId4490" Type="http://schemas.openxmlformats.org/officeDocument/2006/relationships/hyperlink" Target="https://www.ncbi.nlm.nih.gov/sra/?term=SRR19434364" TargetMode="External"/><Relationship Id="rId5127" Type="http://schemas.openxmlformats.org/officeDocument/2006/relationships/hyperlink" Target="https://n2t.net/ark:/65665/396a5f905-8a8a-4786-922c-2431cb4591d5" TargetMode="External"/><Relationship Id="rId5541" Type="http://schemas.openxmlformats.org/officeDocument/2006/relationships/hyperlink" Target="https://www.ncbi.nlm.nih.gov/biosample/?term=SAMN29555239" TargetMode="External"/><Relationship Id="rId1737" Type="http://schemas.openxmlformats.org/officeDocument/2006/relationships/hyperlink" Target="https://n2t.net/ark:/65665/3f4a4040e-f25c-4549-8440-ac1e80d3f19c" TargetMode="External"/><Relationship Id="rId3092" Type="http://schemas.openxmlformats.org/officeDocument/2006/relationships/hyperlink" Target="https://n2t.net/ark:/65665/38b974adf-6771-484b-8a54-cc9420c8d700" TargetMode="External"/><Relationship Id="rId4143" Type="http://schemas.openxmlformats.org/officeDocument/2006/relationships/hyperlink" Target="https://www.ncbi.nlm.nih.gov/nuccore/OR546160" TargetMode="External"/><Relationship Id="rId7299" Type="http://schemas.openxmlformats.org/officeDocument/2006/relationships/hyperlink" Target="https://n2t.net/ark:/65665/361a78c58-1786-41ee-a160-6acf809dd44b" TargetMode="External"/><Relationship Id="rId29" Type="http://schemas.openxmlformats.org/officeDocument/2006/relationships/hyperlink" Target="https://www.ncbi.nlm.nih.gov/sra/?term=SRR19434516" TargetMode="External"/><Relationship Id="rId4210" Type="http://schemas.openxmlformats.org/officeDocument/2006/relationships/hyperlink" Target="https://www.ncbi.nlm.nih.gov/biosample/?term=SAMN26198378" TargetMode="External"/><Relationship Id="rId1804" Type="http://schemas.openxmlformats.org/officeDocument/2006/relationships/hyperlink" Target="https://n2t.net/ark:/65665/34715d306-91ac-416d-8d7b-6524e511eb4d" TargetMode="External"/><Relationship Id="rId6382" Type="http://schemas.openxmlformats.org/officeDocument/2006/relationships/hyperlink" Target="https://n2t.net/ark:/65665/3089eca01-363c-49af-9fd4-ee21ae1652ef" TargetMode="External"/><Relationship Id="rId7019" Type="http://schemas.openxmlformats.org/officeDocument/2006/relationships/hyperlink" Target="https://n2t.net/ark:/65665/3bd930ab3-ada9-4327-bf58-931ba9ef5540" TargetMode="External"/><Relationship Id="rId3976" Type="http://schemas.openxmlformats.org/officeDocument/2006/relationships/hyperlink" Target="https://www.ncbi.nlm.nih.gov/biosample/?term=SAMN36762271" TargetMode="External"/><Relationship Id="rId6035" Type="http://schemas.openxmlformats.org/officeDocument/2006/relationships/hyperlink" Target="https://n2t.net/ark:/65665/3dccba807-a831-4c3b-9787-4dc370bab5f5" TargetMode="External"/><Relationship Id="rId897" Type="http://schemas.openxmlformats.org/officeDocument/2006/relationships/hyperlink" Target="https://n2t.net/ark:/65665/37be6d883-10ce-4d61-a45d-edee9851a0ed" TargetMode="External"/><Relationship Id="rId2578" Type="http://schemas.openxmlformats.org/officeDocument/2006/relationships/hyperlink" Target="https://www.ncbi.nlm.nih.gov/sra/?term=SRR21844231" TargetMode="External"/><Relationship Id="rId2992" Type="http://schemas.openxmlformats.org/officeDocument/2006/relationships/hyperlink" Target="https://n2t.net/ark:/65665/3bcce2751-9406-4a10-9637-0d48d503e9a4" TargetMode="External"/><Relationship Id="rId3629" Type="http://schemas.openxmlformats.org/officeDocument/2006/relationships/hyperlink" Target="https://www.ncbi.nlm.nih.gov/biosample/?term=SAMN36762353" TargetMode="External"/><Relationship Id="rId5051" Type="http://schemas.openxmlformats.org/officeDocument/2006/relationships/hyperlink" Target="https://www.ncbi.nlm.nih.gov/sra/?term=SRR25465195" TargetMode="External"/><Relationship Id="rId964" Type="http://schemas.openxmlformats.org/officeDocument/2006/relationships/hyperlink" Target="https://n2t.net/ark:/65665/39f0795da-5aba-43c1-ac62-e02510dd4f0f" TargetMode="External"/><Relationship Id="rId1594" Type="http://schemas.openxmlformats.org/officeDocument/2006/relationships/hyperlink" Target="https://www.ncbi.nlm.nih.gov/sra/?term=SRR21843980" TargetMode="External"/><Relationship Id="rId2645" Type="http://schemas.openxmlformats.org/officeDocument/2006/relationships/hyperlink" Target="https://n2t.net/ark:/65665/3e2a76cbe-d3c4-4d28-a5eb-b7b120c3282a" TargetMode="External"/><Relationship Id="rId6102" Type="http://schemas.openxmlformats.org/officeDocument/2006/relationships/hyperlink" Target="https://www.ncbi.nlm.nih.gov/nuccore/PV442285" TargetMode="External"/><Relationship Id="rId617" Type="http://schemas.openxmlformats.org/officeDocument/2006/relationships/hyperlink" Target="https://www.ncbi.nlm.nih.gov/biosample/?term=SAMN26198146" TargetMode="External"/><Relationship Id="rId1247" Type="http://schemas.openxmlformats.org/officeDocument/2006/relationships/hyperlink" Target="https://n2t.net/ark:/65665/3b757fc1f-240a-4650-88c1-26bc04ddb58e" TargetMode="External"/><Relationship Id="rId1661" Type="http://schemas.openxmlformats.org/officeDocument/2006/relationships/hyperlink" Target="https://n2t.net/ark:/65665/31614693a-0a44-42ce-949d-1892ab0bee04" TargetMode="External"/><Relationship Id="rId2712" Type="http://schemas.openxmlformats.org/officeDocument/2006/relationships/hyperlink" Target="https://www.ncbi.nlm.nih.gov/sra/?term=SRR19434487" TargetMode="External"/><Relationship Id="rId5868" Type="http://schemas.openxmlformats.org/officeDocument/2006/relationships/hyperlink" Target="https://n2t.net/ark:/65665/31f2c56b1-b121-4221-b0e6-81b90a0bff3d" TargetMode="External"/><Relationship Id="rId6919" Type="http://schemas.openxmlformats.org/officeDocument/2006/relationships/hyperlink" Target="https://n2t.net/ark:/65665/3df9ca831-8dab-4a76-8338-ab7fc3e429cb" TargetMode="External"/><Relationship Id="rId1314" Type="http://schemas.openxmlformats.org/officeDocument/2006/relationships/hyperlink" Target="https://www.ncbi.nlm.nih.gov/biosample/?term=SAMN26198366" TargetMode="External"/><Relationship Id="rId4884" Type="http://schemas.openxmlformats.org/officeDocument/2006/relationships/hyperlink" Target="https://www.ncbi.nlm.nih.gov/nuccore/PV454023" TargetMode="External"/><Relationship Id="rId5935" Type="http://schemas.openxmlformats.org/officeDocument/2006/relationships/hyperlink" Target="https://www.ncbi.nlm.nih.gov/sra/?term=SRR25465323" TargetMode="External"/><Relationship Id="rId7290" Type="http://schemas.openxmlformats.org/officeDocument/2006/relationships/hyperlink" Target="https://www.ncbi.nlm.nih.gov/sra/?term=SRR21844121" TargetMode="External"/><Relationship Id="rId3486" Type="http://schemas.openxmlformats.org/officeDocument/2006/relationships/hyperlink" Target="https://n2t.net/ark:/65665/32bfda657-cc6e-4d09-af0b-fac7d38e74d5" TargetMode="External"/><Relationship Id="rId4537" Type="http://schemas.openxmlformats.org/officeDocument/2006/relationships/hyperlink" Target="https://www.ncbi.nlm.nih.gov/sra/?term=SRR19434481" TargetMode="External"/><Relationship Id="rId20" Type="http://schemas.openxmlformats.org/officeDocument/2006/relationships/hyperlink" Target="https://n2t.net/ark:/65665/3bd23d088-063a-4030-a569-923443ca535f" TargetMode="External"/><Relationship Id="rId2088" Type="http://schemas.openxmlformats.org/officeDocument/2006/relationships/hyperlink" Target="https://n2t.net/ark:/65665/34348b46c-3a30-4fa1-8943-aec6ae877fe6" TargetMode="External"/><Relationship Id="rId3139" Type="http://schemas.openxmlformats.org/officeDocument/2006/relationships/hyperlink" Target="https://n2t.net/ark:/65665/3e7d94cd9-a692-4fe4-9363-0d9fb45c6c59" TargetMode="External"/><Relationship Id="rId4951" Type="http://schemas.openxmlformats.org/officeDocument/2006/relationships/hyperlink" Target="https://www.ncbi.nlm.nih.gov/biosample/?term=SAMN26198325" TargetMode="External"/><Relationship Id="rId7010" Type="http://schemas.openxmlformats.org/officeDocument/2006/relationships/hyperlink" Target="https://www.ncbi.nlm.nih.gov/biosample/?term=SAMN31811732" TargetMode="External"/><Relationship Id="rId474" Type="http://schemas.openxmlformats.org/officeDocument/2006/relationships/hyperlink" Target="https://www.ncbi.nlm.nih.gov/biosample/?term=SAMN26198108" TargetMode="External"/><Relationship Id="rId2155" Type="http://schemas.openxmlformats.org/officeDocument/2006/relationships/hyperlink" Target="https://www.ncbi.nlm.nih.gov/biosample/?term=SAMN31811825" TargetMode="External"/><Relationship Id="rId3553" Type="http://schemas.openxmlformats.org/officeDocument/2006/relationships/hyperlink" Target="https://www.ncbi.nlm.nih.gov/sra/?term=SRR25465058" TargetMode="External"/><Relationship Id="rId4604" Type="http://schemas.openxmlformats.org/officeDocument/2006/relationships/hyperlink" Target="https://www.ncbi.nlm.nih.gov/biosample/?term=SAMN26198188" TargetMode="External"/><Relationship Id="rId127" Type="http://schemas.openxmlformats.org/officeDocument/2006/relationships/hyperlink" Target="https://n2t.net/ark:/65665/3a6447b41-e22b-45c1-83aa-4d9dedadc0ac" TargetMode="External"/><Relationship Id="rId3206" Type="http://schemas.openxmlformats.org/officeDocument/2006/relationships/hyperlink" Target="https://n2t.net/ark:/65665/3754ca3a2-b312-4d6d-853b-722c54fc7b2b" TargetMode="External"/><Relationship Id="rId3620" Type="http://schemas.openxmlformats.org/officeDocument/2006/relationships/hyperlink" Target="https://n2t.net/ark:/65665/3e8097747-ad04-42f5-960f-d657c4fa3ba9" TargetMode="External"/><Relationship Id="rId6776" Type="http://schemas.openxmlformats.org/officeDocument/2006/relationships/hyperlink" Target="https://www.ncbi.nlm.nih.gov/sra/?term=SRR33529946" TargetMode="External"/><Relationship Id="rId541" Type="http://schemas.openxmlformats.org/officeDocument/2006/relationships/hyperlink" Target="https://www.ncbi.nlm.nih.gov/nuccore/OR546171" TargetMode="External"/><Relationship Id="rId1171" Type="http://schemas.openxmlformats.org/officeDocument/2006/relationships/hyperlink" Target="https://www.ncbi.nlm.nih.gov/biosample/?term=SAMN31811566" TargetMode="External"/><Relationship Id="rId2222" Type="http://schemas.openxmlformats.org/officeDocument/2006/relationships/hyperlink" Target="https://n2t.net/ark:/65665/32d32e12d-e0ee-4664-8a4b-819da8b022e6" TargetMode="External"/><Relationship Id="rId5378" Type="http://schemas.openxmlformats.org/officeDocument/2006/relationships/hyperlink" Target="https://n2t.net/ark:/65665/3221dc931-0a79-41e1-9697-07c67515269d" TargetMode="External"/><Relationship Id="rId5792" Type="http://schemas.openxmlformats.org/officeDocument/2006/relationships/hyperlink" Target="https://www.ncbi.nlm.nih.gov/biosample/?term=SAMN29555395" TargetMode="External"/><Relationship Id="rId6429" Type="http://schemas.openxmlformats.org/officeDocument/2006/relationships/hyperlink" Target="https://n2t.net/ark:/65665/329247610-4f5c-46ea-9b48-9a58a7e70b24" TargetMode="External"/><Relationship Id="rId6843" Type="http://schemas.openxmlformats.org/officeDocument/2006/relationships/hyperlink" Target="https://www.ncbi.nlm.nih.gov/sra/?term=SRR22396912" TargetMode="External"/><Relationship Id="rId1988" Type="http://schemas.openxmlformats.org/officeDocument/2006/relationships/hyperlink" Target="https://n2t.net/ark:/65665/396dcb582-11a2-48c4-8915-5e1370f55c2f" TargetMode="External"/><Relationship Id="rId4394" Type="http://schemas.openxmlformats.org/officeDocument/2006/relationships/hyperlink" Target="https://n2t.net/ark:/65665/364b5f186-f0fb-4571-a88c-1fd038493de9" TargetMode="External"/><Relationship Id="rId5445" Type="http://schemas.openxmlformats.org/officeDocument/2006/relationships/hyperlink" Target="https://www.ncbi.nlm.nih.gov/biosample/?term=SAMN31811919" TargetMode="External"/><Relationship Id="rId4047" Type="http://schemas.openxmlformats.org/officeDocument/2006/relationships/hyperlink" Target="https://www.ncbi.nlm.nih.gov/biosample/?term=SAMN26198429" TargetMode="External"/><Relationship Id="rId4461" Type="http://schemas.openxmlformats.org/officeDocument/2006/relationships/hyperlink" Target="https://n2t.net/ark:/65665/3366c6aa1-ce0d-434a-b824-5c38df0d95b0" TargetMode="External"/><Relationship Id="rId5512" Type="http://schemas.openxmlformats.org/officeDocument/2006/relationships/hyperlink" Target="https://www.ncbi.nlm.nih.gov/sra/?term=SRR21843991" TargetMode="External"/><Relationship Id="rId6910" Type="http://schemas.openxmlformats.org/officeDocument/2006/relationships/hyperlink" Target="https://n2t.net/ark:/65665/367772e86-0a48-436b-b339-837373f55f45" TargetMode="External"/><Relationship Id="rId3063" Type="http://schemas.openxmlformats.org/officeDocument/2006/relationships/hyperlink" Target="https://www.ncbi.nlm.nih.gov/biosample/?term=SAMN29555143" TargetMode="External"/><Relationship Id="rId4114" Type="http://schemas.openxmlformats.org/officeDocument/2006/relationships/hyperlink" Target="https://www.ncbi.nlm.nih.gov/sra/?term=SRR22396589" TargetMode="External"/><Relationship Id="rId1708" Type="http://schemas.openxmlformats.org/officeDocument/2006/relationships/hyperlink" Target="https://www.ncbi.nlm.nih.gov/nuccore/OR575552" TargetMode="External"/><Relationship Id="rId3130" Type="http://schemas.openxmlformats.org/officeDocument/2006/relationships/hyperlink" Target="https://www.ncbi.nlm.nih.gov/sra/?term=SRR19434475" TargetMode="External"/><Relationship Id="rId6286" Type="http://schemas.openxmlformats.org/officeDocument/2006/relationships/hyperlink" Target="https://www.ncbi.nlm.nih.gov/nuccore/OP035249" TargetMode="External"/><Relationship Id="rId7337" Type="http://schemas.openxmlformats.org/officeDocument/2006/relationships/hyperlink" Target="https://www.ncbi.nlm.nih.gov/biosample/?term=SAMN31811903" TargetMode="External"/><Relationship Id="rId2896" Type="http://schemas.openxmlformats.org/officeDocument/2006/relationships/hyperlink" Target="https://n2t.net/ark:/65665/3f0701855-a05b-4adb-a127-0a2ba6cf1b51" TargetMode="External"/><Relationship Id="rId3947" Type="http://schemas.openxmlformats.org/officeDocument/2006/relationships/hyperlink" Target="https://www.ncbi.nlm.nih.gov/sra/?term=SRR18254452" TargetMode="External"/><Relationship Id="rId6353" Type="http://schemas.openxmlformats.org/officeDocument/2006/relationships/hyperlink" Target="https://www.ncbi.nlm.nih.gov/biosample/?term=SAMN31811930" TargetMode="External"/><Relationship Id="rId868" Type="http://schemas.openxmlformats.org/officeDocument/2006/relationships/hyperlink" Target="https://n2t.net/ark:/65665/3507ef096-3366-4459-91d0-9b6144218429" TargetMode="External"/><Relationship Id="rId1498" Type="http://schemas.openxmlformats.org/officeDocument/2006/relationships/hyperlink" Target="https://n2t.net/ark:/65665/3220e7d2f-f6b2-4ca0-84c8-bbdf2059b639" TargetMode="External"/><Relationship Id="rId2549" Type="http://schemas.openxmlformats.org/officeDocument/2006/relationships/hyperlink" Target="https://www.ncbi.nlm.nih.gov/nuccore/OP035116" TargetMode="External"/><Relationship Id="rId2963" Type="http://schemas.openxmlformats.org/officeDocument/2006/relationships/hyperlink" Target="https://www.ncbi.nlm.nih.gov/biosample/?term=SAMN26198293" TargetMode="External"/><Relationship Id="rId6006" Type="http://schemas.openxmlformats.org/officeDocument/2006/relationships/hyperlink" Target="https://www.ncbi.nlm.nih.gov/biosample/?term=SAMN31811656" TargetMode="External"/><Relationship Id="rId6420" Type="http://schemas.openxmlformats.org/officeDocument/2006/relationships/hyperlink" Target="https://www.ncbi.nlm.nih.gov/biosample/?term=SAMN31811722" TargetMode="External"/><Relationship Id="rId935" Type="http://schemas.openxmlformats.org/officeDocument/2006/relationships/hyperlink" Target="https://www.ncbi.nlm.nih.gov/biosample/?term=SAMN36762113" TargetMode="External"/><Relationship Id="rId1565" Type="http://schemas.openxmlformats.org/officeDocument/2006/relationships/hyperlink" Target="https://n2t.net/ark:/65665/3ee627be2-883f-4344-9153-812a61f88ae4" TargetMode="External"/><Relationship Id="rId2616" Type="http://schemas.openxmlformats.org/officeDocument/2006/relationships/hyperlink" Target="https://www.ncbi.nlm.nih.gov/biosample/?term=SAMN48403110" TargetMode="External"/><Relationship Id="rId5022" Type="http://schemas.openxmlformats.org/officeDocument/2006/relationships/hyperlink" Target="https://www.ncbi.nlm.nih.gov/biosample/?term=SAMN26198245" TargetMode="External"/><Relationship Id="rId1218" Type="http://schemas.openxmlformats.org/officeDocument/2006/relationships/hyperlink" Target="https://www.ncbi.nlm.nih.gov/biosample/?term=SAMN36762054" TargetMode="External"/><Relationship Id="rId7194" Type="http://schemas.openxmlformats.org/officeDocument/2006/relationships/hyperlink" Target="https://n2t.net/ark:/65665/323e3fa3e-3587-477e-8669-2502cbe897da" TargetMode="External"/><Relationship Id="rId1632" Type="http://schemas.openxmlformats.org/officeDocument/2006/relationships/hyperlink" Target="https://n2t.net/ark:/65665/3c5e5068a-30f2-4387-bbcc-a2291c77e9dd" TargetMode="External"/><Relationship Id="rId4788" Type="http://schemas.openxmlformats.org/officeDocument/2006/relationships/hyperlink" Target="https://www.ncbi.nlm.nih.gov/sra/?term=SRR19434345" TargetMode="External"/><Relationship Id="rId5839" Type="http://schemas.openxmlformats.org/officeDocument/2006/relationships/hyperlink" Target="https://www.ncbi.nlm.nih.gov/biosample/?term=SAMN26198278" TargetMode="External"/><Relationship Id="rId7261" Type="http://schemas.openxmlformats.org/officeDocument/2006/relationships/hyperlink" Target="https://www.ncbi.nlm.nih.gov/nuccore/OP056915" TargetMode="External"/><Relationship Id="rId4855" Type="http://schemas.openxmlformats.org/officeDocument/2006/relationships/hyperlink" Target="https://n2t.net/ark:/65665/33002e407-285f-4cb9-b37b-f69c01cb7e85" TargetMode="External"/><Relationship Id="rId5906" Type="http://schemas.openxmlformats.org/officeDocument/2006/relationships/hyperlink" Target="https://www.ncbi.nlm.nih.gov/sra/?term=SRR21844172" TargetMode="External"/><Relationship Id="rId3457" Type="http://schemas.openxmlformats.org/officeDocument/2006/relationships/hyperlink" Target="https://www.ncbi.nlm.nih.gov/biosample/?term=SAMN36762284" TargetMode="External"/><Relationship Id="rId3871" Type="http://schemas.openxmlformats.org/officeDocument/2006/relationships/hyperlink" Target="https://n2t.net/ark:/65665/34ae3e679-0a20-4950-aaec-405b441a9e61" TargetMode="External"/><Relationship Id="rId4508" Type="http://schemas.openxmlformats.org/officeDocument/2006/relationships/hyperlink" Target="https://www.ncbi.nlm.nih.gov/nuccore/OP035306" TargetMode="External"/><Relationship Id="rId4922" Type="http://schemas.openxmlformats.org/officeDocument/2006/relationships/hyperlink" Target="https://www.ncbi.nlm.nih.gov/sra/?term=SRR18254326" TargetMode="External"/><Relationship Id="rId378" Type="http://schemas.openxmlformats.org/officeDocument/2006/relationships/hyperlink" Target="https://www.ncbi.nlm.nih.gov/biosample/?term=SAMN36762023" TargetMode="External"/><Relationship Id="rId792" Type="http://schemas.openxmlformats.org/officeDocument/2006/relationships/hyperlink" Target="https://www.ncbi.nlm.nih.gov/nuccore/OP056806" TargetMode="External"/><Relationship Id="rId2059" Type="http://schemas.openxmlformats.org/officeDocument/2006/relationships/hyperlink" Target="https://n2t.net/ark:/65665/383fc38a7-46b8-45a0-a19a-5db554cbd9f2" TargetMode="External"/><Relationship Id="rId2473" Type="http://schemas.openxmlformats.org/officeDocument/2006/relationships/hyperlink" Target="https://n2t.net/ark:/65665/36d12cb2d-8f19-4572-8ef0-c12b3c3b1b8d" TargetMode="External"/><Relationship Id="rId3524" Type="http://schemas.openxmlformats.org/officeDocument/2006/relationships/hyperlink" Target="https://www.ncbi.nlm.nih.gov/nuccore/PV170575" TargetMode="External"/><Relationship Id="rId445" Type="http://schemas.openxmlformats.org/officeDocument/2006/relationships/hyperlink" Target="https://www.ncbi.nlm.nih.gov/sra/?term=SRR22396665" TargetMode="External"/><Relationship Id="rId1075" Type="http://schemas.openxmlformats.org/officeDocument/2006/relationships/hyperlink" Target="https://n2t.net/ark:/65665/3bb0f80c2-fe83-482d-95a3-8d164434bbf6" TargetMode="External"/><Relationship Id="rId2126" Type="http://schemas.openxmlformats.org/officeDocument/2006/relationships/hyperlink" Target="https://n2t.net/ark:/65665/3bcc26ba6-1e78-40f2-875c-16ee39cdaeb6" TargetMode="External"/><Relationship Id="rId2540" Type="http://schemas.openxmlformats.org/officeDocument/2006/relationships/hyperlink" Target="https://n2t.net/ark:/65665/385d1d826-f7b6-4cb3-9535-7bb87a1bce8d" TargetMode="External"/><Relationship Id="rId5696" Type="http://schemas.openxmlformats.org/officeDocument/2006/relationships/hyperlink" Target="https://n2t.net/ark:/65665/35929d23b-1a1d-4036-b43c-98ce9122f03d" TargetMode="External"/><Relationship Id="rId6747" Type="http://schemas.openxmlformats.org/officeDocument/2006/relationships/hyperlink" Target="https://www.ncbi.nlm.nih.gov/sra/?term=SRR21844072" TargetMode="External"/><Relationship Id="rId512" Type="http://schemas.openxmlformats.org/officeDocument/2006/relationships/hyperlink" Target="https://www.ncbi.nlm.nih.gov/biosample/?term=SAMN29555400" TargetMode="External"/><Relationship Id="rId1142" Type="http://schemas.openxmlformats.org/officeDocument/2006/relationships/hyperlink" Target="https://www.ncbi.nlm.nih.gov/nuccore/OP057036" TargetMode="External"/><Relationship Id="rId4298" Type="http://schemas.openxmlformats.org/officeDocument/2006/relationships/hyperlink" Target="https://n2t.net/ark:/65665/3eef51049-153c-4698-a1fd-1f69987b0473" TargetMode="External"/><Relationship Id="rId5349" Type="http://schemas.openxmlformats.org/officeDocument/2006/relationships/hyperlink" Target="https://n2t.net/ark:/65665/398d15f1a-7ccb-40c0-90e0-18499c47b68e" TargetMode="External"/><Relationship Id="rId4365" Type="http://schemas.openxmlformats.org/officeDocument/2006/relationships/hyperlink" Target="https://n2t.net/ark:/65665/3fd6f41fc-e85a-4975-93c3-28d749e4c1d7" TargetMode="External"/><Relationship Id="rId5763" Type="http://schemas.openxmlformats.org/officeDocument/2006/relationships/hyperlink" Target="https://www.ncbi.nlm.nih.gov/biosample/?term=SAMN29555422" TargetMode="External"/><Relationship Id="rId6814" Type="http://schemas.openxmlformats.org/officeDocument/2006/relationships/hyperlink" Target="https://n2t.net/ark:/65665/30747c0a2-5858-4c56-8204-f51bd08f84a3" TargetMode="External"/><Relationship Id="rId1959" Type="http://schemas.openxmlformats.org/officeDocument/2006/relationships/hyperlink" Target="https://n2t.net/ark:/65665/335884900-7db2-48ce-afab-634fe5dfbcb5" TargetMode="External"/><Relationship Id="rId4018" Type="http://schemas.openxmlformats.org/officeDocument/2006/relationships/hyperlink" Target="https://www.ncbi.nlm.nih.gov/biosample/?term=SAMN36762293" TargetMode="External"/><Relationship Id="rId5416" Type="http://schemas.openxmlformats.org/officeDocument/2006/relationships/hyperlink" Target="https://n2t.net/ark:/65665/39ff713df-5421-4f77-a456-2fc1083114bc" TargetMode="External"/><Relationship Id="rId5830" Type="http://schemas.openxmlformats.org/officeDocument/2006/relationships/hyperlink" Target="https://n2t.net/ark:/65665/3a821440f-610d-4ded-af2e-bcaae7814637" TargetMode="External"/><Relationship Id="rId3381" Type="http://schemas.openxmlformats.org/officeDocument/2006/relationships/hyperlink" Target="https://www.ncbi.nlm.nih.gov/nuccore/PV610249" TargetMode="External"/><Relationship Id="rId4432" Type="http://schemas.openxmlformats.org/officeDocument/2006/relationships/hyperlink" Target="https://n2t.net/ark:/65665/3606b0309-bf1e-4137-832a-0e09c1dd998f" TargetMode="External"/><Relationship Id="rId3034" Type="http://schemas.openxmlformats.org/officeDocument/2006/relationships/hyperlink" Target="https://www.ncbi.nlm.nih.gov/sra/?term=SRR21844187" TargetMode="External"/><Relationship Id="rId2050" Type="http://schemas.openxmlformats.org/officeDocument/2006/relationships/hyperlink" Target="https://n2t.net/ark:/65665/377098536-7242-4c0f-ba7a-0b3dd4a0578f" TargetMode="External"/><Relationship Id="rId3101" Type="http://schemas.openxmlformats.org/officeDocument/2006/relationships/hyperlink" Target="https://www.ncbi.nlm.nih.gov/nuccore/OP056853" TargetMode="External"/><Relationship Id="rId6257" Type="http://schemas.openxmlformats.org/officeDocument/2006/relationships/hyperlink" Target="https://www.ncbi.nlm.nih.gov/biosample/?term=SAMN26198421" TargetMode="External"/><Relationship Id="rId6671" Type="http://schemas.openxmlformats.org/officeDocument/2006/relationships/hyperlink" Target="https://www.ncbi.nlm.nih.gov/sra/?term=SRR18254457" TargetMode="External"/><Relationship Id="rId7308" Type="http://schemas.openxmlformats.org/officeDocument/2006/relationships/hyperlink" Target="https://www.ncbi.nlm.nih.gov/sra/?term=SRR25465320" TargetMode="External"/><Relationship Id="rId5273" Type="http://schemas.openxmlformats.org/officeDocument/2006/relationships/hyperlink" Target="https://www.ncbi.nlm.nih.gov/sra/?term=SRR25465374" TargetMode="External"/><Relationship Id="rId6324" Type="http://schemas.openxmlformats.org/officeDocument/2006/relationships/hyperlink" Target="https://www.ncbi.nlm.nih.gov/sra/?term=SRR21844234" TargetMode="External"/><Relationship Id="rId839" Type="http://schemas.openxmlformats.org/officeDocument/2006/relationships/hyperlink" Target="https://www.ncbi.nlm.nih.gov/nuccore/OR499740" TargetMode="External"/><Relationship Id="rId1469" Type="http://schemas.openxmlformats.org/officeDocument/2006/relationships/hyperlink" Target="https://n2t.net/ark:/65665/332467e30-5c2b-4313-b288-9425f52058d9" TargetMode="External"/><Relationship Id="rId2867" Type="http://schemas.openxmlformats.org/officeDocument/2006/relationships/hyperlink" Target="https://www.ncbi.nlm.nih.gov/biosample/?term=SAMN26198339" TargetMode="External"/><Relationship Id="rId3918" Type="http://schemas.openxmlformats.org/officeDocument/2006/relationships/hyperlink" Target="https://www.ncbi.nlm.nih.gov/nuccore/PV170568" TargetMode="External"/><Relationship Id="rId5340" Type="http://schemas.openxmlformats.org/officeDocument/2006/relationships/hyperlink" Target="https://www.ncbi.nlm.nih.gov/biosample/?term=SAMN48403209" TargetMode="External"/><Relationship Id="rId1883" Type="http://schemas.openxmlformats.org/officeDocument/2006/relationships/hyperlink" Target="https://www.ncbi.nlm.nih.gov/sra/?term=SRR21844079" TargetMode="External"/><Relationship Id="rId2934" Type="http://schemas.openxmlformats.org/officeDocument/2006/relationships/hyperlink" Target="https://www.ncbi.nlm.nih.gov/sra/?term=SRR18254490" TargetMode="External"/><Relationship Id="rId7098" Type="http://schemas.openxmlformats.org/officeDocument/2006/relationships/hyperlink" Target="https://www.ncbi.nlm.nih.gov/nuccore/OR581007" TargetMode="External"/><Relationship Id="rId906" Type="http://schemas.openxmlformats.org/officeDocument/2006/relationships/hyperlink" Target="https://www.ncbi.nlm.nih.gov/sra/?term=SRR25465237" TargetMode="External"/><Relationship Id="rId1536" Type="http://schemas.openxmlformats.org/officeDocument/2006/relationships/hyperlink" Target="https://www.ncbi.nlm.nih.gov/sra/?term=SRR33529788" TargetMode="External"/><Relationship Id="rId1950" Type="http://schemas.openxmlformats.org/officeDocument/2006/relationships/hyperlink" Target="https://www.ncbi.nlm.nih.gov/sra/?term=SRR25465212" TargetMode="External"/><Relationship Id="rId1603" Type="http://schemas.openxmlformats.org/officeDocument/2006/relationships/hyperlink" Target="https://n2t.net/ark:/65665/36db3186b-3b38-4365-be0e-f331cf6a238f" TargetMode="External"/><Relationship Id="rId4759" Type="http://schemas.openxmlformats.org/officeDocument/2006/relationships/hyperlink" Target="https://www.ncbi.nlm.nih.gov/sra/?term=SRR25465343" TargetMode="External"/><Relationship Id="rId7165" Type="http://schemas.openxmlformats.org/officeDocument/2006/relationships/hyperlink" Target="https://www.ncbi.nlm.nih.gov/sra/?term=SRR25465203" TargetMode="External"/><Relationship Id="rId3775" Type="http://schemas.openxmlformats.org/officeDocument/2006/relationships/hyperlink" Target="https://n2t.net/ark:/65665/367506d6b-24fa-4009-a7fb-02792e595c88" TargetMode="External"/><Relationship Id="rId4826" Type="http://schemas.openxmlformats.org/officeDocument/2006/relationships/hyperlink" Target="https://www.ncbi.nlm.nih.gov/nuccore/PV460847" TargetMode="External"/><Relationship Id="rId6181" Type="http://schemas.openxmlformats.org/officeDocument/2006/relationships/hyperlink" Target="https://n2t.net/ark:/65665/3f51ccebf-6978-4840-afe5-82279b9edf69" TargetMode="External"/><Relationship Id="rId7232" Type="http://schemas.openxmlformats.org/officeDocument/2006/relationships/hyperlink" Target="https://n2t.net/ark:/65665/3f9021010-2edf-482b-8a07-83c949230b7d" TargetMode="External"/><Relationship Id="rId696" Type="http://schemas.openxmlformats.org/officeDocument/2006/relationships/hyperlink" Target="https://n2t.net/ark:/65665/32982feeb-8fdd-4dec-b190-22efbd83ce49" TargetMode="External"/><Relationship Id="rId2377" Type="http://schemas.openxmlformats.org/officeDocument/2006/relationships/hyperlink" Target="https://n2t.net/ark:/65665/39d6b0fb4-c297-44bc-9d79-65ab84dc2ac3" TargetMode="External"/><Relationship Id="rId2791" Type="http://schemas.openxmlformats.org/officeDocument/2006/relationships/hyperlink" Target="https://n2t.net/ark:/65665/3b5503f1f-3aec-4338-86e1-2182fcb1f276" TargetMode="External"/><Relationship Id="rId3428" Type="http://schemas.openxmlformats.org/officeDocument/2006/relationships/hyperlink" Target="https://www.ncbi.nlm.nih.gov/sra/?term=SRR25465138" TargetMode="External"/><Relationship Id="rId349" Type="http://schemas.openxmlformats.org/officeDocument/2006/relationships/hyperlink" Target="https://www.ncbi.nlm.nih.gov/sra/?term=SRR22396648" TargetMode="External"/><Relationship Id="rId763" Type="http://schemas.openxmlformats.org/officeDocument/2006/relationships/hyperlink" Target="https://www.ncbi.nlm.nih.gov/sra/?term=SRR25465163" TargetMode="External"/><Relationship Id="rId1393" Type="http://schemas.openxmlformats.org/officeDocument/2006/relationships/hyperlink" Target="https://n2t.net/ark:/65665/39cb9220b-a603-41b4-a28b-491c1f8f9b3e" TargetMode="External"/><Relationship Id="rId2444" Type="http://schemas.openxmlformats.org/officeDocument/2006/relationships/hyperlink" Target="https://n2t.net/ark:/65665/3641cb22f-672f-48d5-a33b-5834a04c8444" TargetMode="External"/><Relationship Id="rId3842" Type="http://schemas.openxmlformats.org/officeDocument/2006/relationships/hyperlink" Target="https://n2t.net/ark:/65665/3168dc924-2497-4d2f-a047-6a6b0139bd18" TargetMode="External"/><Relationship Id="rId6998" Type="http://schemas.openxmlformats.org/officeDocument/2006/relationships/hyperlink" Target="https://www.ncbi.nlm.nih.gov/biosample/?term=SAMN48403302" TargetMode="External"/><Relationship Id="rId416" Type="http://schemas.openxmlformats.org/officeDocument/2006/relationships/hyperlink" Target="https://www.ncbi.nlm.nih.gov/nuccore/OP056929" TargetMode="External"/><Relationship Id="rId1046" Type="http://schemas.openxmlformats.org/officeDocument/2006/relationships/hyperlink" Target="https://n2t.net/ark:/65665/3b8bdf2b6-d720-42df-b1c4-cd9d8f7a10bb" TargetMode="External"/><Relationship Id="rId830" Type="http://schemas.openxmlformats.org/officeDocument/2006/relationships/hyperlink" Target="https://n2t.net/ark:/65665/37a3f6182-49be-40bb-9da5-26dac3d47a89" TargetMode="External"/><Relationship Id="rId1460" Type="http://schemas.openxmlformats.org/officeDocument/2006/relationships/hyperlink" Target="https://www.ncbi.nlm.nih.gov/biosample/?term=SAMN26198322" TargetMode="External"/><Relationship Id="rId2511" Type="http://schemas.openxmlformats.org/officeDocument/2006/relationships/hyperlink" Target="https://n2t.net/ark:/65665/32ca6fb84-6255-408e-9025-af9a37968a6f" TargetMode="External"/><Relationship Id="rId5667" Type="http://schemas.openxmlformats.org/officeDocument/2006/relationships/hyperlink" Target="https://www.ncbi.nlm.nih.gov/biosample/?term=SAMN26198292" TargetMode="External"/><Relationship Id="rId6718" Type="http://schemas.openxmlformats.org/officeDocument/2006/relationships/hyperlink" Target="https://www.ncbi.nlm.nih.gov/nuccore/PV434819" TargetMode="External"/><Relationship Id="rId1113" Type="http://schemas.openxmlformats.org/officeDocument/2006/relationships/hyperlink" Target="https://n2t.net/ark:/65665/398ef2064-fb1c-4e57-8255-07691f465a90" TargetMode="External"/><Relationship Id="rId4269" Type="http://schemas.openxmlformats.org/officeDocument/2006/relationships/hyperlink" Target="https://n2t.net/ark:/65665/3aaa733d0-8711-443e-a1e5-d22565f872cf" TargetMode="External"/><Relationship Id="rId4683" Type="http://schemas.openxmlformats.org/officeDocument/2006/relationships/hyperlink" Target="https://n2t.net/ark:/65665/3237e5939-e812-4454-9db9-1fc440de1578" TargetMode="External"/><Relationship Id="rId5734" Type="http://schemas.openxmlformats.org/officeDocument/2006/relationships/hyperlink" Target="https://www.ncbi.nlm.nih.gov/sra/?term=SRR21844020" TargetMode="External"/><Relationship Id="rId3285" Type="http://schemas.openxmlformats.org/officeDocument/2006/relationships/hyperlink" Target="https://www.ncbi.nlm.nih.gov/sra/?term=SRR22396812" TargetMode="External"/><Relationship Id="rId4336" Type="http://schemas.openxmlformats.org/officeDocument/2006/relationships/hyperlink" Target="https://www.ncbi.nlm.nih.gov/sra/?term=SRR33529673" TargetMode="External"/><Relationship Id="rId4750" Type="http://schemas.openxmlformats.org/officeDocument/2006/relationships/hyperlink" Target="https://n2t.net/ark:/65665/353f5888d-9d10-459a-8e73-ad23b03e0a0a" TargetMode="External"/><Relationship Id="rId5801" Type="http://schemas.openxmlformats.org/officeDocument/2006/relationships/hyperlink" Target="https://n2t.net/ark:/65665/369dee411-6de4-430e-b6dd-4110216f279b" TargetMode="External"/><Relationship Id="rId3352" Type="http://schemas.openxmlformats.org/officeDocument/2006/relationships/hyperlink" Target="https://n2t.net/ark:/65665/30ff1f353-1bb3-4ab0-9ed4-1c0fe7c69f0e" TargetMode="External"/><Relationship Id="rId4403" Type="http://schemas.openxmlformats.org/officeDocument/2006/relationships/hyperlink" Target="https://www.ncbi.nlm.nih.gov/biosample/?term=SAMN29555146" TargetMode="External"/><Relationship Id="rId273" Type="http://schemas.openxmlformats.org/officeDocument/2006/relationships/hyperlink" Target="https://n2t.net/ark:/65665/3dab32870-3d0b-4f56-8ca7-4ea9d3612c1e" TargetMode="External"/><Relationship Id="rId3005" Type="http://schemas.openxmlformats.org/officeDocument/2006/relationships/hyperlink" Target="https://www.ncbi.nlm.nih.gov/sra/?term=SRR18254225" TargetMode="External"/><Relationship Id="rId6575" Type="http://schemas.openxmlformats.org/officeDocument/2006/relationships/hyperlink" Target="https://www.ncbi.nlm.nih.gov/sra/?term=SRR22396599" TargetMode="External"/><Relationship Id="rId340" Type="http://schemas.openxmlformats.org/officeDocument/2006/relationships/hyperlink" Target="https://n2t.net/ark:/65665/320243a94-efdc-46ed-a5c7-3d9621de5829" TargetMode="External"/><Relationship Id="rId2021" Type="http://schemas.openxmlformats.org/officeDocument/2006/relationships/hyperlink" Target="https://n2t.net/ark:/65665/371498740-021c-4add-8d1f-c58e10f4abd0" TargetMode="External"/><Relationship Id="rId5177" Type="http://schemas.openxmlformats.org/officeDocument/2006/relationships/hyperlink" Target="https://www.ncbi.nlm.nih.gov/biosample/?term=SAMN31811933" TargetMode="External"/><Relationship Id="rId6228" Type="http://schemas.openxmlformats.org/officeDocument/2006/relationships/hyperlink" Target="https://n2t.net/ark:/65665/3096c597f-a021-4a0a-8352-bef991211108" TargetMode="External"/><Relationship Id="rId4193" Type="http://schemas.openxmlformats.org/officeDocument/2006/relationships/hyperlink" Target="https://www.ncbi.nlm.nih.gov/sra/?term=SRR22396863" TargetMode="External"/><Relationship Id="rId5591" Type="http://schemas.openxmlformats.org/officeDocument/2006/relationships/hyperlink" Target="https://www.ncbi.nlm.nih.gov/nuccore/OP035322" TargetMode="External"/><Relationship Id="rId6642" Type="http://schemas.openxmlformats.org/officeDocument/2006/relationships/hyperlink" Target="https://www.ncbi.nlm.nih.gov/nuccore/OP056944" TargetMode="External"/><Relationship Id="rId1787" Type="http://schemas.openxmlformats.org/officeDocument/2006/relationships/hyperlink" Target="https://n2t.net/ark:/65665/3e4ece217-c746-4c84-87a0-fd5f3b7d6de7" TargetMode="External"/><Relationship Id="rId2838" Type="http://schemas.openxmlformats.org/officeDocument/2006/relationships/hyperlink" Target="https://www.ncbi.nlm.nih.gov/sra/?term=SRR22396600" TargetMode="External"/><Relationship Id="rId5244" Type="http://schemas.openxmlformats.org/officeDocument/2006/relationships/hyperlink" Target="https://www.ncbi.nlm.nih.gov/sra/?term=SRR22396598" TargetMode="External"/><Relationship Id="rId79" Type="http://schemas.openxmlformats.org/officeDocument/2006/relationships/hyperlink" Target="https://n2t.net/ark:/65665/3e6e7df88-e8a8-4641-93f9-fbc0756f24ef" TargetMode="External"/><Relationship Id="rId1854" Type="http://schemas.openxmlformats.org/officeDocument/2006/relationships/hyperlink" Target="https://www.ncbi.nlm.nih.gov/nuccore/OP035186" TargetMode="External"/><Relationship Id="rId2905" Type="http://schemas.openxmlformats.org/officeDocument/2006/relationships/hyperlink" Target="https://www.ncbi.nlm.nih.gov/nuccore/OP035298" TargetMode="External"/><Relationship Id="rId4260" Type="http://schemas.openxmlformats.org/officeDocument/2006/relationships/hyperlink" Target="https://www.ncbi.nlm.nih.gov/biosample/?term=SAMN48402985" TargetMode="External"/><Relationship Id="rId5311" Type="http://schemas.openxmlformats.org/officeDocument/2006/relationships/hyperlink" Target="https://n2t.net/ark:/65665/358aa6eba-b7db-4434-9754-0074f0c7fc3c" TargetMode="External"/><Relationship Id="rId1507" Type="http://schemas.openxmlformats.org/officeDocument/2006/relationships/hyperlink" Target="https://www.ncbi.nlm.nih.gov/sra/?term=SRR25465305" TargetMode="External"/><Relationship Id="rId7069" Type="http://schemas.openxmlformats.org/officeDocument/2006/relationships/hyperlink" Target="https://n2t.net/ark:/65665/3ab33cd4e-0f09-4db3-8394-37b79954a729" TargetMode="External"/><Relationship Id="rId1921" Type="http://schemas.openxmlformats.org/officeDocument/2006/relationships/hyperlink" Target="https://www.ncbi.nlm.nih.gov/nuccore/PV642275" TargetMode="External"/><Relationship Id="rId3679" Type="http://schemas.openxmlformats.org/officeDocument/2006/relationships/hyperlink" Target="https://www.ncbi.nlm.nih.gov/nuccore/PV170559" TargetMode="External"/><Relationship Id="rId6085" Type="http://schemas.openxmlformats.org/officeDocument/2006/relationships/hyperlink" Target="https://www.ncbi.nlm.nih.gov/sra/?term=SRR33529796" TargetMode="External"/><Relationship Id="rId7136" Type="http://schemas.openxmlformats.org/officeDocument/2006/relationships/hyperlink" Target="https://www.ncbi.nlm.nih.gov/sra/?term=SRR21844159" TargetMode="External"/><Relationship Id="rId6152" Type="http://schemas.openxmlformats.org/officeDocument/2006/relationships/hyperlink" Target="https://n2t.net/ark:/65665/3545921d1-bc47-4913-8e66-401c452b6f57" TargetMode="External"/><Relationship Id="rId7203" Type="http://schemas.openxmlformats.org/officeDocument/2006/relationships/hyperlink" Target="https://www.ncbi.nlm.nih.gov/biosample/?term=SAMN36762081" TargetMode="External"/><Relationship Id="rId1297" Type="http://schemas.openxmlformats.org/officeDocument/2006/relationships/hyperlink" Target="https://www.ncbi.nlm.nih.gov/sra/?term=SRR19434394" TargetMode="External"/><Relationship Id="rId2695" Type="http://schemas.openxmlformats.org/officeDocument/2006/relationships/hyperlink" Target="https://www.ncbi.nlm.nih.gov/nuccore/PV357902" TargetMode="External"/><Relationship Id="rId3746" Type="http://schemas.openxmlformats.org/officeDocument/2006/relationships/hyperlink" Target="https://n2t.net/ark:/65665/3d584f24e-4e37-4017-9bd0-749f572775fb" TargetMode="External"/><Relationship Id="rId667" Type="http://schemas.openxmlformats.org/officeDocument/2006/relationships/hyperlink" Target="https://www.ncbi.nlm.nih.gov/sra/?term=SRR22396737" TargetMode="External"/><Relationship Id="rId2348" Type="http://schemas.openxmlformats.org/officeDocument/2006/relationships/hyperlink" Target="https://n2t.net/ark:/65665/3195724fc-3f16-4288-8d69-0b1ff677c4b8" TargetMode="External"/><Relationship Id="rId2762" Type="http://schemas.openxmlformats.org/officeDocument/2006/relationships/hyperlink" Target="https://n2t.net/ark:/65665/3f0d88e6a-f723-4171-bc1a-e79367972313" TargetMode="External"/><Relationship Id="rId3813" Type="http://schemas.openxmlformats.org/officeDocument/2006/relationships/hyperlink" Target="https://n2t.net/ark:/65665/3b7d9a29f-1682-4214-bd92-3ed825b18e82" TargetMode="External"/><Relationship Id="rId6969" Type="http://schemas.openxmlformats.org/officeDocument/2006/relationships/hyperlink" Target="https://n2t.net/ark:/65665/3a568f6ae-1c32-41c0-8733-f62e69c2c959" TargetMode="External"/><Relationship Id="rId734" Type="http://schemas.openxmlformats.org/officeDocument/2006/relationships/hyperlink" Target="https://www.ncbi.nlm.nih.gov/nuccore/OR546170" TargetMode="External"/><Relationship Id="rId1364" Type="http://schemas.openxmlformats.org/officeDocument/2006/relationships/hyperlink" Target="https://www.ncbi.nlm.nih.gov/biosample/?term=SAMN48403050" TargetMode="External"/><Relationship Id="rId2415" Type="http://schemas.openxmlformats.org/officeDocument/2006/relationships/hyperlink" Target="https://n2t.net/ark:/65665/3737a1ccb-fc4d-404f-be7c-a887ea37c351" TargetMode="External"/><Relationship Id="rId5985" Type="http://schemas.openxmlformats.org/officeDocument/2006/relationships/hyperlink" Target="https://www.ncbi.nlm.nih.gov/biosample/?term=SAMN36762199" TargetMode="External"/><Relationship Id="rId70" Type="http://schemas.openxmlformats.org/officeDocument/2006/relationships/hyperlink" Target="https://www.ncbi.nlm.nih.gov/biosample/?term=SAMN26198387" TargetMode="External"/><Relationship Id="rId801" Type="http://schemas.openxmlformats.org/officeDocument/2006/relationships/hyperlink" Target="https://n2t.net/ark:/65665/301c14c7a-0085-4d82-9942-88e641d9201d" TargetMode="External"/><Relationship Id="rId1017" Type="http://schemas.openxmlformats.org/officeDocument/2006/relationships/hyperlink" Target="https://n2t.net/ark:/65665/3f8998434-6686-4233-b730-06d4f2e53772" TargetMode="External"/><Relationship Id="rId1431" Type="http://schemas.openxmlformats.org/officeDocument/2006/relationships/hyperlink" Target="https://www.ncbi.nlm.nih.gov/biosample/?term=SAMN48403053" TargetMode="External"/><Relationship Id="rId4587" Type="http://schemas.openxmlformats.org/officeDocument/2006/relationships/hyperlink" Target="https://www.ncbi.nlm.nih.gov/sra/?term=SRR18254556" TargetMode="External"/><Relationship Id="rId5638" Type="http://schemas.openxmlformats.org/officeDocument/2006/relationships/hyperlink" Target="https://www.ncbi.nlm.nih.gov/sra/?term=SRR19434491" TargetMode="External"/><Relationship Id="rId3189" Type="http://schemas.openxmlformats.org/officeDocument/2006/relationships/hyperlink" Target="https://www.ncbi.nlm.nih.gov/biosample/?term=SAMN29555121" TargetMode="External"/><Relationship Id="rId4654" Type="http://schemas.openxmlformats.org/officeDocument/2006/relationships/hyperlink" Target="https://www.ncbi.nlm.nih.gov/nuccore/OR575604" TargetMode="External"/><Relationship Id="rId7060" Type="http://schemas.openxmlformats.org/officeDocument/2006/relationships/hyperlink" Target="https://www.ncbi.nlm.nih.gov/biosample/?term=SAMN48403195" TargetMode="External"/><Relationship Id="rId3256" Type="http://schemas.openxmlformats.org/officeDocument/2006/relationships/hyperlink" Target="https://n2t.net/ark:/65665/31fc3469d-7589-414a-b772-4bf04141e25c" TargetMode="External"/><Relationship Id="rId4307" Type="http://schemas.openxmlformats.org/officeDocument/2006/relationships/hyperlink" Target="https://www.ncbi.nlm.nih.gov/sra/?term=SRR33529713" TargetMode="External"/><Relationship Id="rId5705" Type="http://schemas.openxmlformats.org/officeDocument/2006/relationships/hyperlink" Target="https://www.ncbi.nlm.nih.gov/nuccore/OP056835" TargetMode="External"/><Relationship Id="rId177" Type="http://schemas.openxmlformats.org/officeDocument/2006/relationships/hyperlink" Target="https://www.ncbi.nlm.nih.gov/sra/?term=SRR21843981" TargetMode="External"/><Relationship Id="rId591" Type="http://schemas.openxmlformats.org/officeDocument/2006/relationships/hyperlink" Target="https://n2t.net/ark:/65665/367700949-9567-4410-90d8-efa9834180d3" TargetMode="External"/><Relationship Id="rId2272" Type="http://schemas.openxmlformats.org/officeDocument/2006/relationships/hyperlink" Target="https://n2t.net/ark:/65665/37c490f33-2bb3-4cbf-becd-c67df6d62648" TargetMode="External"/><Relationship Id="rId3670" Type="http://schemas.openxmlformats.org/officeDocument/2006/relationships/hyperlink" Target="https://n2t.net/ark:/65665/30a9a9efd-7962-46a7-81dd-d34056db279b" TargetMode="External"/><Relationship Id="rId4721" Type="http://schemas.openxmlformats.org/officeDocument/2006/relationships/hyperlink" Target="https://www.ncbi.nlm.nih.gov/biosample/?term=SAMN26198415" TargetMode="External"/><Relationship Id="rId244" Type="http://schemas.openxmlformats.org/officeDocument/2006/relationships/hyperlink" Target="https://www.ncbi.nlm.nih.gov/biosample/?term=SAMN31811561" TargetMode="External"/><Relationship Id="rId3323" Type="http://schemas.openxmlformats.org/officeDocument/2006/relationships/hyperlink" Target="https://www.ncbi.nlm.nih.gov/nuccore/OR482500" TargetMode="External"/><Relationship Id="rId6479" Type="http://schemas.openxmlformats.org/officeDocument/2006/relationships/hyperlink" Target="https://n2t.net/ark:/65665/34636b4dc-1d7c-4547-914e-00ce73a2b820" TargetMode="External"/><Relationship Id="rId6893" Type="http://schemas.openxmlformats.org/officeDocument/2006/relationships/hyperlink" Target="https://n2t.net/ark:/65665/3d5f73d18-4d0c-4cee-bfc2-0b9b31a1aa19" TargetMode="External"/><Relationship Id="rId5495" Type="http://schemas.openxmlformats.org/officeDocument/2006/relationships/hyperlink" Target="https://www.ncbi.nlm.nih.gov/nuccore/OP035179" TargetMode="External"/><Relationship Id="rId6546" Type="http://schemas.openxmlformats.org/officeDocument/2006/relationships/hyperlink" Target="https://n2t.net/ark:/65665/35d75912c-7fa3-491b-90d5-6ee433804e57" TargetMode="External"/><Relationship Id="rId6960" Type="http://schemas.openxmlformats.org/officeDocument/2006/relationships/hyperlink" Target="https://www.ncbi.nlm.nih.gov/sra/?term=SRR22396670" TargetMode="External"/><Relationship Id="rId311" Type="http://schemas.openxmlformats.org/officeDocument/2006/relationships/hyperlink" Target="https://n2t.net/ark:/65665/33eec736d-2321-4624-8737-24ae6e3bfc22" TargetMode="External"/><Relationship Id="rId4097" Type="http://schemas.openxmlformats.org/officeDocument/2006/relationships/hyperlink" Target="https://www.ncbi.nlm.nih.gov/biosample/?term=SAMN26198230" TargetMode="External"/><Relationship Id="rId5148" Type="http://schemas.openxmlformats.org/officeDocument/2006/relationships/hyperlink" Target="https://n2t.net/ark:/65665/348fba658-00ea-4e3f-8d65-b2070555755b" TargetMode="External"/><Relationship Id="rId5562" Type="http://schemas.openxmlformats.org/officeDocument/2006/relationships/hyperlink" Target="https://n2t.net/ark:/65665/30ced797f-792f-4acc-9ada-23c9e6d75f37" TargetMode="External"/><Relationship Id="rId6613" Type="http://schemas.openxmlformats.org/officeDocument/2006/relationships/hyperlink" Target="https://www.ncbi.nlm.nih.gov/biosample/?term=SAMN31811580" TargetMode="External"/><Relationship Id="rId1758" Type="http://schemas.openxmlformats.org/officeDocument/2006/relationships/hyperlink" Target="https://n2t.net/ark:/65665/3da83dea3-126f-496a-86f9-01f7485ca9f0" TargetMode="External"/><Relationship Id="rId2809" Type="http://schemas.openxmlformats.org/officeDocument/2006/relationships/hyperlink" Target="https://n2t.net/ark:/65665/338a434f0-128a-496a-9c0e-7115f8086bbd" TargetMode="External"/><Relationship Id="rId4164" Type="http://schemas.openxmlformats.org/officeDocument/2006/relationships/hyperlink" Target="https://www.ncbi.nlm.nih.gov/biosample/?term=SAMN31811564" TargetMode="External"/><Relationship Id="rId5215" Type="http://schemas.openxmlformats.org/officeDocument/2006/relationships/hyperlink" Target="https://www.ncbi.nlm.nih.gov/nuccore/OP056851" TargetMode="External"/><Relationship Id="rId3180" Type="http://schemas.openxmlformats.org/officeDocument/2006/relationships/hyperlink" Target="https://n2t.net/ark:/65665/3234bffd8-1426-43c6-af6f-2e5ad8863e3b" TargetMode="External"/><Relationship Id="rId4231" Type="http://schemas.openxmlformats.org/officeDocument/2006/relationships/hyperlink" Target="https://n2t.net/ark:/65665/3712f47cc-349e-45a4-a8b0-93034acbe062" TargetMode="External"/><Relationship Id="rId1825" Type="http://schemas.openxmlformats.org/officeDocument/2006/relationships/hyperlink" Target="https://n2t.net/ark:/65665/34a219606-6b4b-40d1-bce9-d7f8fe939a6b" TargetMode="External"/><Relationship Id="rId3997" Type="http://schemas.openxmlformats.org/officeDocument/2006/relationships/hyperlink" Target="https://n2t.net/ark:/65665/35348ba63-e866-4406-9279-b945ddf37dcd" TargetMode="External"/><Relationship Id="rId6056" Type="http://schemas.openxmlformats.org/officeDocument/2006/relationships/hyperlink" Target="https://www.ncbi.nlm.nih.gov/biosample/?term=SAMN36762087" TargetMode="External"/><Relationship Id="rId2599" Type="http://schemas.openxmlformats.org/officeDocument/2006/relationships/hyperlink" Target="https://n2t.net/ark:/65665/38b0de642-a65e-4c56-9c61-923937233bea" TargetMode="External"/><Relationship Id="rId6470" Type="http://schemas.openxmlformats.org/officeDocument/2006/relationships/hyperlink" Target="https://www.ncbi.nlm.nih.gov/sra/?term=SRR18254511" TargetMode="External"/><Relationship Id="rId7107" Type="http://schemas.openxmlformats.org/officeDocument/2006/relationships/hyperlink" Target="https://n2t.net/ark:/65665/36430f5cf-b893-45da-bccf-3434db95d10c" TargetMode="External"/><Relationship Id="rId985" Type="http://schemas.openxmlformats.org/officeDocument/2006/relationships/hyperlink" Target="https://www.ncbi.nlm.nih.gov/biosample/?term=SAMN26198080" TargetMode="External"/><Relationship Id="rId2666" Type="http://schemas.openxmlformats.org/officeDocument/2006/relationships/hyperlink" Target="https://www.ncbi.nlm.nih.gov/nuccore/OP056946" TargetMode="External"/><Relationship Id="rId3717" Type="http://schemas.openxmlformats.org/officeDocument/2006/relationships/hyperlink" Target="https://n2t.net/ark:/65665/381cbc2f5-befc-4f51-a76d-e0bebc7286d6" TargetMode="External"/><Relationship Id="rId5072" Type="http://schemas.openxmlformats.org/officeDocument/2006/relationships/hyperlink" Target="https://www.ncbi.nlm.nih.gov/biosample/?term=SAMN48403182" TargetMode="External"/><Relationship Id="rId6123" Type="http://schemas.openxmlformats.org/officeDocument/2006/relationships/hyperlink" Target="https://n2t.net/ark:/65665/3d0b07390-456f-4608-9cca-cb21c2b30e42" TargetMode="External"/><Relationship Id="rId638" Type="http://schemas.openxmlformats.org/officeDocument/2006/relationships/hyperlink" Target="https://n2t.net/ark:/65665/3e40f5e09-d227-4976-b17d-e2f228e37a5d" TargetMode="External"/><Relationship Id="rId1268" Type="http://schemas.openxmlformats.org/officeDocument/2006/relationships/hyperlink" Target="https://www.ncbi.nlm.nih.gov/nuccore/OP035190" TargetMode="External"/><Relationship Id="rId1682" Type="http://schemas.openxmlformats.org/officeDocument/2006/relationships/hyperlink" Target="https://www.ncbi.nlm.nih.gov/nuccore/OP057025" TargetMode="External"/><Relationship Id="rId2319" Type="http://schemas.openxmlformats.org/officeDocument/2006/relationships/hyperlink" Target="https://n2t.net/ark:/65665/334535694-2e3a-41fa-863b-1d594769955a" TargetMode="External"/><Relationship Id="rId2733" Type="http://schemas.openxmlformats.org/officeDocument/2006/relationships/hyperlink" Target="https://www.ncbi.nlm.nih.gov/sra/?term=SRR21843983" TargetMode="External"/><Relationship Id="rId5889" Type="http://schemas.openxmlformats.org/officeDocument/2006/relationships/hyperlink" Target="https://www.ncbi.nlm.nih.gov/nuccore/OR546151" TargetMode="External"/><Relationship Id="rId705" Type="http://schemas.openxmlformats.org/officeDocument/2006/relationships/hyperlink" Target="https://n2t.net/ark:/65665/3c2b9cab8-3fda-439c-96dc-92f7cde72cab" TargetMode="External"/><Relationship Id="rId1335" Type="http://schemas.openxmlformats.org/officeDocument/2006/relationships/hyperlink" Target="https://n2t.net/ark:/65665/307bc9b42-a779-403c-b10d-31c3aa662807" TargetMode="External"/><Relationship Id="rId2800" Type="http://schemas.openxmlformats.org/officeDocument/2006/relationships/hyperlink" Target="https://www.ncbi.nlm.nih.gov/sra/?term=SRR19434413" TargetMode="External"/><Relationship Id="rId5956" Type="http://schemas.openxmlformats.org/officeDocument/2006/relationships/hyperlink" Target="https://n2t.net/ark:/65665/362e5ecdc-c59b-4408-9cc3-34f7606b5f8d" TargetMode="External"/><Relationship Id="rId41" Type="http://schemas.openxmlformats.org/officeDocument/2006/relationships/hyperlink" Target="https://www.ncbi.nlm.nih.gov/sra/?term=SRR19434391" TargetMode="External"/><Relationship Id="rId1402" Type="http://schemas.openxmlformats.org/officeDocument/2006/relationships/hyperlink" Target="https://www.ncbi.nlm.nih.gov/biosample/?term=SAMN26198134" TargetMode="External"/><Relationship Id="rId4558" Type="http://schemas.openxmlformats.org/officeDocument/2006/relationships/hyperlink" Target="https://n2t.net/ark:/65665/3d244829c-b520-440a-a33e-44c9d43860c4" TargetMode="External"/><Relationship Id="rId4972" Type="http://schemas.openxmlformats.org/officeDocument/2006/relationships/hyperlink" Target="https://www.ncbi.nlm.nih.gov/biosample/?term=SAMN26198137" TargetMode="External"/><Relationship Id="rId5609" Type="http://schemas.openxmlformats.org/officeDocument/2006/relationships/hyperlink" Target="https://www.ncbi.nlm.nih.gov/nuccore/PV434810" TargetMode="External"/><Relationship Id="rId7031" Type="http://schemas.openxmlformats.org/officeDocument/2006/relationships/hyperlink" Target="https://n2t.net/ark:/65665/3c57254bb-3c2b-49fc-866c-58a7147e93cd" TargetMode="External"/><Relationship Id="rId3574" Type="http://schemas.openxmlformats.org/officeDocument/2006/relationships/hyperlink" Target="https://n2t.net/ark:/65665/3b1ed9953-05f3-459b-b152-610e1729c734" TargetMode="External"/><Relationship Id="rId4625" Type="http://schemas.openxmlformats.org/officeDocument/2006/relationships/hyperlink" Target="https://www.ncbi.nlm.nih.gov/biosample/?term=SAMN31811644" TargetMode="External"/><Relationship Id="rId495" Type="http://schemas.openxmlformats.org/officeDocument/2006/relationships/hyperlink" Target="https://n2t.net/ark:/65665/321adccc5-0cce-4273-b289-4c647c877c69" TargetMode="External"/><Relationship Id="rId2176" Type="http://schemas.openxmlformats.org/officeDocument/2006/relationships/hyperlink" Target="https://n2t.net/ark:/65665/31bd3818d-b0ce-4343-bcae-114498dfa69d" TargetMode="External"/><Relationship Id="rId2590" Type="http://schemas.openxmlformats.org/officeDocument/2006/relationships/hyperlink" Target="https://www.ncbi.nlm.nih.gov/sra/?term=SRR21844242" TargetMode="External"/><Relationship Id="rId3227" Type="http://schemas.openxmlformats.org/officeDocument/2006/relationships/hyperlink" Target="https://www.ncbi.nlm.nih.gov/nuccore/OP056943" TargetMode="External"/><Relationship Id="rId3641" Type="http://schemas.openxmlformats.org/officeDocument/2006/relationships/hyperlink" Target="https://www.ncbi.nlm.nih.gov/biosample/?term=SAMN29555168" TargetMode="External"/><Relationship Id="rId6797" Type="http://schemas.openxmlformats.org/officeDocument/2006/relationships/hyperlink" Target="https://www.ncbi.nlm.nih.gov/biosample/?term=SAMN26198126" TargetMode="External"/><Relationship Id="rId148" Type="http://schemas.openxmlformats.org/officeDocument/2006/relationships/hyperlink" Target="https://www.ncbi.nlm.nih.gov/nuccore/OP035200" TargetMode="External"/><Relationship Id="rId562" Type="http://schemas.openxmlformats.org/officeDocument/2006/relationships/hyperlink" Target="https://n2t.net/ark:/65665/389b5c88c-7687-4a39-bfc3-3afb589219db" TargetMode="External"/><Relationship Id="rId1192" Type="http://schemas.openxmlformats.org/officeDocument/2006/relationships/hyperlink" Target="https://n2t.net/ark:/65665/3b2458553-586b-49ba-a31f-4d739ef07bf9" TargetMode="External"/><Relationship Id="rId2243" Type="http://schemas.openxmlformats.org/officeDocument/2006/relationships/hyperlink" Target="https://n2t.net/ark:/65665/3d50594d9-ff00-4bec-9b7a-e70f99af858f" TargetMode="External"/><Relationship Id="rId5399" Type="http://schemas.openxmlformats.org/officeDocument/2006/relationships/hyperlink" Target="https://n2t.net/ark:/65665/3b057e4e6-fb62-4638-a607-66aa96a9ea9f" TargetMode="External"/><Relationship Id="rId6864" Type="http://schemas.openxmlformats.org/officeDocument/2006/relationships/hyperlink" Target="https://www.ncbi.nlm.nih.gov/sra/?term=SRR21844147" TargetMode="External"/><Relationship Id="rId215" Type="http://schemas.openxmlformats.org/officeDocument/2006/relationships/hyperlink" Target="https://www.ncbi.nlm.nih.gov/sra/?term=SRR21843973" TargetMode="External"/><Relationship Id="rId2310" Type="http://schemas.openxmlformats.org/officeDocument/2006/relationships/hyperlink" Target="https://www.ncbi.nlm.nih.gov/sra/?term=SRR21844131" TargetMode="External"/><Relationship Id="rId5466" Type="http://schemas.openxmlformats.org/officeDocument/2006/relationships/hyperlink" Target="https://www.ncbi.nlm.nih.gov/biosample/?term=SAMN29555371" TargetMode="External"/><Relationship Id="rId6517" Type="http://schemas.openxmlformats.org/officeDocument/2006/relationships/hyperlink" Target="https://www.ncbi.nlm.nih.gov/biosample/?term=SAMN31811840" TargetMode="External"/><Relationship Id="rId4068" Type="http://schemas.openxmlformats.org/officeDocument/2006/relationships/hyperlink" Target="https://n2t.net/ark:/65665/3baaaead6-b4a6-4ce5-8e33-ba74de11731b" TargetMode="External"/><Relationship Id="rId4482" Type="http://schemas.openxmlformats.org/officeDocument/2006/relationships/hyperlink" Target="https://www.ncbi.nlm.nih.gov/nuccore/OP035286" TargetMode="External"/><Relationship Id="rId5119" Type="http://schemas.openxmlformats.org/officeDocument/2006/relationships/hyperlink" Target="https://www.ncbi.nlm.nih.gov/nuccore/PV454018" TargetMode="External"/><Relationship Id="rId5880" Type="http://schemas.openxmlformats.org/officeDocument/2006/relationships/hyperlink" Target="https://n2t.net/ark:/65665/3e5374229-c236-4f91-8666-4f2f0879e02c" TargetMode="External"/><Relationship Id="rId6931" Type="http://schemas.openxmlformats.org/officeDocument/2006/relationships/hyperlink" Target="https://www.ncbi.nlm.nih.gov/biosample/?term=SAMN48403272" TargetMode="External"/><Relationship Id="rId3084" Type="http://schemas.openxmlformats.org/officeDocument/2006/relationships/hyperlink" Target="https://n2t.net/ark:/65665/3734aea6b-b3c7-4147-932a-cd7ac0821c0a" TargetMode="External"/><Relationship Id="rId4135" Type="http://schemas.openxmlformats.org/officeDocument/2006/relationships/hyperlink" Target="https://n2t.net/ark:/65665/38b579645-6cf9-4557-b52d-c273088ac100" TargetMode="External"/><Relationship Id="rId5533" Type="http://schemas.openxmlformats.org/officeDocument/2006/relationships/hyperlink" Target="https://n2t.net/ark:/65665/35d5c16ca-217e-4832-9946-498410286b37" TargetMode="External"/><Relationship Id="rId1729" Type="http://schemas.openxmlformats.org/officeDocument/2006/relationships/hyperlink" Target="https://www.ncbi.nlm.nih.gov/nuccore/OP057065" TargetMode="External"/><Relationship Id="rId5600" Type="http://schemas.openxmlformats.org/officeDocument/2006/relationships/hyperlink" Target="https://n2t.net/ark:/65665/384155752-e437-4e9e-b51a-e5db60c72e5a" TargetMode="External"/><Relationship Id="rId3151" Type="http://schemas.openxmlformats.org/officeDocument/2006/relationships/hyperlink" Target="https://n2t.net/ark:/65665/3cdd2bb08-11bf-477f-bfb0-0b171ad14dfc" TargetMode="External"/><Relationship Id="rId4202" Type="http://schemas.openxmlformats.org/officeDocument/2006/relationships/hyperlink" Target="https://n2t.net/ark:/65665/3ee14bc66-68f6-449a-8d49-ea321347055c" TargetMode="External"/><Relationship Id="rId3968" Type="http://schemas.openxmlformats.org/officeDocument/2006/relationships/hyperlink" Target="https://n2t.net/ark:/65665/3a3346542-bb80-4034-92ed-c08103a91369" TargetMode="External"/><Relationship Id="rId6374" Type="http://schemas.openxmlformats.org/officeDocument/2006/relationships/hyperlink" Target="https://www.ncbi.nlm.nih.gov/biosample/?term=SAMN36762150" TargetMode="External"/><Relationship Id="rId5" Type="http://schemas.openxmlformats.org/officeDocument/2006/relationships/hyperlink" Target="https://www.ncbi.nlm.nih.gov/sra/?term=SRR19434488" TargetMode="External"/><Relationship Id="rId889" Type="http://schemas.openxmlformats.org/officeDocument/2006/relationships/hyperlink" Target="https://www.ncbi.nlm.nih.gov/nuccore/PV442289" TargetMode="External"/><Relationship Id="rId5390" Type="http://schemas.openxmlformats.org/officeDocument/2006/relationships/hyperlink" Target="https://www.ncbi.nlm.nih.gov/sra/?term=SRR33529705" TargetMode="External"/><Relationship Id="rId6027" Type="http://schemas.openxmlformats.org/officeDocument/2006/relationships/hyperlink" Target="https://www.ncbi.nlm.nih.gov/biosample/?term=SAMN31811639" TargetMode="External"/><Relationship Id="rId6441" Type="http://schemas.openxmlformats.org/officeDocument/2006/relationships/hyperlink" Target="https://n2t.net/ark:/65665/3739277d8-de33-44a1-841f-24e1c1d51f4b" TargetMode="External"/><Relationship Id="rId1586" Type="http://schemas.openxmlformats.org/officeDocument/2006/relationships/hyperlink" Target="https://www.ncbi.nlm.nih.gov/nuccore/OR575610" TargetMode="External"/><Relationship Id="rId2984" Type="http://schemas.openxmlformats.org/officeDocument/2006/relationships/hyperlink" Target="https://n2t.net/ark:/65665/345a5c728-c524-464e-b016-105c36865b60" TargetMode="External"/><Relationship Id="rId5043" Type="http://schemas.openxmlformats.org/officeDocument/2006/relationships/hyperlink" Target="https://n2t.net/ark:/65665/3871cc871-a4a0-4201-850d-f876af5836c6" TargetMode="External"/><Relationship Id="rId609" Type="http://schemas.openxmlformats.org/officeDocument/2006/relationships/hyperlink" Target="https://n2t.net/ark:/65665/390d7bf8c-1787-47db-b870-9e132de9ac2d" TargetMode="External"/><Relationship Id="rId956" Type="http://schemas.openxmlformats.org/officeDocument/2006/relationships/hyperlink" Target="https://www.ncbi.nlm.nih.gov/sra/?term=SRR22396595" TargetMode="External"/><Relationship Id="rId1239" Type="http://schemas.openxmlformats.org/officeDocument/2006/relationships/hyperlink" Target="https://n2t.net/ark:/65665/3506a3873-79f2-4c1a-b33e-47c89378f48e" TargetMode="External"/><Relationship Id="rId2637" Type="http://schemas.openxmlformats.org/officeDocument/2006/relationships/hyperlink" Target="https://n2t.net/ark:/65665/358c93061-bd39-49df-9997-6e91e767433a" TargetMode="External"/><Relationship Id="rId5110" Type="http://schemas.openxmlformats.org/officeDocument/2006/relationships/hyperlink" Target="https://n2t.net/ark:/65665/35c9401a9-c575-4510-9856-3570ab80cc0e" TargetMode="External"/><Relationship Id="rId1653" Type="http://schemas.openxmlformats.org/officeDocument/2006/relationships/hyperlink" Target="https://n2t.net/ark:/65665/3c671c5a0-d176-4a7b-8282-958a3a6b4455" TargetMode="External"/><Relationship Id="rId2704" Type="http://schemas.openxmlformats.org/officeDocument/2006/relationships/hyperlink" Target="https://n2t.net/ark:/65665/3ecb6ac7a-8922-4974-af51-92a9bda39907" TargetMode="External"/><Relationship Id="rId1306" Type="http://schemas.openxmlformats.org/officeDocument/2006/relationships/hyperlink" Target="https://n2t.net/ark:/65665/399050ba6-ecde-409e-b2df-69509cde89ae" TargetMode="External"/><Relationship Id="rId1720" Type="http://schemas.openxmlformats.org/officeDocument/2006/relationships/hyperlink" Target="https://n2t.net/ark:/65665/3ea59836a-e398-472b-8e49-9c21830da8d9" TargetMode="External"/><Relationship Id="rId4876" Type="http://schemas.openxmlformats.org/officeDocument/2006/relationships/hyperlink" Target="https://www.ncbi.nlm.nih.gov/biosample/?term=SAMN36762131" TargetMode="External"/><Relationship Id="rId5927" Type="http://schemas.openxmlformats.org/officeDocument/2006/relationships/hyperlink" Target="https://n2t.net/ark:/65665/3574c0aec-c976-49c4-9fd8-78e1e92adee4" TargetMode="External"/><Relationship Id="rId7282" Type="http://schemas.openxmlformats.org/officeDocument/2006/relationships/hyperlink" Target="https://n2t.net/ark:/65665/392b67372-f045-43b7-9685-88b09af2bc20" TargetMode="External"/><Relationship Id="rId12" Type="http://schemas.openxmlformats.org/officeDocument/2006/relationships/hyperlink" Target="https://www.ncbi.nlm.nih.gov/nuccore/OP035278" TargetMode="External"/><Relationship Id="rId3478" Type="http://schemas.openxmlformats.org/officeDocument/2006/relationships/hyperlink" Target="https://n2t.net/ark:/65665/39b08be43-7066-4f68-b608-8f82cb91e7c6" TargetMode="External"/><Relationship Id="rId3892" Type="http://schemas.openxmlformats.org/officeDocument/2006/relationships/hyperlink" Target="https://www.ncbi.nlm.nih.gov/biosample/?term=SAMN36762360" TargetMode="External"/><Relationship Id="rId4529" Type="http://schemas.openxmlformats.org/officeDocument/2006/relationships/hyperlink" Target="https://n2t.net/ark:/65665/357b6b1dc-aeb6-40b2-bbcf-93f2ad8b3849" TargetMode="External"/><Relationship Id="rId4943" Type="http://schemas.openxmlformats.org/officeDocument/2006/relationships/hyperlink" Target="https://n2t.net/ark:/65665/30e24ee52-3a8f-404c-9918-7049862a3214" TargetMode="External"/><Relationship Id="rId399" Type="http://schemas.openxmlformats.org/officeDocument/2006/relationships/hyperlink" Target="https://n2t.net/ark:/65665/3d00c78da-363a-470e-8e26-9ac74135a4bc" TargetMode="External"/><Relationship Id="rId2494" Type="http://schemas.openxmlformats.org/officeDocument/2006/relationships/hyperlink" Target="https://www.ncbi.nlm.nih.gov/biosample/?term=SAMN26198301" TargetMode="External"/><Relationship Id="rId3545" Type="http://schemas.openxmlformats.org/officeDocument/2006/relationships/hyperlink" Target="https://n2t.net/ark:/65665/3a59b4bdc-37de-465c-858a-2d25ed769ab6" TargetMode="External"/><Relationship Id="rId7002" Type="http://schemas.openxmlformats.org/officeDocument/2006/relationships/hyperlink" Target="https://n2t.net/ark:/65665/394bf3187-f1b5-4514-94ab-48a52dc54ef0" TargetMode="External"/><Relationship Id="rId466" Type="http://schemas.openxmlformats.org/officeDocument/2006/relationships/hyperlink" Target="https://n2t.net/ark:/65665/3ca4ee47f-1286-4df2-b3bd-d1907d26983f" TargetMode="External"/><Relationship Id="rId880" Type="http://schemas.openxmlformats.org/officeDocument/2006/relationships/hyperlink" Target="https://n2t.net/ark:/65665/39fd91744-3c65-40cb-aabf-24bafcb60dd5" TargetMode="External"/><Relationship Id="rId1096" Type="http://schemas.openxmlformats.org/officeDocument/2006/relationships/hyperlink" Target="https://n2t.net/ark:/65665/3279a9310-8b75-4f7a-a7ea-89a4db17d10d" TargetMode="External"/><Relationship Id="rId2147" Type="http://schemas.openxmlformats.org/officeDocument/2006/relationships/hyperlink" Target="https://n2t.net/ark:/65665/3b22832c2-1ff5-41e4-9c23-14ee9c11fa47" TargetMode="External"/><Relationship Id="rId2561" Type="http://schemas.openxmlformats.org/officeDocument/2006/relationships/hyperlink" Target="https://www.ncbi.nlm.nih.gov/nuccore/PV423378" TargetMode="External"/><Relationship Id="rId119" Type="http://schemas.openxmlformats.org/officeDocument/2006/relationships/hyperlink" Target="https://www.ncbi.nlm.nih.gov/sra/?term=SRR19434418" TargetMode="External"/><Relationship Id="rId533" Type="http://schemas.openxmlformats.org/officeDocument/2006/relationships/hyperlink" Target="https://www.ncbi.nlm.nih.gov/biosample/?term=SAMN31811804" TargetMode="External"/><Relationship Id="rId1163" Type="http://schemas.openxmlformats.org/officeDocument/2006/relationships/hyperlink" Target="https://www.ncbi.nlm.nih.gov/biosample/?term=SAMN48403033" TargetMode="External"/><Relationship Id="rId2214" Type="http://schemas.openxmlformats.org/officeDocument/2006/relationships/hyperlink" Target="https://www.ncbi.nlm.nih.gov/nuccore/OP056828" TargetMode="External"/><Relationship Id="rId3612" Type="http://schemas.openxmlformats.org/officeDocument/2006/relationships/hyperlink" Target="https://www.ncbi.nlm.nih.gov/sra/?term=SRR25465251" TargetMode="External"/><Relationship Id="rId6768" Type="http://schemas.openxmlformats.org/officeDocument/2006/relationships/hyperlink" Target="https://n2t.net/ark:/65665/3f17f780e-4eb2-410e-8728-beecb82b5f9e" TargetMode="External"/><Relationship Id="rId5784" Type="http://schemas.openxmlformats.org/officeDocument/2006/relationships/hyperlink" Target="https://www.ncbi.nlm.nih.gov/biosample/?term=SAMN29555414" TargetMode="External"/><Relationship Id="rId6835" Type="http://schemas.openxmlformats.org/officeDocument/2006/relationships/hyperlink" Target="https://www.ncbi.nlm.nih.gov/nuccore/OP056952" TargetMode="External"/><Relationship Id="rId600" Type="http://schemas.openxmlformats.org/officeDocument/2006/relationships/hyperlink" Target="https://www.ncbi.nlm.nih.gov/sra/?term=SRR22396658" TargetMode="External"/><Relationship Id="rId1230" Type="http://schemas.openxmlformats.org/officeDocument/2006/relationships/hyperlink" Target="https://www.ncbi.nlm.nih.gov/biosample/?term=SAMN29555292" TargetMode="External"/><Relationship Id="rId4386" Type="http://schemas.openxmlformats.org/officeDocument/2006/relationships/hyperlink" Target="https://www.ncbi.nlm.nih.gov/biosample/?term=SAMN26198312" TargetMode="External"/><Relationship Id="rId5437" Type="http://schemas.openxmlformats.org/officeDocument/2006/relationships/hyperlink" Target="https://n2t.net/ark:/65665/38f0907f0-cf94-4ae4-9d45-34669d62b7bc" TargetMode="External"/><Relationship Id="rId5851" Type="http://schemas.openxmlformats.org/officeDocument/2006/relationships/hyperlink" Target="https://www.ncbi.nlm.nih.gov/biosample/?term=SAMN31811717" TargetMode="External"/><Relationship Id="rId6902" Type="http://schemas.openxmlformats.org/officeDocument/2006/relationships/hyperlink" Target="https://www.ncbi.nlm.nih.gov/nuccore/OP035251" TargetMode="External"/><Relationship Id="rId4039" Type="http://schemas.openxmlformats.org/officeDocument/2006/relationships/hyperlink" Target="https://n2t.net/ark:/65665/3d07eb2bc-d5e3-4c6a-837e-50a41b05ac1d" TargetMode="External"/><Relationship Id="rId4453" Type="http://schemas.openxmlformats.org/officeDocument/2006/relationships/hyperlink" Target="https://n2t.net/ark:/65665/3d4938edb-1920-4cce-ac1d-9a941f52b8f2" TargetMode="External"/><Relationship Id="rId5504" Type="http://schemas.openxmlformats.org/officeDocument/2006/relationships/hyperlink" Target="https://www.ncbi.nlm.nih.gov/nuccore/OR482580" TargetMode="External"/><Relationship Id="rId3055" Type="http://schemas.openxmlformats.org/officeDocument/2006/relationships/hyperlink" Target="https://n2t.net/ark:/65665/386b98219-4d79-451b-8d61-250048582ec7" TargetMode="External"/><Relationship Id="rId4106" Type="http://schemas.openxmlformats.org/officeDocument/2006/relationships/hyperlink" Target="https://n2t.net/ark:/65665/300b60c87-f376-4ca3-9424-32b633385678" TargetMode="External"/><Relationship Id="rId4520" Type="http://schemas.openxmlformats.org/officeDocument/2006/relationships/hyperlink" Target="https://www.ncbi.nlm.nih.gov/nuccore/OP056864" TargetMode="External"/><Relationship Id="rId390" Type="http://schemas.openxmlformats.org/officeDocument/2006/relationships/hyperlink" Target="https://www.ncbi.nlm.nih.gov/biosample/?term=SAMN36762025" TargetMode="External"/><Relationship Id="rId2071" Type="http://schemas.openxmlformats.org/officeDocument/2006/relationships/hyperlink" Target="https://n2t.net/ark:/65665/36b940074-a86e-4eb0-9979-d58aa94edd4a" TargetMode="External"/><Relationship Id="rId3122" Type="http://schemas.openxmlformats.org/officeDocument/2006/relationships/hyperlink" Target="https://n2t.net/ark:/65665/3ce3bb1b9-968e-49c2-98a5-8a5640f8ffcc" TargetMode="External"/><Relationship Id="rId6278" Type="http://schemas.openxmlformats.org/officeDocument/2006/relationships/hyperlink" Target="https://www.ncbi.nlm.nih.gov/biosample/?term=SAMN26198426" TargetMode="External"/><Relationship Id="rId6692" Type="http://schemas.openxmlformats.org/officeDocument/2006/relationships/hyperlink" Target="https://n2t.net/ark:/65665/3677f6722-e21f-4d59-bcd4-6e4a529f5668" TargetMode="External"/><Relationship Id="rId7329" Type="http://schemas.openxmlformats.org/officeDocument/2006/relationships/hyperlink" Target="https://n2t.net/ark:/65665/375596091-a7d0-4ce3-aec5-59e62929ba69" TargetMode="External"/><Relationship Id="rId5294" Type="http://schemas.openxmlformats.org/officeDocument/2006/relationships/hyperlink" Target="https://n2t.net/ark:/65665/39a7d12af-c88c-47f9-ba3a-7f2e1d75ecbc" TargetMode="External"/><Relationship Id="rId6345" Type="http://schemas.openxmlformats.org/officeDocument/2006/relationships/hyperlink" Target="https://www.ncbi.nlm.nih.gov/sra/?term=SRR21844221" TargetMode="External"/><Relationship Id="rId110" Type="http://schemas.openxmlformats.org/officeDocument/2006/relationships/hyperlink" Target="https://n2t.net/ark:/65665/3b4e4cb0b-fc3a-474b-ad41-9a6b2242d751" TargetMode="External"/><Relationship Id="rId2888" Type="http://schemas.openxmlformats.org/officeDocument/2006/relationships/hyperlink" Target="https://n2t.net/ark:/65665/318d02045-a256-469e-85c1-bbccb72ed165" TargetMode="External"/><Relationship Id="rId3939" Type="http://schemas.openxmlformats.org/officeDocument/2006/relationships/hyperlink" Target="https://n2t.net/ark:/65665/3cec31b5d-a184-4362-87c6-7649c3c48103" TargetMode="External"/><Relationship Id="rId2955" Type="http://schemas.openxmlformats.org/officeDocument/2006/relationships/hyperlink" Target="https://n2t.net/ark:/65665/3103d1966-4563-4012-b6c3-e8df89e09182" TargetMode="External"/><Relationship Id="rId5361" Type="http://schemas.openxmlformats.org/officeDocument/2006/relationships/hyperlink" Target="https://n2t.net/ark:/65665/3683ea84b-5a0d-4372-a8e9-821d8fa40469" TargetMode="External"/><Relationship Id="rId6412" Type="http://schemas.openxmlformats.org/officeDocument/2006/relationships/hyperlink" Target="https://n2t.net/ark:/65665/3fa4c7b32-e17c-4d95-adca-ef6edae04386" TargetMode="External"/><Relationship Id="rId927" Type="http://schemas.openxmlformats.org/officeDocument/2006/relationships/hyperlink" Target="https://n2t.net/ark:/65665/3189a8985-7b3c-4a99-8400-6cddee7c9b54" TargetMode="External"/><Relationship Id="rId1557" Type="http://schemas.openxmlformats.org/officeDocument/2006/relationships/hyperlink" Target="https://www.ncbi.nlm.nih.gov/nuccore/PV637412" TargetMode="External"/><Relationship Id="rId1971" Type="http://schemas.openxmlformats.org/officeDocument/2006/relationships/hyperlink" Target="https://n2t.net/ark:/65665/3d1e68464-c801-4aff-97b2-a3e134a0ff5d" TargetMode="External"/><Relationship Id="rId2608" Type="http://schemas.openxmlformats.org/officeDocument/2006/relationships/hyperlink" Target="https://www.ncbi.nlm.nih.gov/nuccore/OP057092" TargetMode="External"/><Relationship Id="rId5014" Type="http://schemas.openxmlformats.org/officeDocument/2006/relationships/hyperlink" Target="https://n2t.net/ark:/65665/3a3ed40fe-46d9-4c0e-b3b8-ffce70f6cc25" TargetMode="External"/><Relationship Id="rId1624" Type="http://schemas.openxmlformats.org/officeDocument/2006/relationships/hyperlink" Target="https://www.ncbi.nlm.nih.gov/nuccore/PV442279" TargetMode="External"/><Relationship Id="rId4030" Type="http://schemas.openxmlformats.org/officeDocument/2006/relationships/hyperlink" Target="https://www.ncbi.nlm.nih.gov/biosample/?term=SAMN36762302" TargetMode="External"/><Relationship Id="rId7186" Type="http://schemas.openxmlformats.org/officeDocument/2006/relationships/hyperlink" Target="https://www.ncbi.nlm.nih.gov/sra/?term=SRR33529692" TargetMode="External"/><Relationship Id="rId3796" Type="http://schemas.openxmlformats.org/officeDocument/2006/relationships/hyperlink" Target="https://www.ncbi.nlm.nih.gov/biosample/?term=SAMN36762295" TargetMode="External"/><Relationship Id="rId7253" Type="http://schemas.openxmlformats.org/officeDocument/2006/relationships/hyperlink" Target="https://www.ncbi.nlm.nih.gov/biosample/?term=SAMN36762224" TargetMode="External"/><Relationship Id="rId2398" Type="http://schemas.openxmlformats.org/officeDocument/2006/relationships/hyperlink" Target="https://www.ncbi.nlm.nih.gov/biosample/?term=SAMN36762018" TargetMode="External"/><Relationship Id="rId3449" Type="http://schemas.openxmlformats.org/officeDocument/2006/relationships/hyperlink" Target="https://n2t.net/ark:/65665/34ab40e3b-b488-4991-8169-09db3e4e781c" TargetMode="External"/><Relationship Id="rId4847" Type="http://schemas.openxmlformats.org/officeDocument/2006/relationships/hyperlink" Target="https://www.ncbi.nlm.nih.gov/nuccore/PV660490" TargetMode="External"/><Relationship Id="rId7320" Type="http://schemas.openxmlformats.org/officeDocument/2006/relationships/hyperlink" Target="https://www.ncbi.nlm.nih.gov/sra/?term=SRR21843921" TargetMode="External"/><Relationship Id="rId3863" Type="http://schemas.openxmlformats.org/officeDocument/2006/relationships/hyperlink" Target="https://www.ncbi.nlm.nih.gov/sra/?term=SRR25465061" TargetMode="External"/><Relationship Id="rId4914" Type="http://schemas.openxmlformats.org/officeDocument/2006/relationships/hyperlink" Target="https://n2t.net/ark:/65665/32bf78759-a4d6-4ab7-9777-906f79f7eac6" TargetMode="External"/><Relationship Id="rId784" Type="http://schemas.openxmlformats.org/officeDocument/2006/relationships/hyperlink" Target="https://n2t.net/ark:/65665/337adb6a1-ad96-4f05-84eb-924bdf241673" TargetMode="External"/><Relationship Id="rId1067" Type="http://schemas.openxmlformats.org/officeDocument/2006/relationships/hyperlink" Target="https://www.ncbi.nlm.nih.gov/nuccore/PV185780" TargetMode="External"/><Relationship Id="rId2465" Type="http://schemas.openxmlformats.org/officeDocument/2006/relationships/hyperlink" Target="https://www.ncbi.nlm.nih.gov/sra/?term=SRR21844035" TargetMode="External"/><Relationship Id="rId3516" Type="http://schemas.openxmlformats.org/officeDocument/2006/relationships/hyperlink" Target="https://www.ncbi.nlm.nih.gov/biosample/?term=SAMN36762277" TargetMode="External"/><Relationship Id="rId3930" Type="http://schemas.openxmlformats.org/officeDocument/2006/relationships/hyperlink" Target="https://www.ncbi.nlm.nih.gov/nuccore/PV170615" TargetMode="External"/><Relationship Id="rId437" Type="http://schemas.openxmlformats.org/officeDocument/2006/relationships/hyperlink" Target="https://n2t.net/ark:/65665/3e36be2d9-7d1e-4d5e-8415-18ebe3eddd16" TargetMode="External"/><Relationship Id="rId851" Type="http://schemas.openxmlformats.org/officeDocument/2006/relationships/hyperlink" Target="https://www.ncbi.nlm.nih.gov/nuccore/OR546245" TargetMode="External"/><Relationship Id="rId1481" Type="http://schemas.openxmlformats.org/officeDocument/2006/relationships/hyperlink" Target="https://n2t.net/ark:/65665/36da2eea9-01d8-438f-92ef-19419775dbe0" TargetMode="External"/><Relationship Id="rId2118" Type="http://schemas.openxmlformats.org/officeDocument/2006/relationships/hyperlink" Target="https://www.ncbi.nlm.nih.gov/nuccore/OP056913" TargetMode="External"/><Relationship Id="rId2532" Type="http://schemas.openxmlformats.org/officeDocument/2006/relationships/hyperlink" Target="https://www.ncbi.nlm.nih.gov/nuccore/OP056890" TargetMode="External"/><Relationship Id="rId5688" Type="http://schemas.openxmlformats.org/officeDocument/2006/relationships/hyperlink" Target="https://n2t.net/ark:/65665/3870cefd5-da41-476e-aaf0-1a0151c46705" TargetMode="External"/><Relationship Id="rId6739" Type="http://schemas.openxmlformats.org/officeDocument/2006/relationships/hyperlink" Target="https://n2t.net/ark:/65665/3958d836f-32c5-476e-8559-2e8ef1ace6e3" TargetMode="External"/><Relationship Id="rId504" Type="http://schemas.openxmlformats.org/officeDocument/2006/relationships/hyperlink" Target="https://n2t.net/ark:/65665/39dcca35e-e4a1-4d7a-8e1c-fead6d7eaacb" TargetMode="External"/><Relationship Id="rId1134" Type="http://schemas.openxmlformats.org/officeDocument/2006/relationships/hyperlink" Target="https://www.ncbi.nlm.nih.gov/biosample/?term=SAMN36762193" TargetMode="External"/><Relationship Id="rId5755" Type="http://schemas.openxmlformats.org/officeDocument/2006/relationships/hyperlink" Target="https://www.ncbi.nlm.nih.gov/sra/?term=SRR21843925" TargetMode="External"/><Relationship Id="rId6806" Type="http://schemas.openxmlformats.org/officeDocument/2006/relationships/hyperlink" Target="https://n2t.net/ark:/65665/31f581feb-c02c-4958-8fe8-d08b5623ae61" TargetMode="External"/><Relationship Id="rId1201" Type="http://schemas.openxmlformats.org/officeDocument/2006/relationships/hyperlink" Target="https://www.ncbi.nlm.nih.gov/sra/?term=SRR22396682" TargetMode="External"/><Relationship Id="rId4357" Type="http://schemas.openxmlformats.org/officeDocument/2006/relationships/hyperlink" Target="https://www.ncbi.nlm.nih.gov/biosample/?term=SAMN48403128" TargetMode="External"/><Relationship Id="rId4771" Type="http://schemas.openxmlformats.org/officeDocument/2006/relationships/hyperlink" Target="https://www.ncbi.nlm.nih.gov/sra/?term=SRR22396717" TargetMode="External"/><Relationship Id="rId5408" Type="http://schemas.openxmlformats.org/officeDocument/2006/relationships/hyperlink" Target="https://www.ncbi.nlm.nih.gov/nuccore/OP057114" TargetMode="External"/><Relationship Id="rId3373" Type="http://schemas.openxmlformats.org/officeDocument/2006/relationships/hyperlink" Target="https://www.ncbi.nlm.nih.gov/biosample/?term=SAMN36762342" TargetMode="External"/><Relationship Id="rId4424" Type="http://schemas.openxmlformats.org/officeDocument/2006/relationships/hyperlink" Target="https://n2t.net/ark:/65665/3df0afdfc-c80d-4f29-8f79-e95f03f6c236" TargetMode="External"/><Relationship Id="rId5822" Type="http://schemas.openxmlformats.org/officeDocument/2006/relationships/hyperlink" Target="https://www.ncbi.nlm.nih.gov/sra/?term=SRR22396911" TargetMode="External"/><Relationship Id="rId294" Type="http://schemas.openxmlformats.org/officeDocument/2006/relationships/hyperlink" Target="https://n2t.net/ark:/65665/3aa387549-d994-4896-9e87-bb83d3316fdf" TargetMode="External"/><Relationship Id="rId3026" Type="http://schemas.openxmlformats.org/officeDocument/2006/relationships/hyperlink" Target="https://n2t.net/ark:/65665/35a096f7a-a917-4df3-bd5b-ad88127d86ac" TargetMode="External"/><Relationship Id="rId361" Type="http://schemas.openxmlformats.org/officeDocument/2006/relationships/hyperlink" Target="https://www.ncbi.nlm.nih.gov/sra/?term=SRR22396647" TargetMode="External"/><Relationship Id="rId2042" Type="http://schemas.openxmlformats.org/officeDocument/2006/relationships/hyperlink" Target="https://www.ncbi.nlm.nih.gov/nuccore/OP057063" TargetMode="External"/><Relationship Id="rId3440" Type="http://schemas.openxmlformats.org/officeDocument/2006/relationships/hyperlink" Target="https://www.ncbi.nlm.nih.gov/sra/?term=SRR25465100" TargetMode="External"/><Relationship Id="rId5198" Type="http://schemas.openxmlformats.org/officeDocument/2006/relationships/hyperlink" Target="https://n2t.net/ark:/65665/34bc64c9f-d597-473e-8199-72c1806fb318" TargetMode="External"/><Relationship Id="rId6596" Type="http://schemas.openxmlformats.org/officeDocument/2006/relationships/hyperlink" Target="https://n2t.net/ark:/65665/33e691043-9f3f-4eb3-8056-9b177c855f81" TargetMode="External"/><Relationship Id="rId6249" Type="http://schemas.openxmlformats.org/officeDocument/2006/relationships/hyperlink" Target="https://www.ncbi.nlm.nih.gov/sra/?term=SRR22396796" TargetMode="External"/><Relationship Id="rId6663" Type="http://schemas.openxmlformats.org/officeDocument/2006/relationships/hyperlink" Target="https://n2t.net/ark:/65665/3b05cad20-5c3e-4de8-a37c-5d1feeb1f022" TargetMode="External"/><Relationship Id="rId2859" Type="http://schemas.openxmlformats.org/officeDocument/2006/relationships/hyperlink" Target="https://n2t.net/ark:/65665/34f3eadab-9058-49d7-97cd-bd275b89fb09" TargetMode="External"/><Relationship Id="rId5265" Type="http://schemas.openxmlformats.org/officeDocument/2006/relationships/hyperlink" Target="https://n2t.net/ark:/65665/3354ffdee-5e07-4518-86db-1191910251c1" TargetMode="External"/><Relationship Id="rId6316" Type="http://schemas.openxmlformats.org/officeDocument/2006/relationships/hyperlink" Target="https://www.ncbi.nlm.nih.gov/nuccore/OR482514" TargetMode="External"/><Relationship Id="rId6730" Type="http://schemas.openxmlformats.org/officeDocument/2006/relationships/hyperlink" Target="https://www.ncbi.nlm.nih.gov/nuccore/OP035079" TargetMode="External"/><Relationship Id="rId1875" Type="http://schemas.openxmlformats.org/officeDocument/2006/relationships/hyperlink" Target="https://n2t.net/ark:/65665/39f864529-e39d-496f-9adb-86e2cfa97740" TargetMode="External"/><Relationship Id="rId4281" Type="http://schemas.openxmlformats.org/officeDocument/2006/relationships/hyperlink" Target="https://n2t.net/ark:/65665/3bebe1854-7f99-4741-8793-54c73f08df52" TargetMode="External"/><Relationship Id="rId5332" Type="http://schemas.openxmlformats.org/officeDocument/2006/relationships/hyperlink" Target="https://www.ncbi.nlm.nih.gov/nuccore/PV357907" TargetMode="External"/><Relationship Id="rId1528" Type="http://schemas.openxmlformats.org/officeDocument/2006/relationships/hyperlink" Target="https://n2t.net/ark:/65665/3ee9256d4-c95a-4faa-9750-da5a98aea717" TargetMode="External"/><Relationship Id="rId2926" Type="http://schemas.openxmlformats.org/officeDocument/2006/relationships/hyperlink" Target="https://n2t.net/ark:/65665/3017300d8-7bf4-427b-b17e-f8bfe01c942f" TargetMode="External"/><Relationship Id="rId1942" Type="http://schemas.openxmlformats.org/officeDocument/2006/relationships/hyperlink" Target="https://n2t.net/ark:/65665/387158be6-cdf3-420d-b386-0f09793fb375" TargetMode="External"/><Relationship Id="rId4001" Type="http://schemas.openxmlformats.org/officeDocument/2006/relationships/hyperlink" Target="https://www.ncbi.nlm.nih.gov/sra/?term=SRR25465101" TargetMode="External"/><Relationship Id="rId7157" Type="http://schemas.openxmlformats.org/officeDocument/2006/relationships/hyperlink" Target="https://n2t.net/ark:/65665/32072a1fe-f70d-426f-a4b4-80e9af00a208" TargetMode="External"/><Relationship Id="rId6173" Type="http://schemas.openxmlformats.org/officeDocument/2006/relationships/hyperlink" Target="https://www.ncbi.nlm.nih.gov/nuccore/OP035168" TargetMode="External"/><Relationship Id="rId3767" Type="http://schemas.openxmlformats.org/officeDocument/2006/relationships/hyperlink" Target="https://www.ncbi.nlm.nih.gov/sra/?term=SRR25465095" TargetMode="External"/><Relationship Id="rId4818" Type="http://schemas.openxmlformats.org/officeDocument/2006/relationships/hyperlink" Target="https://n2t.net/ark:/65665/33a1c790c-043f-4e27-b4e0-6ee11e1fcf64" TargetMode="External"/><Relationship Id="rId7224" Type="http://schemas.openxmlformats.org/officeDocument/2006/relationships/hyperlink" Target="https://www.ncbi.nlm.nih.gov/biosample/?term=SAMN31811815" TargetMode="External"/><Relationship Id="rId688" Type="http://schemas.openxmlformats.org/officeDocument/2006/relationships/hyperlink" Target="https://n2t.net/ark:/65665/3d3180015-a7e1-4d25-99e1-c6fa7f50ee36" TargetMode="External"/><Relationship Id="rId2369" Type="http://schemas.openxmlformats.org/officeDocument/2006/relationships/hyperlink" Target="https://www.ncbi.nlm.nih.gov/sra/?term=SRR25465260" TargetMode="External"/><Relationship Id="rId2783" Type="http://schemas.openxmlformats.org/officeDocument/2006/relationships/hyperlink" Target="https://www.ncbi.nlm.nih.gov/nuccore/OP035065" TargetMode="External"/><Relationship Id="rId3834" Type="http://schemas.openxmlformats.org/officeDocument/2006/relationships/hyperlink" Target="https://www.ncbi.nlm.nih.gov/nuccore/PV170616" TargetMode="External"/><Relationship Id="rId6240" Type="http://schemas.openxmlformats.org/officeDocument/2006/relationships/hyperlink" Target="https://www.ncbi.nlm.nih.gov/sra/?term=SRR21844233" TargetMode="External"/><Relationship Id="rId755" Type="http://schemas.openxmlformats.org/officeDocument/2006/relationships/hyperlink" Target="https://n2t.net/ark:/65665/32230b40a-75d7-4e78-bf00-39d7bb79a987" TargetMode="External"/><Relationship Id="rId1385" Type="http://schemas.openxmlformats.org/officeDocument/2006/relationships/hyperlink" Target="https://www.ncbi.nlm.nih.gov/biosample/?term=SAMN48403045" TargetMode="External"/><Relationship Id="rId2436" Type="http://schemas.openxmlformats.org/officeDocument/2006/relationships/hyperlink" Target="https://www.ncbi.nlm.nih.gov/nuccore/OP056832" TargetMode="External"/><Relationship Id="rId2850" Type="http://schemas.openxmlformats.org/officeDocument/2006/relationships/hyperlink" Target="https://www.ncbi.nlm.nih.gov/sra/?term=SRR19434400" TargetMode="External"/><Relationship Id="rId91" Type="http://schemas.openxmlformats.org/officeDocument/2006/relationships/hyperlink" Target="https://n2t.net/ark:/65665/340d8709f-ffbf-422b-abba-039afa2bac2e" TargetMode="External"/><Relationship Id="rId408" Type="http://schemas.openxmlformats.org/officeDocument/2006/relationships/hyperlink" Target="https://www.ncbi.nlm.nih.gov/biosample/?term=SAMN29555242" TargetMode="External"/><Relationship Id="rId822" Type="http://schemas.openxmlformats.org/officeDocument/2006/relationships/hyperlink" Target="https://n2t.net/ark:/65665/3f9814ba4-e9ef-4424-aa8c-1c43a3b6f22b" TargetMode="External"/><Relationship Id="rId1038" Type="http://schemas.openxmlformats.org/officeDocument/2006/relationships/hyperlink" Target="https://www.ncbi.nlm.nih.gov/nuccore/OR546204" TargetMode="External"/><Relationship Id="rId1452" Type="http://schemas.openxmlformats.org/officeDocument/2006/relationships/hyperlink" Target="https://n2t.net/ark:/65665/3358e648a-6f59-4bc7-8937-8a8d471d0b01" TargetMode="External"/><Relationship Id="rId2503" Type="http://schemas.openxmlformats.org/officeDocument/2006/relationships/hyperlink" Target="https://n2t.net/ark:/65665/3668e1d96-e18c-4c9c-bee0-b888e2329a74" TargetMode="External"/><Relationship Id="rId3901" Type="http://schemas.openxmlformats.org/officeDocument/2006/relationships/hyperlink" Target="https://n2t.net/ark:/65665/38163f66c-1523-4ff4-878c-bad7276c1191" TargetMode="External"/><Relationship Id="rId5659" Type="http://schemas.openxmlformats.org/officeDocument/2006/relationships/hyperlink" Target="https://n2t.net/ark:/65665/37faaeff3-8aba-40c2-ad3f-c5d655403f69" TargetMode="External"/><Relationship Id="rId1105" Type="http://schemas.openxmlformats.org/officeDocument/2006/relationships/hyperlink" Target="https://www.ncbi.nlm.nih.gov/sra/?term=SRR18254480" TargetMode="External"/><Relationship Id="rId7081" Type="http://schemas.openxmlformats.org/officeDocument/2006/relationships/hyperlink" Target="https://n2t.net/ark:/65665/3de505bfc-2cf4-481e-a53e-4919437f11f2" TargetMode="External"/><Relationship Id="rId3277" Type="http://schemas.openxmlformats.org/officeDocument/2006/relationships/hyperlink" Target="https://www.ncbi.nlm.nih.gov/nuccore/OR546199" TargetMode="External"/><Relationship Id="rId4675" Type="http://schemas.openxmlformats.org/officeDocument/2006/relationships/hyperlink" Target="https://www.ncbi.nlm.nih.gov/nuccore/OR582718" TargetMode="External"/><Relationship Id="rId5726" Type="http://schemas.openxmlformats.org/officeDocument/2006/relationships/hyperlink" Target="https://n2t.net/ark:/65665/3585fae43-3816-4256-bfcd-3bab3a69e809" TargetMode="External"/><Relationship Id="rId198" Type="http://schemas.openxmlformats.org/officeDocument/2006/relationships/hyperlink" Target="https://www.ncbi.nlm.nih.gov/sra/?term=SRR22396813" TargetMode="External"/><Relationship Id="rId3691" Type="http://schemas.openxmlformats.org/officeDocument/2006/relationships/hyperlink" Target="https://www.ncbi.nlm.nih.gov/nuccore/PV170558" TargetMode="External"/><Relationship Id="rId4328" Type="http://schemas.openxmlformats.org/officeDocument/2006/relationships/hyperlink" Target="https://n2t.net/ark:/65665/394998f18-de6e-4783-8362-d1a947f26aa6" TargetMode="External"/><Relationship Id="rId4742" Type="http://schemas.openxmlformats.org/officeDocument/2006/relationships/hyperlink" Target="https://www.ncbi.nlm.nih.gov/sra/?term=SRR22396797" TargetMode="External"/><Relationship Id="rId2293" Type="http://schemas.openxmlformats.org/officeDocument/2006/relationships/hyperlink" Target="https://www.ncbi.nlm.nih.gov/nuccore/OP035318" TargetMode="External"/><Relationship Id="rId3344" Type="http://schemas.openxmlformats.org/officeDocument/2006/relationships/hyperlink" Target="https://www.ncbi.nlm.nih.gov/sra/?term=SRR22396800" TargetMode="External"/><Relationship Id="rId265" Type="http://schemas.openxmlformats.org/officeDocument/2006/relationships/hyperlink" Target="https://n2t.net/ark:/65665/320e99cf7-6eb3-4fa8-90ae-f3211d56b000" TargetMode="External"/><Relationship Id="rId2360" Type="http://schemas.openxmlformats.org/officeDocument/2006/relationships/hyperlink" Target="https://n2t.net/ark:/65665/332d21952-8781-417a-8361-7f7030e30053" TargetMode="External"/><Relationship Id="rId3411" Type="http://schemas.openxmlformats.org/officeDocument/2006/relationships/hyperlink" Target="https://www.ncbi.nlm.nih.gov/biosample/?term=SAMN36762372" TargetMode="External"/><Relationship Id="rId6567" Type="http://schemas.openxmlformats.org/officeDocument/2006/relationships/hyperlink" Target="https://www.ncbi.nlm.nih.gov/sra/?term=SRR22396795" TargetMode="External"/><Relationship Id="rId6981" Type="http://schemas.openxmlformats.org/officeDocument/2006/relationships/hyperlink" Target="https://n2t.net/ark:/65665/36d233376-436d-4528-b75c-ff79ae021223" TargetMode="External"/><Relationship Id="rId332" Type="http://schemas.openxmlformats.org/officeDocument/2006/relationships/hyperlink" Target="https://www.ncbi.nlm.nih.gov/nuccore/OP035144" TargetMode="External"/><Relationship Id="rId2013" Type="http://schemas.openxmlformats.org/officeDocument/2006/relationships/hyperlink" Target="https://www.ncbi.nlm.nih.gov/biosample/?term=SAMN31811558" TargetMode="External"/><Relationship Id="rId5169" Type="http://schemas.openxmlformats.org/officeDocument/2006/relationships/hyperlink" Target="https://www.ncbi.nlm.nih.gov/sra/?term=SRR19434500" TargetMode="External"/><Relationship Id="rId5583" Type="http://schemas.openxmlformats.org/officeDocument/2006/relationships/hyperlink" Target="https://www.ncbi.nlm.nih.gov/biosample/?term=SAMN26198222" TargetMode="External"/><Relationship Id="rId6634" Type="http://schemas.openxmlformats.org/officeDocument/2006/relationships/hyperlink" Target="https://www.ncbi.nlm.nih.gov/biosample/?term=SAMN29555055" TargetMode="External"/><Relationship Id="rId4185" Type="http://schemas.openxmlformats.org/officeDocument/2006/relationships/hyperlink" Target="https://n2t.net/ark:/65665/35f369d17-cf3c-4dff-8f4b-3291da2c0108" TargetMode="External"/><Relationship Id="rId5236" Type="http://schemas.openxmlformats.org/officeDocument/2006/relationships/hyperlink" Target="https://n2t.net/ark:/65665/3e41b8cac-74f5-4a8e-9725-171b9a84bf9a" TargetMode="External"/><Relationship Id="rId1779" Type="http://schemas.openxmlformats.org/officeDocument/2006/relationships/hyperlink" Target="https://n2t.net/ark:/65665/3ad456cd1-01cd-44df-abd7-63ab3c1c02c0" TargetMode="External"/><Relationship Id="rId4252" Type="http://schemas.openxmlformats.org/officeDocument/2006/relationships/hyperlink" Target="https://www.ncbi.nlm.nih.gov/nuccore/OR582707" TargetMode="External"/><Relationship Id="rId5650" Type="http://schemas.openxmlformats.org/officeDocument/2006/relationships/hyperlink" Target="https://www.ncbi.nlm.nih.gov/sra/?term=SRR18254365" TargetMode="External"/><Relationship Id="rId6701" Type="http://schemas.openxmlformats.org/officeDocument/2006/relationships/hyperlink" Target="https://www.ncbi.nlm.nih.gov/nuccore/OP056972" TargetMode="External"/><Relationship Id="rId1846" Type="http://schemas.openxmlformats.org/officeDocument/2006/relationships/hyperlink" Target="https://www.ncbi.nlm.nih.gov/biosample/?term=SAMN31811676" TargetMode="External"/><Relationship Id="rId5303" Type="http://schemas.openxmlformats.org/officeDocument/2006/relationships/hyperlink" Target="https://n2t.net/ark:/65665/34b30ca6d-ab4a-49cd-9013-1652f94c68d0" TargetMode="External"/><Relationship Id="rId1913" Type="http://schemas.openxmlformats.org/officeDocument/2006/relationships/hyperlink" Target="https://n2t.net/ark:/65665/3d27fc420-20eb-42b5-b815-82a651885a97" TargetMode="External"/><Relationship Id="rId6077" Type="http://schemas.openxmlformats.org/officeDocument/2006/relationships/hyperlink" Target="https://n2t.net/ark:/65665/3f7d92240-82ea-47b4-a433-ff4597739fad" TargetMode="External"/><Relationship Id="rId6491" Type="http://schemas.openxmlformats.org/officeDocument/2006/relationships/hyperlink" Target="https://n2t.net/ark:/65665/33af29b9c-d6a6-453b-b3e7-08535842694d" TargetMode="External"/><Relationship Id="rId7128" Type="http://schemas.openxmlformats.org/officeDocument/2006/relationships/hyperlink" Target="https://www.ncbi.nlm.nih.gov/nuccore/OR581008" TargetMode="External"/><Relationship Id="rId2687" Type="http://schemas.openxmlformats.org/officeDocument/2006/relationships/hyperlink" Target="https://www.ncbi.nlm.nih.gov/biosample/?term=SAMN36762142" TargetMode="External"/><Relationship Id="rId3738" Type="http://schemas.openxmlformats.org/officeDocument/2006/relationships/hyperlink" Target="https://www.ncbi.nlm.nih.gov/sra/?term=SRR25465339" TargetMode="External"/><Relationship Id="rId5093" Type="http://schemas.openxmlformats.org/officeDocument/2006/relationships/hyperlink" Target="https://n2t.net/ark:/65665/354094f33-1c49-4176-95e2-24260ebe834d" TargetMode="External"/><Relationship Id="rId6144" Type="http://schemas.openxmlformats.org/officeDocument/2006/relationships/hyperlink" Target="https://n2t.net/ark:/65665/3fd60cabf-c993-4870-af9a-3068bdbd68eb" TargetMode="External"/><Relationship Id="rId659" Type="http://schemas.openxmlformats.org/officeDocument/2006/relationships/hyperlink" Target="https://n2t.net/ark:/65665/32da6282f-534e-4cf5-8c8d-e395782edd19" TargetMode="External"/><Relationship Id="rId1289" Type="http://schemas.openxmlformats.org/officeDocument/2006/relationships/hyperlink" Target="https://n2t.net/ark:/65665/3b312b556-2040-4394-870b-8f850d9f11bd" TargetMode="External"/><Relationship Id="rId5160" Type="http://schemas.openxmlformats.org/officeDocument/2006/relationships/hyperlink" Target="https://n2t.net/ark:/65665/330b4b270-aecc-4214-9d3b-ac5562fa0266" TargetMode="External"/><Relationship Id="rId6211" Type="http://schemas.openxmlformats.org/officeDocument/2006/relationships/hyperlink" Target="https://n2t.net/ark:/65665/3cb2b2c9a-3225-4501-8d59-7238811c9261" TargetMode="External"/><Relationship Id="rId1356" Type="http://schemas.openxmlformats.org/officeDocument/2006/relationships/hyperlink" Target="https://www.ncbi.nlm.nih.gov/nuccore/PV660494" TargetMode="External"/><Relationship Id="rId2754" Type="http://schemas.openxmlformats.org/officeDocument/2006/relationships/hyperlink" Target="https://www.ncbi.nlm.nih.gov/nuccore/OP035109" TargetMode="External"/><Relationship Id="rId3805" Type="http://schemas.openxmlformats.org/officeDocument/2006/relationships/hyperlink" Target="https://n2t.net/ark:/65665/3a240c27c-fc64-44a9-afca-fbe5feb254f3" TargetMode="External"/><Relationship Id="rId726" Type="http://schemas.openxmlformats.org/officeDocument/2006/relationships/hyperlink" Target="https://www.ncbi.nlm.nih.gov/biosample/?term=SAMN26198286" TargetMode="External"/><Relationship Id="rId1009" Type="http://schemas.openxmlformats.org/officeDocument/2006/relationships/hyperlink" Target="https://www.ncbi.nlm.nih.gov/biosample/?term=SAMN36762333" TargetMode="External"/><Relationship Id="rId1770" Type="http://schemas.openxmlformats.org/officeDocument/2006/relationships/hyperlink" Target="https://www.ncbi.nlm.nih.gov/biosample/?term=SAMN48403074" TargetMode="External"/><Relationship Id="rId2407" Type="http://schemas.openxmlformats.org/officeDocument/2006/relationships/hyperlink" Target="https://n2t.net/ark:/65665/37eb7a99c-9a8f-44d6-982b-b302da7ad49f" TargetMode="External"/><Relationship Id="rId2821" Type="http://schemas.openxmlformats.org/officeDocument/2006/relationships/hyperlink" Target="https://www.ncbi.nlm.nih.gov/sra/?term=SRR18254574" TargetMode="External"/><Relationship Id="rId5977" Type="http://schemas.openxmlformats.org/officeDocument/2006/relationships/hyperlink" Target="https://www.ncbi.nlm.nih.gov/sra/?term=SRR22396882" TargetMode="External"/><Relationship Id="rId62" Type="http://schemas.openxmlformats.org/officeDocument/2006/relationships/hyperlink" Target="https://n2t.net/ark:/65665/363e27929-77a9-47f0-bc74-680951d9ef0e" TargetMode="External"/><Relationship Id="rId1423" Type="http://schemas.openxmlformats.org/officeDocument/2006/relationships/hyperlink" Target="https://n2t.net/ark:/65665/3887d2448-2f48-4310-a16d-ec7380067aaa" TargetMode="External"/><Relationship Id="rId4579" Type="http://schemas.openxmlformats.org/officeDocument/2006/relationships/hyperlink" Target="https://www.ncbi.nlm.nih.gov/nuccore/OP035156" TargetMode="External"/><Relationship Id="rId4993" Type="http://schemas.openxmlformats.org/officeDocument/2006/relationships/hyperlink" Target="https://n2t.net/ark:/65665/3f03c42c4-c3c7-4c72-bc74-ae2d0ff4dede" TargetMode="External"/><Relationship Id="rId3595" Type="http://schemas.openxmlformats.org/officeDocument/2006/relationships/hyperlink" Target="https://www.ncbi.nlm.nih.gov/nuccore/OP035302" TargetMode="External"/><Relationship Id="rId4646" Type="http://schemas.openxmlformats.org/officeDocument/2006/relationships/hyperlink" Target="https://www.ncbi.nlm.nih.gov/biosample/?term=SAMN31811571" TargetMode="External"/><Relationship Id="rId7052" Type="http://schemas.openxmlformats.org/officeDocument/2006/relationships/hyperlink" Target="https://n2t.net/ark:/65665/3d5538cc8-2bba-4dd5-aea0-7fb8d3c5c20b" TargetMode="External"/><Relationship Id="rId2197" Type="http://schemas.openxmlformats.org/officeDocument/2006/relationships/hyperlink" Target="https://n2t.net/ark:/65665/34c1cdd8e-bf25-4801-97ee-8d2a2d036261" TargetMode="External"/><Relationship Id="rId3248" Type="http://schemas.openxmlformats.org/officeDocument/2006/relationships/hyperlink" Target="https://www.ncbi.nlm.nih.gov/nuccore/OR582665" TargetMode="External"/><Relationship Id="rId3662" Type="http://schemas.openxmlformats.org/officeDocument/2006/relationships/hyperlink" Target="https://n2t.net/ark:/65665/35b1ae9e1-e5a3-4879-9205-85d4ee971190" TargetMode="External"/><Relationship Id="rId4713" Type="http://schemas.openxmlformats.org/officeDocument/2006/relationships/hyperlink" Target="https://www.ncbi.nlm.nih.gov/sra/?term=SRR22396896" TargetMode="External"/><Relationship Id="rId169" Type="http://schemas.openxmlformats.org/officeDocument/2006/relationships/hyperlink" Target="https://www.ncbi.nlm.nih.gov/nuccore/OR482527" TargetMode="External"/><Relationship Id="rId583" Type="http://schemas.openxmlformats.org/officeDocument/2006/relationships/hyperlink" Target="https://www.ncbi.nlm.nih.gov/nuccore/OP056990" TargetMode="External"/><Relationship Id="rId2264" Type="http://schemas.openxmlformats.org/officeDocument/2006/relationships/hyperlink" Target="https://www.ncbi.nlm.nih.gov/nuccore/OP056862" TargetMode="External"/><Relationship Id="rId3315" Type="http://schemas.openxmlformats.org/officeDocument/2006/relationships/hyperlink" Target="https://www.ncbi.nlm.nih.gov/biosample/?term=SAMN31811887" TargetMode="External"/><Relationship Id="rId236" Type="http://schemas.openxmlformats.org/officeDocument/2006/relationships/hyperlink" Target="https://www.ncbi.nlm.nih.gov/sra/?term=SRR21844101" TargetMode="External"/><Relationship Id="rId650" Type="http://schemas.openxmlformats.org/officeDocument/2006/relationships/hyperlink" Target="https://www.ncbi.nlm.nih.gov/biosample/?term=SAMN29555267" TargetMode="External"/><Relationship Id="rId1280" Type="http://schemas.openxmlformats.org/officeDocument/2006/relationships/hyperlink" Target="https://www.ncbi.nlm.nih.gov/nuccore/OP035118" TargetMode="External"/><Relationship Id="rId2331" Type="http://schemas.openxmlformats.org/officeDocument/2006/relationships/hyperlink" Target="https://n2t.net/ark:/65665/3cec40df6-fa25-4370-a50d-7e4161451873" TargetMode="External"/><Relationship Id="rId5487" Type="http://schemas.openxmlformats.org/officeDocument/2006/relationships/hyperlink" Target="https://www.ncbi.nlm.nih.gov/biosample/?term=SAMN29555407" TargetMode="External"/><Relationship Id="rId6885" Type="http://schemas.openxmlformats.org/officeDocument/2006/relationships/hyperlink" Target="https://www.ncbi.nlm.nih.gov/sra/?term=SRR22396680" TargetMode="External"/><Relationship Id="rId303" Type="http://schemas.openxmlformats.org/officeDocument/2006/relationships/hyperlink" Target="https://www.ncbi.nlm.nih.gov/sra/?term=SRR22396719" TargetMode="External"/><Relationship Id="rId4089" Type="http://schemas.openxmlformats.org/officeDocument/2006/relationships/hyperlink" Target="https://n2t.net/ark:/65665/3d31d7b85-36ca-4236-9bc4-944dc2e6b967" TargetMode="External"/><Relationship Id="rId6538" Type="http://schemas.openxmlformats.org/officeDocument/2006/relationships/hyperlink" Target="https://n2t.net/ark:/65665/331bad395-37f1-4a1c-be5c-5f09c3d47f88" TargetMode="External"/><Relationship Id="rId6952" Type="http://schemas.openxmlformats.org/officeDocument/2006/relationships/hyperlink" Target="https://n2t.net/ark:/65665/3e52ce0f4-82d1-4283-b184-66137dd0f06e" TargetMode="External"/><Relationship Id="rId5554" Type="http://schemas.openxmlformats.org/officeDocument/2006/relationships/hyperlink" Target="https://www.ncbi.nlm.nih.gov/sra/?term=SRR19434354" TargetMode="External"/><Relationship Id="rId6605" Type="http://schemas.openxmlformats.org/officeDocument/2006/relationships/hyperlink" Target="https://www.ncbi.nlm.nih.gov/sra/?term=SRR21843972" TargetMode="External"/><Relationship Id="rId1000" Type="http://schemas.openxmlformats.org/officeDocument/2006/relationships/hyperlink" Target="https://n2t.net/ark:/65665/3d5233577-9f5c-42a7-b8ba-9e254576aaf8" TargetMode="External"/><Relationship Id="rId4156" Type="http://schemas.openxmlformats.org/officeDocument/2006/relationships/hyperlink" Target="https://n2t.net/ark:/65665/34c6531f3-88eb-445b-bbaa-ad0a24f406cc" TargetMode="External"/><Relationship Id="rId4570" Type="http://schemas.openxmlformats.org/officeDocument/2006/relationships/hyperlink" Target="https://n2t.net/ark:/65665/3137c66c0-eaec-4ad7-a491-96dbf8245c9f" TargetMode="External"/><Relationship Id="rId5207" Type="http://schemas.openxmlformats.org/officeDocument/2006/relationships/hyperlink" Target="https://www.ncbi.nlm.nih.gov/biosample/?term=SAMN26198081" TargetMode="External"/><Relationship Id="rId5621" Type="http://schemas.openxmlformats.org/officeDocument/2006/relationships/hyperlink" Target="https://www.ncbi.nlm.nih.gov/nuccore/OP056899" TargetMode="External"/><Relationship Id="rId1817" Type="http://schemas.openxmlformats.org/officeDocument/2006/relationships/hyperlink" Target="https://www.ncbi.nlm.nih.gov/nuccore/PV642269" TargetMode="External"/><Relationship Id="rId3172" Type="http://schemas.openxmlformats.org/officeDocument/2006/relationships/hyperlink" Target="https://www.ncbi.nlm.nih.gov/sra/?term=SRR21844046" TargetMode="External"/><Relationship Id="rId4223" Type="http://schemas.openxmlformats.org/officeDocument/2006/relationships/hyperlink" Target="https://www.ncbi.nlm.nih.gov/sra/?term=SRR22396916" TargetMode="External"/><Relationship Id="rId6395" Type="http://schemas.openxmlformats.org/officeDocument/2006/relationships/hyperlink" Target="https://n2t.net/ark:/65665/356ff1f84-5bb0-4a4d-95cd-865a43b29cea" TargetMode="External"/><Relationship Id="rId160" Type="http://schemas.openxmlformats.org/officeDocument/2006/relationships/hyperlink" Target="https://www.ncbi.nlm.nih.gov/nuccore/OP035218" TargetMode="External"/><Relationship Id="rId3989" Type="http://schemas.openxmlformats.org/officeDocument/2006/relationships/hyperlink" Target="https://www.ncbi.nlm.nih.gov/sra/?term=SRR25465259" TargetMode="External"/><Relationship Id="rId6048" Type="http://schemas.openxmlformats.org/officeDocument/2006/relationships/hyperlink" Target="https://n2t.net/ark:/65665/31fe42a98-762c-4846-8858-7e3a60301372" TargetMode="External"/><Relationship Id="rId6462" Type="http://schemas.openxmlformats.org/officeDocument/2006/relationships/hyperlink" Target="https://n2t.net/ark:/65665/34f77d5fa-d8d4-4660-a9bf-fad1d5d1f469" TargetMode="External"/><Relationship Id="rId5064" Type="http://schemas.openxmlformats.org/officeDocument/2006/relationships/hyperlink" Target="https://n2t.net/ark:/65665/34b6dab79-d163-493c-bd28-033c3819f51d" TargetMode="External"/><Relationship Id="rId6115" Type="http://schemas.openxmlformats.org/officeDocument/2006/relationships/hyperlink" Target="https://n2t.net/ark:/65665/33f48a8e7-0b26-46dd-9c40-849510d1d6a3" TargetMode="External"/><Relationship Id="rId977" Type="http://schemas.openxmlformats.org/officeDocument/2006/relationships/hyperlink" Target="https://n2t.net/ark:/65665/328963de4-2838-4c16-89ff-b9f40ab4db95" TargetMode="External"/><Relationship Id="rId2658" Type="http://schemas.openxmlformats.org/officeDocument/2006/relationships/hyperlink" Target="https://www.ncbi.nlm.nih.gov/biosample/?term=SAMN29555150" TargetMode="External"/><Relationship Id="rId3709" Type="http://schemas.openxmlformats.org/officeDocument/2006/relationships/hyperlink" Target="https://www.ncbi.nlm.nih.gov/nuccore/OP056960" TargetMode="External"/><Relationship Id="rId4080" Type="http://schemas.openxmlformats.org/officeDocument/2006/relationships/hyperlink" Target="https://n2t.net/ark:/65665/305ed7f17-1040-4312-a15c-2824fc00492e" TargetMode="External"/><Relationship Id="rId1674" Type="http://schemas.openxmlformats.org/officeDocument/2006/relationships/hyperlink" Target="https://www.ncbi.nlm.nih.gov/biosample/?term=SAMN31811849" TargetMode="External"/><Relationship Id="rId2725" Type="http://schemas.openxmlformats.org/officeDocument/2006/relationships/hyperlink" Target="https://www.ncbi.nlm.nih.gov/nuccore/OR546141" TargetMode="External"/><Relationship Id="rId5131" Type="http://schemas.openxmlformats.org/officeDocument/2006/relationships/hyperlink" Target="https://www.ncbi.nlm.nih.gov/nuccore/PV454016" TargetMode="External"/><Relationship Id="rId1327" Type="http://schemas.openxmlformats.org/officeDocument/2006/relationships/hyperlink" Target="https://www.ncbi.nlm.nih.gov/sra/?term=SRR19434546" TargetMode="External"/><Relationship Id="rId1741" Type="http://schemas.openxmlformats.org/officeDocument/2006/relationships/hyperlink" Target="https://www.ncbi.nlm.nih.gov/nuccore/PV329697" TargetMode="External"/><Relationship Id="rId4897" Type="http://schemas.openxmlformats.org/officeDocument/2006/relationships/hyperlink" Target="https://n2t.net/ark:/65665/372341082-9f9d-4b60-985e-636c3521889f" TargetMode="External"/><Relationship Id="rId5948" Type="http://schemas.openxmlformats.org/officeDocument/2006/relationships/hyperlink" Target="https://www.ncbi.nlm.nih.gov/nuccore/OP056935" TargetMode="External"/><Relationship Id="rId33" Type="http://schemas.openxmlformats.org/officeDocument/2006/relationships/hyperlink" Target="https://n2t.net/ark:/65665/36db03d38-12b5-40cf-8a59-04bdf9904850" TargetMode="External"/><Relationship Id="rId3499" Type="http://schemas.openxmlformats.org/officeDocument/2006/relationships/hyperlink" Target="https://www.ncbi.nlm.nih.gov/biosample/?term=SAMN36762300" TargetMode="External"/><Relationship Id="rId3566" Type="http://schemas.openxmlformats.org/officeDocument/2006/relationships/hyperlink" Target="https://www.ncbi.nlm.nih.gov/nuccore/PV170578" TargetMode="External"/><Relationship Id="rId4964" Type="http://schemas.openxmlformats.org/officeDocument/2006/relationships/hyperlink" Target="https://www.ncbi.nlm.nih.gov/nuccore/PV637416" TargetMode="External"/><Relationship Id="rId7023" Type="http://schemas.openxmlformats.org/officeDocument/2006/relationships/hyperlink" Target="https://www.ncbi.nlm.nih.gov/nuccore/PV370338" TargetMode="External"/><Relationship Id="rId487" Type="http://schemas.openxmlformats.org/officeDocument/2006/relationships/hyperlink" Target="https://www.ncbi.nlm.nih.gov/nuccore/PV460852" TargetMode="External"/><Relationship Id="rId2168" Type="http://schemas.openxmlformats.org/officeDocument/2006/relationships/hyperlink" Target="https://www.ncbi.nlm.nih.gov/sra/?term=SRR25465283" TargetMode="External"/><Relationship Id="rId3219" Type="http://schemas.openxmlformats.org/officeDocument/2006/relationships/hyperlink" Target="https://www.ncbi.nlm.nih.gov/biosample/?term=SAMN29555079" TargetMode="External"/><Relationship Id="rId3980" Type="http://schemas.openxmlformats.org/officeDocument/2006/relationships/hyperlink" Target="https://n2t.net/ark:/65665/34aa84db0-97bd-4814-b515-e3507406a6e2" TargetMode="External"/><Relationship Id="rId4617" Type="http://schemas.openxmlformats.org/officeDocument/2006/relationships/hyperlink" Target="https://www.ncbi.nlm.nih.gov/sra/?term=SRR19434480" TargetMode="External"/><Relationship Id="rId1184" Type="http://schemas.openxmlformats.org/officeDocument/2006/relationships/hyperlink" Target="https://www.ncbi.nlm.nih.gov/nuccore/OP057032" TargetMode="External"/><Relationship Id="rId2582" Type="http://schemas.openxmlformats.org/officeDocument/2006/relationships/hyperlink" Target="https://n2t.net/ark:/65665/338564082-2ee5-4317-bdc1-1d9b0c7d8435" TargetMode="External"/><Relationship Id="rId3633" Type="http://schemas.openxmlformats.org/officeDocument/2006/relationships/hyperlink" Target="https://n2t.net/ark:/65665/31198a789-9391-465f-b17f-e2aca574322e" TargetMode="External"/><Relationship Id="rId6789" Type="http://schemas.openxmlformats.org/officeDocument/2006/relationships/hyperlink" Target="https://n2t.net/ark:/65665/3341a4aa3-8179-4ac1-9d76-70960ad04cf0" TargetMode="External"/><Relationship Id="rId554" Type="http://schemas.openxmlformats.org/officeDocument/2006/relationships/hyperlink" Target="https://n2t.net/ark:/65665/38f60bb32-be5f-4e71-b3ab-71f2f2950858" TargetMode="External"/><Relationship Id="rId2235" Type="http://schemas.openxmlformats.org/officeDocument/2006/relationships/hyperlink" Target="https://www.ncbi.nlm.nih.gov/biosample/?term=SAMN29555232" TargetMode="External"/><Relationship Id="rId3700" Type="http://schemas.openxmlformats.org/officeDocument/2006/relationships/hyperlink" Target="https://n2t.net/ark:/65665/3fa7bc102-bcf8-4356-878a-1d5adb0656be" TargetMode="External"/><Relationship Id="rId6856" Type="http://schemas.openxmlformats.org/officeDocument/2006/relationships/hyperlink" Target="https://n2t.net/ark:/65665/30f3b167c-a933-42fe-badb-22bb6e951995" TargetMode="External"/><Relationship Id="rId207" Type="http://schemas.openxmlformats.org/officeDocument/2006/relationships/hyperlink" Target="https://n2t.net/ark:/65665/31fee5976-9af9-4222-93eb-154114abae14" TargetMode="External"/><Relationship Id="rId621" Type="http://schemas.openxmlformats.org/officeDocument/2006/relationships/hyperlink" Target="https://n2t.net/ark:/65665/31dc62bc1-808f-4966-ba6d-62c54f2dea3e" TargetMode="External"/><Relationship Id="rId1251" Type="http://schemas.openxmlformats.org/officeDocument/2006/relationships/hyperlink" Target="https://n2t.net/ark:/65665/3392db24c-3a42-4011-8978-11419b0d3c1c" TargetMode="External"/><Relationship Id="rId2302" Type="http://schemas.openxmlformats.org/officeDocument/2006/relationships/hyperlink" Target="https://n2t.net/ark:/65665/30717829f-60aa-4c08-8fa3-dc09d205059e" TargetMode="External"/><Relationship Id="rId5458" Type="http://schemas.openxmlformats.org/officeDocument/2006/relationships/hyperlink" Target="https://www.ncbi.nlm.nih.gov/sra/?term=SRR18254476" TargetMode="External"/><Relationship Id="rId5872" Type="http://schemas.openxmlformats.org/officeDocument/2006/relationships/hyperlink" Target="https://n2t.net/ark:/65665/38f8b47b3-9be9-4123-bea1-2683ed9a59d3" TargetMode="External"/><Relationship Id="rId6509" Type="http://schemas.openxmlformats.org/officeDocument/2006/relationships/hyperlink" Target="https://n2t.net/ark:/65665/331a7c20c-1c00-4347-8ad8-bb7c24a93b3d" TargetMode="External"/><Relationship Id="rId6923" Type="http://schemas.openxmlformats.org/officeDocument/2006/relationships/hyperlink" Target="https://n2t.net/ark:/65665/3e3d23f00-b0de-45da-8101-4df2f4778e2c" TargetMode="External"/><Relationship Id="rId4474" Type="http://schemas.openxmlformats.org/officeDocument/2006/relationships/hyperlink" Target="https://www.ncbi.nlm.nih.gov/biosample/?term=SAMN36762156" TargetMode="External"/><Relationship Id="rId5525" Type="http://schemas.openxmlformats.org/officeDocument/2006/relationships/hyperlink" Target="https://www.ncbi.nlm.nih.gov/nuccore/OR482480" TargetMode="External"/><Relationship Id="rId3076" Type="http://schemas.openxmlformats.org/officeDocument/2006/relationships/hyperlink" Target="https://www.ncbi.nlm.nih.gov/sra/?term=SRR25465322" TargetMode="External"/><Relationship Id="rId3490" Type="http://schemas.openxmlformats.org/officeDocument/2006/relationships/hyperlink" Target="https://n2t.net/ark:/65665/3d8f5d30e-89c8-42dc-9127-69ff5724620f" TargetMode="External"/><Relationship Id="rId4127" Type="http://schemas.openxmlformats.org/officeDocument/2006/relationships/hyperlink" Target="https://www.ncbi.nlm.nih.gov/nuccore/OR582670" TargetMode="External"/><Relationship Id="rId4541" Type="http://schemas.openxmlformats.org/officeDocument/2006/relationships/hyperlink" Target="https://n2t.net/ark:/65665/33228596c-e481-4ca4-ace9-efd17c5aeb11" TargetMode="External"/><Relationship Id="rId2092" Type="http://schemas.openxmlformats.org/officeDocument/2006/relationships/hyperlink" Target="https://www.ncbi.nlm.nih.gov/nuccore/OR546223" TargetMode="External"/><Relationship Id="rId3143" Type="http://schemas.openxmlformats.org/officeDocument/2006/relationships/hyperlink" Target="https://www.ncbi.nlm.nih.gov/nuccore/OP057017" TargetMode="External"/><Relationship Id="rId6299" Type="http://schemas.openxmlformats.org/officeDocument/2006/relationships/hyperlink" Target="https://www.ncbi.nlm.nih.gov/biosample/?term=SAMN26198425" TargetMode="External"/><Relationship Id="rId131" Type="http://schemas.openxmlformats.org/officeDocument/2006/relationships/hyperlink" Target="https://n2t.net/ark:/65665/383708b93-fc9d-4394-9ae7-1dbbb1910d3a" TargetMode="External"/><Relationship Id="rId3210" Type="http://schemas.openxmlformats.org/officeDocument/2006/relationships/hyperlink" Target="https://n2t.net/ark:/65665/36dd233a9-bb8c-4788-bd4d-f46e1bd169bb" TargetMode="External"/><Relationship Id="rId6366" Type="http://schemas.openxmlformats.org/officeDocument/2006/relationships/hyperlink" Target="https://www.ncbi.nlm.nih.gov/sra/?term=SRR21843906" TargetMode="External"/><Relationship Id="rId6780" Type="http://schemas.openxmlformats.org/officeDocument/2006/relationships/hyperlink" Target="https://www.ncbi.nlm.nih.gov/biosample/?term=SAMN48403254" TargetMode="External"/><Relationship Id="rId2976" Type="http://schemas.openxmlformats.org/officeDocument/2006/relationships/hyperlink" Target="https://www.ncbi.nlm.nih.gov/sra/?term=SRR21844018" TargetMode="External"/><Relationship Id="rId5382" Type="http://schemas.openxmlformats.org/officeDocument/2006/relationships/hyperlink" Target="https://n2t.net/ark:/65665/377abd399-ae31-46ff-89e8-7363ac6768c2" TargetMode="External"/><Relationship Id="rId6019" Type="http://schemas.openxmlformats.org/officeDocument/2006/relationships/hyperlink" Target="https://www.ncbi.nlm.nih.gov/sra/?term=SRR21844128" TargetMode="External"/><Relationship Id="rId6433" Type="http://schemas.openxmlformats.org/officeDocument/2006/relationships/hyperlink" Target="https://www.ncbi.nlm.nih.gov/nuccore/OR582705" TargetMode="External"/><Relationship Id="rId948" Type="http://schemas.openxmlformats.org/officeDocument/2006/relationships/hyperlink" Target="https://www.ncbi.nlm.nih.gov/sra/?term=SRR22396733" TargetMode="External"/><Relationship Id="rId1578" Type="http://schemas.openxmlformats.org/officeDocument/2006/relationships/hyperlink" Target="https://www.ncbi.nlm.nih.gov/biosample/?term=SAMN31811889" TargetMode="External"/><Relationship Id="rId1992" Type="http://schemas.openxmlformats.org/officeDocument/2006/relationships/hyperlink" Target="https://www.ncbi.nlm.nih.gov/sra/?term=SRR18254220" TargetMode="External"/><Relationship Id="rId2629" Type="http://schemas.openxmlformats.org/officeDocument/2006/relationships/hyperlink" Target="https://www.ncbi.nlm.nih.gov/sra/?term=SRR21844191" TargetMode="External"/><Relationship Id="rId5035" Type="http://schemas.openxmlformats.org/officeDocument/2006/relationships/hyperlink" Target="https://www.ncbi.nlm.nih.gov/nuccore/PV460850" TargetMode="External"/><Relationship Id="rId6500" Type="http://schemas.openxmlformats.org/officeDocument/2006/relationships/hyperlink" Target="https://www.ncbi.nlm.nih.gov/sra/?term=SRR22396679" TargetMode="External"/><Relationship Id="rId1645" Type="http://schemas.openxmlformats.org/officeDocument/2006/relationships/hyperlink" Target="https://n2t.net/ark:/65665/32dd274a9-02c4-4bab-952c-70e4244d66d8" TargetMode="External"/><Relationship Id="rId4051" Type="http://schemas.openxmlformats.org/officeDocument/2006/relationships/hyperlink" Target="https://n2t.net/ark:/65665/32a2ad4f5-a7a4-4c6c-89b8-a73de1b05b6f" TargetMode="External"/><Relationship Id="rId5102" Type="http://schemas.openxmlformats.org/officeDocument/2006/relationships/hyperlink" Target="https://n2t.net/ark:/65665/30e85f1b6-a728-4868-8e21-0d8ae35463a4" TargetMode="External"/><Relationship Id="rId7274" Type="http://schemas.openxmlformats.org/officeDocument/2006/relationships/hyperlink" Target="https://n2t.net/ark:/65665/392ae76f3-5cd1-4a75-8a2f-cfc694f50765" TargetMode="External"/><Relationship Id="rId1712" Type="http://schemas.openxmlformats.org/officeDocument/2006/relationships/hyperlink" Target="https://n2t.net/ark:/65665/32ac1fffb-9c93-4e11-8274-6b86780637b6" TargetMode="External"/><Relationship Id="rId4868" Type="http://schemas.openxmlformats.org/officeDocument/2006/relationships/hyperlink" Target="https://www.ncbi.nlm.nih.gov/nuccore/PV660488" TargetMode="External"/><Relationship Id="rId5919" Type="http://schemas.openxmlformats.org/officeDocument/2006/relationships/hyperlink" Target="https://n2t.net/ark:/65665/3d1ef26e0-59ce-4afe-aea7-e5296285bd80" TargetMode="External"/><Relationship Id="rId6290" Type="http://schemas.openxmlformats.org/officeDocument/2006/relationships/hyperlink" Target="https://www.ncbi.nlm.nih.gov/biosample/?term=SAMN29555365" TargetMode="External"/><Relationship Id="rId3884" Type="http://schemas.openxmlformats.org/officeDocument/2006/relationships/hyperlink" Target="https://n2t.net/ark:/65665/3f0f41e62-00a9-41b5-8447-3a619d8dfacb" TargetMode="External"/><Relationship Id="rId4935" Type="http://schemas.openxmlformats.org/officeDocument/2006/relationships/hyperlink" Target="https://www.ncbi.nlm.nih.gov/nuccore/OP035187" TargetMode="External"/><Relationship Id="rId7341" Type="http://schemas.openxmlformats.org/officeDocument/2006/relationships/hyperlink" Target="https://www.ncbi.nlm.nih.gov/sra/?term=SRR21843928" TargetMode="External"/><Relationship Id="rId2486" Type="http://schemas.openxmlformats.org/officeDocument/2006/relationships/hyperlink" Target="https://n2t.net/ark:/65665/314bfeb4c-4613-4aa2-834d-ddc14602abab" TargetMode="External"/><Relationship Id="rId3537" Type="http://schemas.openxmlformats.org/officeDocument/2006/relationships/hyperlink" Target="https://n2t.net/ark:/65665/35220f774-d865-429b-9229-941573055e2b" TargetMode="External"/><Relationship Id="rId3951" Type="http://schemas.openxmlformats.org/officeDocument/2006/relationships/hyperlink" Target="https://n2t.net/ark:/65665/3fddab192-7cd7-44e1-b126-728eb4e6d4c6" TargetMode="External"/><Relationship Id="rId458" Type="http://schemas.openxmlformats.org/officeDocument/2006/relationships/hyperlink" Target="https://www.ncbi.nlm.nih.gov/nuccore/PV460837" TargetMode="External"/><Relationship Id="rId872" Type="http://schemas.openxmlformats.org/officeDocument/2006/relationships/hyperlink" Target="https://www.ncbi.nlm.nih.gov/biosample/?term=SAMN31811655" TargetMode="External"/><Relationship Id="rId1088" Type="http://schemas.openxmlformats.org/officeDocument/2006/relationships/hyperlink" Target="https://www.ncbi.nlm.nih.gov/nuccore/OR482442" TargetMode="External"/><Relationship Id="rId2139" Type="http://schemas.openxmlformats.org/officeDocument/2006/relationships/hyperlink" Target="https://www.ncbi.nlm.nih.gov/nuccore/OP035147" TargetMode="External"/><Relationship Id="rId2553" Type="http://schemas.openxmlformats.org/officeDocument/2006/relationships/hyperlink" Target="https://www.ncbi.nlm.nih.gov/biosample/?term=SAMN29555315" TargetMode="External"/><Relationship Id="rId3604" Type="http://schemas.openxmlformats.org/officeDocument/2006/relationships/hyperlink" Target="https://n2t.net/ark:/65665/364e65f6f-651e-4928-bbcb-02a721e8cfc5" TargetMode="External"/><Relationship Id="rId6010" Type="http://schemas.openxmlformats.org/officeDocument/2006/relationships/hyperlink" Target="https://www.ncbi.nlm.nih.gov/sra/?term=SRR22396958" TargetMode="External"/><Relationship Id="rId525" Type="http://schemas.openxmlformats.org/officeDocument/2006/relationships/hyperlink" Target="https://n2t.net/ark:/65665/30282b037-b517-415e-8bda-5c657e7118ba" TargetMode="External"/><Relationship Id="rId1155" Type="http://schemas.openxmlformats.org/officeDocument/2006/relationships/hyperlink" Target="https://n2t.net/ark:/65665/35aa5d4b4-618f-4102-97ec-3b6cc5ebd7d2" TargetMode="External"/><Relationship Id="rId2206" Type="http://schemas.openxmlformats.org/officeDocument/2006/relationships/hyperlink" Target="https://www.ncbi.nlm.nih.gov/biosample/?term=SAMN29555179" TargetMode="External"/><Relationship Id="rId2620" Type="http://schemas.openxmlformats.org/officeDocument/2006/relationships/hyperlink" Target="https://n2t.net/ark:/65665/3178b61f4-854e-451f-898c-11814bd7be15" TargetMode="External"/><Relationship Id="rId5776" Type="http://schemas.openxmlformats.org/officeDocument/2006/relationships/hyperlink" Target="https://www.ncbi.nlm.nih.gov/sra/?term=SRR22396802" TargetMode="External"/><Relationship Id="rId1222" Type="http://schemas.openxmlformats.org/officeDocument/2006/relationships/hyperlink" Target="https://n2t.net/ark:/65665/335abfddc-2b5c-4c04-8f0e-ca59329cc492" TargetMode="External"/><Relationship Id="rId4378" Type="http://schemas.openxmlformats.org/officeDocument/2006/relationships/hyperlink" Target="https://n2t.net/ark:/65665/388927fea-c768-47b1-9863-fc1bd6f13e28" TargetMode="External"/><Relationship Id="rId5429" Type="http://schemas.openxmlformats.org/officeDocument/2006/relationships/hyperlink" Target="https://www.ncbi.nlm.nih.gov/sra/?term=SRR33529767" TargetMode="External"/><Relationship Id="rId6827" Type="http://schemas.openxmlformats.org/officeDocument/2006/relationships/hyperlink" Target="https://www.ncbi.nlm.nih.gov/biosample/?term=SAMN29555272" TargetMode="External"/><Relationship Id="rId3394" Type="http://schemas.openxmlformats.org/officeDocument/2006/relationships/hyperlink" Target="https://n2t.net/ark:/65665/322264f8a-3be8-4e24-b9cc-2e113c9eb6ef" TargetMode="External"/><Relationship Id="rId4792" Type="http://schemas.openxmlformats.org/officeDocument/2006/relationships/hyperlink" Target="https://www.ncbi.nlm.nih.gov/nuccore/OR575554" TargetMode="External"/><Relationship Id="rId5843" Type="http://schemas.openxmlformats.org/officeDocument/2006/relationships/hyperlink" Target="https://n2t.net/ark:/65665/36e479d4e-4b13-48e8-b88a-2a40562026f7" TargetMode="External"/><Relationship Id="rId3047" Type="http://schemas.openxmlformats.org/officeDocument/2006/relationships/hyperlink" Target="https://www.ncbi.nlm.nih.gov/nuccore/OP056872" TargetMode="External"/><Relationship Id="rId4445" Type="http://schemas.openxmlformats.org/officeDocument/2006/relationships/hyperlink" Target="https://www.ncbi.nlm.nih.gov/sra/?term=SRR22396758" TargetMode="External"/><Relationship Id="rId5910" Type="http://schemas.openxmlformats.org/officeDocument/2006/relationships/hyperlink" Target="https://n2t.net/ark:/65665/30b237507-d0e4-4cdf-b992-1b39d1348fb7" TargetMode="External"/><Relationship Id="rId3461" Type="http://schemas.openxmlformats.org/officeDocument/2006/relationships/hyperlink" Target="https://n2t.net/ark:/65665/35cc2748f-b183-4cf2-8109-43f984076593" TargetMode="External"/><Relationship Id="rId4512" Type="http://schemas.openxmlformats.org/officeDocument/2006/relationships/hyperlink" Target="https://www.ncbi.nlm.nih.gov/biosample/?term=SAMN29555215" TargetMode="External"/><Relationship Id="rId382" Type="http://schemas.openxmlformats.org/officeDocument/2006/relationships/hyperlink" Target="https://n2t.net/ark:/65665/3ac738823-3287-4c45-b396-fcfac88cc12b" TargetMode="External"/><Relationship Id="rId2063" Type="http://schemas.openxmlformats.org/officeDocument/2006/relationships/hyperlink" Target="https://n2t.net/ark:/65665/3fa029b32-30d3-4f2d-9a35-51e814d13dfa" TargetMode="External"/><Relationship Id="rId3114" Type="http://schemas.openxmlformats.org/officeDocument/2006/relationships/hyperlink" Target="https://n2t.net/ark:/65665/3805564d3-dcdf-4cd9-a3e8-3a8f7f62fc9f" TargetMode="External"/><Relationship Id="rId6684" Type="http://schemas.openxmlformats.org/officeDocument/2006/relationships/hyperlink" Target="https://www.ncbi.nlm.nih.gov/nuccore/OP056877" TargetMode="External"/><Relationship Id="rId2130" Type="http://schemas.openxmlformats.org/officeDocument/2006/relationships/hyperlink" Target="https://www.ncbi.nlm.nih.gov/nuccore/PV370336" TargetMode="External"/><Relationship Id="rId5286" Type="http://schemas.openxmlformats.org/officeDocument/2006/relationships/hyperlink" Target="https://www.ncbi.nlm.nih.gov/nuccore/OR546183" TargetMode="External"/><Relationship Id="rId6337" Type="http://schemas.openxmlformats.org/officeDocument/2006/relationships/hyperlink" Target="https://www.ncbi.nlm.nih.gov/nuccore/OR482525" TargetMode="External"/><Relationship Id="rId6751" Type="http://schemas.openxmlformats.org/officeDocument/2006/relationships/hyperlink" Target="https://n2t.net/ark:/65665/32d7851e5-dcd2-440c-a721-78092893b5ea" TargetMode="External"/><Relationship Id="rId102" Type="http://schemas.openxmlformats.org/officeDocument/2006/relationships/hyperlink" Target="https://www.ncbi.nlm.nih.gov/nuccore/OP035297" TargetMode="External"/><Relationship Id="rId5353" Type="http://schemas.openxmlformats.org/officeDocument/2006/relationships/hyperlink" Target="https://www.ncbi.nlm.nih.gov/sra/?term=SRR22396953" TargetMode="External"/><Relationship Id="rId6404" Type="http://schemas.openxmlformats.org/officeDocument/2006/relationships/hyperlink" Target="https://www.ncbi.nlm.nih.gov/nuccore/OR546241" TargetMode="External"/><Relationship Id="rId1896" Type="http://schemas.openxmlformats.org/officeDocument/2006/relationships/hyperlink" Target="https://n2t.net/ark:/65665/3d9f40c81-3303-4a0b-921c-2516ad84746f" TargetMode="External"/><Relationship Id="rId2947" Type="http://schemas.openxmlformats.org/officeDocument/2006/relationships/hyperlink" Target="https://www.ncbi.nlm.nih.gov/nuccore/OP056819" TargetMode="External"/><Relationship Id="rId5006" Type="http://schemas.openxmlformats.org/officeDocument/2006/relationships/hyperlink" Target="https://www.ncbi.nlm.nih.gov/sra/?term=SRR33529885" TargetMode="External"/><Relationship Id="rId919" Type="http://schemas.openxmlformats.org/officeDocument/2006/relationships/hyperlink" Target="https://www.ncbi.nlm.nih.gov/nuccore/PV454011" TargetMode="External"/><Relationship Id="rId1549" Type="http://schemas.openxmlformats.org/officeDocument/2006/relationships/hyperlink" Target="https://n2t.net/ark:/65665/3a7f5047b-0607-4aa4-bc68-cda76e59a248" TargetMode="External"/><Relationship Id="rId1963" Type="http://schemas.openxmlformats.org/officeDocument/2006/relationships/hyperlink" Target="https://www.ncbi.nlm.nih.gov/nuccore/OR575599" TargetMode="External"/><Relationship Id="rId4022" Type="http://schemas.openxmlformats.org/officeDocument/2006/relationships/hyperlink" Target="https://n2t.net/ark:/65665/33790d7a9-28e7-4f6d-b7e9-9c33d65ec158" TargetMode="External"/><Relationship Id="rId5420" Type="http://schemas.openxmlformats.org/officeDocument/2006/relationships/hyperlink" Target="https://n2t.net/ark:/65665/373f2164c-0aa1-4dd1-a504-6ea361f4d9b7" TargetMode="External"/><Relationship Id="rId7178" Type="http://schemas.openxmlformats.org/officeDocument/2006/relationships/hyperlink" Target="https://n2t.net/ark:/65665/3b32c1f48-1432-4051-a4dd-58a36daadac6" TargetMode="External"/><Relationship Id="rId1616" Type="http://schemas.openxmlformats.org/officeDocument/2006/relationships/hyperlink" Target="https://www.ncbi.nlm.nih.gov/biosample/?term=SAMN36762378" TargetMode="External"/><Relationship Id="rId3788" Type="http://schemas.openxmlformats.org/officeDocument/2006/relationships/hyperlink" Target="https://n2t.net/ark:/65665/3036b02f2-f7e1-4d4b-a765-c8ddf08d004a" TargetMode="External"/><Relationship Id="rId4839" Type="http://schemas.openxmlformats.org/officeDocument/2006/relationships/hyperlink" Target="https://n2t.net/ark:/65665/3c4316e81-10f1-4cbe-8c4e-389f46b749b8" TargetMode="External"/><Relationship Id="rId6194" Type="http://schemas.openxmlformats.org/officeDocument/2006/relationships/hyperlink" Target="https://n2t.net/ark:/65665/36cec545e-0b96-4c05-9c0f-8441c0ce9743" TargetMode="External"/><Relationship Id="rId7245" Type="http://schemas.openxmlformats.org/officeDocument/2006/relationships/hyperlink" Target="https://n2t.net/ark:/65665/3ff2e4744-8c9b-4e0e-a685-1478fbb663cf" TargetMode="External"/><Relationship Id="rId3855" Type="http://schemas.openxmlformats.org/officeDocument/2006/relationships/hyperlink" Target="https://n2t.net/ark:/65665/338464dd6-461d-47a2-9032-a48d3290f7ca" TargetMode="External"/><Relationship Id="rId6261" Type="http://schemas.openxmlformats.org/officeDocument/2006/relationships/hyperlink" Target="https://www.ncbi.nlm.nih.gov/sra/?term=SRR21844235" TargetMode="External"/><Relationship Id="rId7312" Type="http://schemas.openxmlformats.org/officeDocument/2006/relationships/hyperlink" Target="https://n2t.net/ark:/65665/316213408-2068-467e-8491-8f61a8435131" TargetMode="External"/><Relationship Id="rId776" Type="http://schemas.openxmlformats.org/officeDocument/2006/relationships/hyperlink" Target="https://n2t.net/ark:/65665/33d023e8d-a1a8-45f4-b61a-568f8b6b6e31" TargetMode="External"/><Relationship Id="rId2457" Type="http://schemas.openxmlformats.org/officeDocument/2006/relationships/hyperlink" Target="https://n2t.net/ark:/65665/3eebb04c1-ff7d-4496-b926-f61079e66b49" TargetMode="External"/><Relationship Id="rId3508" Type="http://schemas.openxmlformats.org/officeDocument/2006/relationships/hyperlink" Target="https://n2t.net/ark:/65665/310dff91d-244f-44e5-8136-a035ad57436b" TargetMode="External"/><Relationship Id="rId4906" Type="http://schemas.openxmlformats.org/officeDocument/2006/relationships/hyperlink" Target="https://www.ncbi.nlm.nih.gov/nuccore/OP057067" TargetMode="External"/><Relationship Id="rId429" Type="http://schemas.openxmlformats.org/officeDocument/2006/relationships/hyperlink" Target="https://n2t.net/ark:/65665/3495b2437-a56c-43ba-ac89-079dad3cbd53" TargetMode="External"/><Relationship Id="rId1059" Type="http://schemas.openxmlformats.org/officeDocument/2006/relationships/hyperlink" Target="https://www.ncbi.nlm.nih.gov/biosample/?term=SAMN29555183" TargetMode="External"/><Relationship Id="rId1473" Type="http://schemas.openxmlformats.org/officeDocument/2006/relationships/hyperlink" Target="https://www.ncbi.nlm.nih.gov/sra/?term=SRR19434410" TargetMode="External"/><Relationship Id="rId2871" Type="http://schemas.openxmlformats.org/officeDocument/2006/relationships/hyperlink" Target="https://n2t.net/ark:/65665/3035a503a-10b6-4e97-a2c2-b36df9dff59a" TargetMode="External"/><Relationship Id="rId3922" Type="http://schemas.openxmlformats.org/officeDocument/2006/relationships/hyperlink" Target="https://www.ncbi.nlm.nih.gov/biosample/?term=SAMN36762267" TargetMode="External"/><Relationship Id="rId843" Type="http://schemas.openxmlformats.org/officeDocument/2006/relationships/hyperlink" Target="https://www.ncbi.nlm.nih.gov/biosample/?term=SAMN36762115" TargetMode="External"/><Relationship Id="rId1126" Type="http://schemas.openxmlformats.org/officeDocument/2006/relationships/hyperlink" Target="https://n2t.net/ark:/65665/3d28faf4d-7447-4768-b7f2-50da5b2998c9" TargetMode="External"/><Relationship Id="rId2524" Type="http://schemas.openxmlformats.org/officeDocument/2006/relationships/hyperlink" Target="https://www.ncbi.nlm.nih.gov/biosample/?term=SAMN29555117" TargetMode="External"/><Relationship Id="rId910" Type="http://schemas.openxmlformats.org/officeDocument/2006/relationships/hyperlink" Target="https://n2t.net/ark:/65665/35f4f5098-8fa0-4764-9f40-4616fe474539" TargetMode="External"/><Relationship Id="rId1540" Type="http://schemas.openxmlformats.org/officeDocument/2006/relationships/hyperlink" Target="https://www.ncbi.nlm.nih.gov/biosample/?term=SAMN48403245" TargetMode="External"/><Relationship Id="rId4696" Type="http://schemas.openxmlformats.org/officeDocument/2006/relationships/hyperlink" Target="https://n2t.net/ark:/65665/33436672c-edc8-476f-83ab-6dee4ff95a07" TargetMode="External"/><Relationship Id="rId5747" Type="http://schemas.openxmlformats.org/officeDocument/2006/relationships/hyperlink" Target="https://www.ncbi.nlm.nih.gov/nuccore/OR546145" TargetMode="External"/><Relationship Id="rId3298" Type="http://schemas.openxmlformats.org/officeDocument/2006/relationships/hyperlink" Target="https://www.ncbi.nlm.nih.gov/biosample/?term=SAMN36762133" TargetMode="External"/><Relationship Id="rId4349" Type="http://schemas.openxmlformats.org/officeDocument/2006/relationships/hyperlink" Target="https://n2t.net/ark:/65665/3d586725f-af54-45ee-9704-88309555aa9c" TargetMode="External"/><Relationship Id="rId4763" Type="http://schemas.openxmlformats.org/officeDocument/2006/relationships/hyperlink" Target="https://n2t.net/ark:/65665/310db0f19-50ad-4486-b9e7-286fbcdccfd4" TargetMode="External"/><Relationship Id="rId5814" Type="http://schemas.openxmlformats.org/officeDocument/2006/relationships/hyperlink" Target="https://www.ncbi.nlm.nih.gov/sra/?term=SRR33529791" TargetMode="External"/><Relationship Id="rId3365" Type="http://schemas.openxmlformats.org/officeDocument/2006/relationships/hyperlink" Target="https://n2t.net/ark:/65665/3f94b8534-c4e1-4e5f-bc58-14ae57fcb9b0" TargetMode="External"/><Relationship Id="rId4416" Type="http://schemas.openxmlformats.org/officeDocument/2006/relationships/hyperlink" Target="https://www.ncbi.nlm.nih.gov/sra/?term=SRR19434550" TargetMode="External"/><Relationship Id="rId4830" Type="http://schemas.openxmlformats.org/officeDocument/2006/relationships/hyperlink" Target="https://www.ncbi.nlm.nih.gov/sra/?term=SRR33529857" TargetMode="External"/><Relationship Id="rId286" Type="http://schemas.openxmlformats.org/officeDocument/2006/relationships/hyperlink" Target="https://www.ncbi.nlm.nih.gov/biosample/?term=SAMN26198073" TargetMode="External"/><Relationship Id="rId2381" Type="http://schemas.openxmlformats.org/officeDocument/2006/relationships/hyperlink" Target="https://www.ncbi.nlm.nih.gov/sra/?term=SRR25465123" TargetMode="External"/><Relationship Id="rId3018" Type="http://schemas.openxmlformats.org/officeDocument/2006/relationships/hyperlink" Target="https://www.ncbi.nlm.nih.gov/nuccore/OP035252" TargetMode="External"/><Relationship Id="rId3432" Type="http://schemas.openxmlformats.org/officeDocument/2006/relationships/hyperlink" Target="https://n2t.net/ark:/65665/3e18ab807-afca-4d6c-8051-fead8d2dceea" TargetMode="External"/><Relationship Id="rId6588" Type="http://schemas.openxmlformats.org/officeDocument/2006/relationships/hyperlink" Target="https://www.ncbi.nlm.nih.gov/nuccore/PV423367" TargetMode="External"/><Relationship Id="rId353" Type="http://schemas.openxmlformats.org/officeDocument/2006/relationships/hyperlink" Target="https://n2t.net/ark:/65665/389a7f79f-7a2a-4df7-bb6a-a735d83b0962" TargetMode="External"/><Relationship Id="rId2034" Type="http://schemas.openxmlformats.org/officeDocument/2006/relationships/hyperlink" Target="https://www.ncbi.nlm.nih.gov/biosample/?term=SAMN26198221" TargetMode="External"/><Relationship Id="rId420" Type="http://schemas.openxmlformats.org/officeDocument/2006/relationships/hyperlink" Target="https://www.ncbi.nlm.nih.gov/biosample/?term=SAMN36762026" TargetMode="External"/><Relationship Id="rId1050" Type="http://schemas.openxmlformats.org/officeDocument/2006/relationships/hyperlink" Target="https://www.ncbi.nlm.nih.gov/nuccore/PV185778" TargetMode="External"/><Relationship Id="rId2101" Type="http://schemas.openxmlformats.org/officeDocument/2006/relationships/hyperlink" Target="https://www.ncbi.nlm.nih.gov/sra/?term=SRR33529721" TargetMode="External"/><Relationship Id="rId5257" Type="http://schemas.openxmlformats.org/officeDocument/2006/relationships/hyperlink" Target="https://www.ncbi.nlm.nih.gov/nuccore/OR546236" TargetMode="External"/><Relationship Id="rId6655" Type="http://schemas.openxmlformats.org/officeDocument/2006/relationships/hyperlink" Target="https://n2t.net/ark:/65665/3dfe47a2f-9213-41e6-8cdd-5e8755a1ba5c" TargetMode="External"/><Relationship Id="rId5671" Type="http://schemas.openxmlformats.org/officeDocument/2006/relationships/hyperlink" Target="https://n2t.net/ark:/65665/3ff1ff3a1-5aaa-4ab7-9a02-197c848108d9" TargetMode="External"/><Relationship Id="rId6308" Type="http://schemas.openxmlformats.org/officeDocument/2006/relationships/hyperlink" Target="https://www.ncbi.nlm.nih.gov/biosample/?term=SAMN29555391" TargetMode="External"/><Relationship Id="rId6722" Type="http://schemas.openxmlformats.org/officeDocument/2006/relationships/hyperlink" Target="https://www.ncbi.nlm.nih.gov/biosample/?term=SAMN36762084" TargetMode="External"/><Relationship Id="rId1867" Type="http://schemas.openxmlformats.org/officeDocument/2006/relationships/hyperlink" Target="https://www.ncbi.nlm.nih.gov/biosample/?term=SAMN29555358" TargetMode="External"/><Relationship Id="rId2918" Type="http://schemas.openxmlformats.org/officeDocument/2006/relationships/hyperlink" Target="https://n2t.net/ark:/65665/378a93356-1973-4514-b8a6-b680aec7c847" TargetMode="External"/><Relationship Id="rId4273" Type="http://schemas.openxmlformats.org/officeDocument/2006/relationships/hyperlink" Target="https://www.ncbi.nlm.nih.gov/nuccore/OR499746" TargetMode="External"/><Relationship Id="rId5324" Type="http://schemas.openxmlformats.org/officeDocument/2006/relationships/hyperlink" Target="https://www.ncbi.nlm.nih.gov/biosample/?term=SAMN48403211" TargetMode="External"/><Relationship Id="rId1934" Type="http://schemas.openxmlformats.org/officeDocument/2006/relationships/hyperlink" Target="https://www.ncbi.nlm.nih.gov/biosample/?term=SAMN48403082" TargetMode="External"/><Relationship Id="rId4340" Type="http://schemas.openxmlformats.org/officeDocument/2006/relationships/hyperlink" Target="https://www.ncbi.nlm.nih.gov/nuccore/OP057077" TargetMode="External"/><Relationship Id="rId6098" Type="http://schemas.openxmlformats.org/officeDocument/2006/relationships/hyperlink" Target="https://n2t.net/ark:/65665/336d3edd0-a70a-461a-9334-dcb912f602f1" TargetMode="External"/><Relationship Id="rId7149" Type="http://schemas.openxmlformats.org/officeDocument/2006/relationships/hyperlink" Target="https://www.ncbi.nlm.nih.gov/nuccore/PV442282" TargetMode="External"/><Relationship Id="rId6165" Type="http://schemas.openxmlformats.org/officeDocument/2006/relationships/hyperlink" Target="https://www.ncbi.nlm.nih.gov/biosample/?term=SAMN29555293" TargetMode="External"/><Relationship Id="rId7216" Type="http://schemas.openxmlformats.org/officeDocument/2006/relationships/hyperlink" Target="https://n2t.net/ark:/65665/367ee3a07-185d-4dc7-823c-189e5e3f674c" TargetMode="External"/><Relationship Id="rId3759" Type="http://schemas.openxmlformats.org/officeDocument/2006/relationships/hyperlink" Target="https://n2t.net/ark:/65665/311f9ad45-3969-4a6c-95b5-0241e1b54d7a" TargetMode="External"/><Relationship Id="rId5181" Type="http://schemas.openxmlformats.org/officeDocument/2006/relationships/hyperlink" Target="https://www.ncbi.nlm.nih.gov/sra/?term=SRR22396621" TargetMode="External"/><Relationship Id="rId6232" Type="http://schemas.openxmlformats.org/officeDocument/2006/relationships/hyperlink" Target="https://www.ncbi.nlm.nih.gov/nuccore/PV670481" TargetMode="External"/><Relationship Id="rId2775" Type="http://schemas.openxmlformats.org/officeDocument/2006/relationships/hyperlink" Target="https://www.ncbi.nlm.nih.gov/biosample/?term=SAMN29555288" TargetMode="External"/><Relationship Id="rId3826" Type="http://schemas.openxmlformats.org/officeDocument/2006/relationships/hyperlink" Target="https://www.ncbi.nlm.nih.gov/biosample/?term=SAMN36762301" TargetMode="External"/><Relationship Id="rId747" Type="http://schemas.openxmlformats.org/officeDocument/2006/relationships/hyperlink" Target="https://n2t.net/ark:/65665/3f2c2e260-6814-4d74-b0e1-fe38af4c71a7" TargetMode="External"/><Relationship Id="rId1377" Type="http://schemas.openxmlformats.org/officeDocument/2006/relationships/hyperlink" Target="https://n2t.net/ark:/65665/396e2c9e0-b33f-4610-b89a-08709e825f43" TargetMode="External"/><Relationship Id="rId1791" Type="http://schemas.openxmlformats.org/officeDocument/2006/relationships/hyperlink" Target="https://n2t.net/ark:/65665/3cd6c7f39-ca0b-4429-8fee-4881d0630bb3" TargetMode="External"/><Relationship Id="rId2428" Type="http://schemas.openxmlformats.org/officeDocument/2006/relationships/hyperlink" Target="https://www.ncbi.nlm.nih.gov/biosample/?term=SAMN26198398" TargetMode="External"/><Relationship Id="rId2842" Type="http://schemas.openxmlformats.org/officeDocument/2006/relationships/hyperlink" Target="https://n2t.net/ark:/65665/38b56946b-3180-437b-9862-a17cffd26212" TargetMode="External"/><Relationship Id="rId5998" Type="http://schemas.openxmlformats.org/officeDocument/2006/relationships/hyperlink" Target="https://n2t.net/ark:/65665/31f5fe3ca-1f08-4ba6-a003-1eff04f1238a" TargetMode="External"/><Relationship Id="rId83" Type="http://schemas.openxmlformats.org/officeDocument/2006/relationships/hyperlink" Target="https://www.ncbi.nlm.nih.gov/sra/?term=SRR22396676" TargetMode="External"/><Relationship Id="rId814" Type="http://schemas.openxmlformats.org/officeDocument/2006/relationships/hyperlink" Target="https://www.ncbi.nlm.nih.gov/biosample/?term=SAMN29555169" TargetMode="External"/><Relationship Id="rId1444" Type="http://schemas.openxmlformats.org/officeDocument/2006/relationships/hyperlink" Target="https://www.ncbi.nlm.nih.gov/sra/?term=SRR25465284" TargetMode="External"/><Relationship Id="rId1511" Type="http://schemas.openxmlformats.org/officeDocument/2006/relationships/hyperlink" Target="https://n2t.net/ark:/65665/38161db4b-42c8-4053-bb4d-e8dc3a588403" TargetMode="External"/><Relationship Id="rId4667" Type="http://schemas.openxmlformats.org/officeDocument/2006/relationships/hyperlink" Target="https://www.ncbi.nlm.nih.gov/biosample/?term=SAMN31811635" TargetMode="External"/><Relationship Id="rId5718" Type="http://schemas.openxmlformats.org/officeDocument/2006/relationships/hyperlink" Target="https://n2t.net/ark:/65665/35a3a659c-3d35-46ec-9f24-d4e370fa4b94" TargetMode="External"/><Relationship Id="rId7073" Type="http://schemas.openxmlformats.org/officeDocument/2006/relationships/hyperlink" Target="https://n2t.net/ark:/65665/3b73d8c1f-49ef-45cf-9418-a970541804da" TargetMode="External"/><Relationship Id="rId3269" Type="http://schemas.openxmlformats.org/officeDocument/2006/relationships/hyperlink" Target="https://www.ncbi.nlm.nih.gov/biosample/?term=SAMN31811863" TargetMode="External"/><Relationship Id="rId3683" Type="http://schemas.openxmlformats.org/officeDocument/2006/relationships/hyperlink" Target="https://www.ncbi.nlm.nih.gov/biosample/?term=SAMN36762366" TargetMode="External"/><Relationship Id="rId7140" Type="http://schemas.openxmlformats.org/officeDocument/2006/relationships/hyperlink" Target="https://n2t.net/ark:/65665/332be1bf4-680a-498c-8979-dc3ad642dd17" TargetMode="External"/><Relationship Id="rId2285" Type="http://schemas.openxmlformats.org/officeDocument/2006/relationships/hyperlink" Target="https://n2t.net/ark:/65665/3dad417a4-b162-4167-888e-b459f62653b7" TargetMode="External"/><Relationship Id="rId3336" Type="http://schemas.openxmlformats.org/officeDocument/2006/relationships/hyperlink" Target="https://n2t.net/ark:/65665/3858d6bb7-7dbc-4556-8c6d-4fcf0072fd4f" TargetMode="External"/><Relationship Id="rId4734" Type="http://schemas.openxmlformats.org/officeDocument/2006/relationships/hyperlink" Target="https://n2t.net/ark:/65665/305ffa9d1-8100-4c8e-a056-ae0087c5ba3b" TargetMode="External"/><Relationship Id="rId257" Type="http://schemas.openxmlformats.org/officeDocument/2006/relationships/hyperlink" Target="https://www.ncbi.nlm.nih.gov/sra/?term=SRR19434430" TargetMode="External"/><Relationship Id="rId3750" Type="http://schemas.openxmlformats.org/officeDocument/2006/relationships/hyperlink" Target="https://www.ncbi.nlm.nih.gov/sra/?term=SRR25465338" TargetMode="External"/><Relationship Id="rId4801" Type="http://schemas.openxmlformats.org/officeDocument/2006/relationships/hyperlink" Target="https://www.ncbi.nlm.nih.gov/nuccore/OR482495" TargetMode="External"/><Relationship Id="rId671" Type="http://schemas.openxmlformats.org/officeDocument/2006/relationships/hyperlink" Target="https://www.ncbi.nlm.nih.gov/biosample/?term=SAMN31811765" TargetMode="External"/><Relationship Id="rId2352" Type="http://schemas.openxmlformats.org/officeDocument/2006/relationships/hyperlink" Target="https://www.ncbi.nlm.nih.gov/nuccore/OP057001" TargetMode="External"/><Relationship Id="rId3403" Type="http://schemas.openxmlformats.org/officeDocument/2006/relationships/hyperlink" Target="https://www.ncbi.nlm.nih.gov/nuccore/PV610252" TargetMode="External"/><Relationship Id="rId6559" Type="http://schemas.openxmlformats.org/officeDocument/2006/relationships/hyperlink" Target="https://www.ncbi.nlm.nih.gov/sra/?term=SRR22396952" TargetMode="External"/><Relationship Id="rId6973" Type="http://schemas.openxmlformats.org/officeDocument/2006/relationships/hyperlink" Target="https://www.ncbi.nlm.nih.gov/nuccore/OR482475" TargetMode="External"/><Relationship Id="rId324" Type="http://schemas.openxmlformats.org/officeDocument/2006/relationships/hyperlink" Target="https://www.ncbi.nlm.nih.gov/biosample/?term=SAMN26198405" TargetMode="External"/><Relationship Id="rId2005" Type="http://schemas.openxmlformats.org/officeDocument/2006/relationships/hyperlink" Target="https://www.ncbi.nlm.nih.gov/biosample/?term=SAMN31811647" TargetMode="External"/><Relationship Id="rId5575" Type="http://schemas.openxmlformats.org/officeDocument/2006/relationships/hyperlink" Target="https://n2t.net/ark:/65665/374ab308b-6ab5-4da4-af7a-14387c169648" TargetMode="External"/><Relationship Id="rId6626" Type="http://schemas.openxmlformats.org/officeDocument/2006/relationships/hyperlink" Target="https://n2t.net/ark:/65665/386b6ea85-a197-4ee1-9c51-e831f3776245" TargetMode="External"/><Relationship Id="rId1021" Type="http://schemas.openxmlformats.org/officeDocument/2006/relationships/hyperlink" Target="https://n2t.net/ark:/65665/32172ccfb-9e93-4f76-9878-dc01404f88c2" TargetMode="External"/><Relationship Id="rId4177" Type="http://schemas.openxmlformats.org/officeDocument/2006/relationships/hyperlink" Target="https://n2t.net/ark:/65665/3cde3839e-fe73-4f35-b64b-29e8b790d36e" TargetMode="External"/><Relationship Id="rId4591" Type="http://schemas.openxmlformats.org/officeDocument/2006/relationships/hyperlink" Target="https://n2t.net/ark:/65665/327a9530c-64f6-4183-a125-c7dd61d88c73" TargetMode="External"/><Relationship Id="rId5228" Type="http://schemas.openxmlformats.org/officeDocument/2006/relationships/hyperlink" Target="https://n2t.net/ark:/65665/30d31bb93-c91f-410c-9b7a-7c22c58be9bb" TargetMode="External"/><Relationship Id="rId5642" Type="http://schemas.openxmlformats.org/officeDocument/2006/relationships/hyperlink" Target="https://n2t.net/ark:/65665/3449569ea-e0c2-4761-849c-188fff36dc32" TargetMode="External"/><Relationship Id="rId3193" Type="http://schemas.openxmlformats.org/officeDocument/2006/relationships/hyperlink" Target="https://n2t.net/ark:/65665/38db5cf76-2ca2-499a-a1de-4187112cd59d" TargetMode="External"/><Relationship Id="rId4244" Type="http://schemas.openxmlformats.org/officeDocument/2006/relationships/hyperlink" Target="https://www.ncbi.nlm.nih.gov/biosample/?term=SAMN48402983" TargetMode="External"/><Relationship Id="rId1838" Type="http://schemas.openxmlformats.org/officeDocument/2006/relationships/hyperlink" Target="https://n2t.net/ark:/65665/3eea39056-cb7f-4851-a5c0-cd63d388dd1c" TargetMode="External"/><Relationship Id="rId3260" Type="http://schemas.openxmlformats.org/officeDocument/2006/relationships/hyperlink" Target="https://n2t.net/ark:/65665/34293ae1f-94df-46dd-aea3-a6c24b6b4df3" TargetMode="External"/><Relationship Id="rId4311" Type="http://schemas.openxmlformats.org/officeDocument/2006/relationships/hyperlink" Target="https://n2t.net/ark:/65665/3d3600f34-e458-4af1-8117-e2e0cb0c6213" TargetMode="External"/><Relationship Id="rId181" Type="http://schemas.openxmlformats.org/officeDocument/2006/relationships/hyperlink" Target="https://www.ncbi.nlm.nih.gov/nuccore/OR482541" TargetMode="External"/><Relationship Id="rId1905" Type="http://schemas.openxmlformats.org/officeDocument/2006/relationships/hyperlink" Target="https://www.ncbi.nlm.nih.gov/sra/?term=SRR22396866" TargetMode="External"/><Relationship Id="rId6069" Type="http://schemas.openxmlformats.org/officeDocument/2006/relationships/hyperlink" Target="https://www.ncbi.nlm.nih.gov/sra/?term=SRR22396919" TargetMode="External"/><Relationship Id="rId5085" Type="http://schemas.openxmlformats.org/officeDocument/2006/relationships/hyperlink" Target="https://n2t.net/ark:/65665/3e222eb14-2346-483d-a1d8-d2f258941e84" TargetMode="External"/><Relationship Id="rId6483" Type="http://schemas.openxmlformats.org/officeDocument/2006/relationships/hyperlink" Target="https://www.ncbi.nlm.nih.gov/nuccore/OP056932" TargetMode="External"/><Relationship Id="rId998" Type="http://schemas.openxmlformats.org/officeDocument/2006/relationships/hyperlink" Target="https://www.ncbi.nlm.nih.gov/sra/?term=SRR19434446" TargetMode="External"/><Relationship Id="rId2679" Type="http://schemas.openxmlformats.org/officeDocument/2006/relationships/hyperlink" Target="https://n2t.net/ark:/65665/36dac47f5-66a9-4f40-8ef7-4974d3647a46" TargetMode="External"/><Relationship Id="rId6136" Type="http://schemas.openxmlformats.org/officeDocument/2006/relationships/hyperlink" Target="https://www.ncbi.nlm.nih.gov/biosample/?term=SAMN36762064" TargetMode="External"/><Relationship Id="rId6550" Type="http://schemas.openxmlformats.org/officeDocument/2006/relationships/hyperlink" Target="https://n2t.net/ark:/65665/3819f4eb7-b55b-48b9-b323-6394cb7e7465" TargetMode="External"/><Relationship Id="rId1695" Type="http://schemas.openxmlformats.org/officeDocument/2006/relationships/hyperlink" Target="https://n2t.net/ark:/65665/399b60c77-1a1e-466c-a5ae-441e6c77efea" TargetMode="External"/><Relationship Id="rId2746" Type="http://schemas.openxmlformats.org/officeDocument/2006/relationships/hyperlink" Target="https://n2t.net/ark:/65665/3c794f891-70e7-49bb-a324-5d5ef4576960" TargetMode="External"/><Relationship Id="rId5152" Type="http://schemas.openxmlformats.org/officeDocument/2006/relationships/hyperlink" Target="https://www.ncbi.nlm.nih.gov/sra/?term=SRR25465226" TargetMode="External"/><Relationship Id="rId6203" Type="http://schemas.openxmlformats.org/officeDocument/2006/relationships/hyperlink" Target="https://www.ncbi.nlm.nih.gov/nuccore/OP035320" TargetMode="External"/><Relationship Id="rId718" Type="http://schemas.openxmlformats.org/officeDocument/2006/relationships/hyperlink" Target="https://n2t.net/ark:/65665/3a9e5655e-2c6d-43af-be2f-449d723582dc" TargetMode="External"/><Relationship Id="rId1348" Type="http://schemas.openxmlformats.org/officeDocument/2006/relationships/hyperlink" Target="https://n2t.net/ark:/65665/325977d8c-2ef3-4796-a6d5-ff8e4d118bfe" TargetMode="External"/><Relationship Id="rId1762" Type="http://schemas.openxmlformats.org/officeDocument/2006/relationships/hyperlink" Target="https://www.ncbi.nlm.nih.gov/nuccore/OP056869" TargetMode="External"/><Relationship Id="rId1415" Type="http://schemas.openxmlformats.org/officeDocument/2006/relationships/hyperlink" Target="https://www.ncbi.nlm.nih.gov/sra/?term=SRR25465277" TargetMode="External"/><Relationship Id="rId2813" Type="http://schemas.openxmlformats.org/officeDocument/2006/relationships/hyperlink" Target="https://www.ncbi.nlm.nih.gov/nuccore/OP035265" TargetMode="External"/><Relationship Id="rId5969" Type="http://schemas.openxmlformats.org/officeDocument/2006/relationships/hyperlink" Target="https://www.ncbi.nlm.nih.gov/nuccore/OR575551" TargetMode="External"/><Relationship Id="rId54" Type="http://schemas.openxmlformats.org/officeDocument/2006/relationships/hyperlink" Target="https://www.ncbi.nlm.nih.gov/nuccore/OP035258" TargetMode="External"/><Relationship Id="rId4985" Type="http://schemas.openxmlformats.org/officeDocument/2006/relationships/hyperlink" Target="https://www.ncbi.nlm.nih.gov/nuccore/OR575606" TargetMode="External"/><Relationship Id="rId7044" Type="http://schemas.openxmlformats.org/officeDocument/2006/relationships/hyperlink" Target="https://www.ncbi.nlm.nih.gov/sra/?term=SRR33529991" TargetMode="External"/><Relationship Id="rId2189" Type="http://schemas.openxmlformats.org/officeDocument/2006/relationships/hyperlink" Target="https://www.ncbi.nlm.nih.gov/sra/?term=SRR22396775" TargetMode="External"/><Relationship Id="rId3587" Type="http://schemas.openxmlformats.org/officeDocument/2006/relationships/hyperlink" Target="https://www.ncbi.nlm.nih.gov/biosample/?term=SAMN29555281" TargetMode="External"/><Relationship Id="rId4638" Type="http://schemas.openxmlformats.org/officeDocument/2006/relationships/hyperlink" Target="https://www.ncbi.nlm.nih.gov/sra/?term=SRR22396881" TargetMode="External"/><Relationship Id="rId6060" Type="http://schemas.openxmlformats.org/officeDocument/2006/relationships/hyperlink" Target="https://n2t.net/ark:/65665/391b7a89e-2cff-4783-9d2f-e20d5af0cdeb" TargetMode="External"/><Relationship Id="rId3654" Type="http://schemas.openxmlformats.org/officeDocument/2006/relationships/hyperlink" Target="https://www.ncbi.nlm.nih.gov/sra/?term=SRR25465335" TargetMode="External"/><Relationship Id="rId4705" Type="http://schemas.openxmlformats.org/officeDocument/2006/relationships/hyperlink" Target="https://www.ncbi.nlm.nih.gov/nuccore/OP057084" TargetMode="External"/><Relationship Id="rId7111" Type="http://schemas.openxmlformats.org/officeDocument/2006/relationships/hyperlink" Target="https://n2t.net/ark:/65665/38de4caa5-0d42-4f93-9775-313e853dadae" TargetMode="External"/><Relationship Id="rId575" Type="http://schemas.openxmlformats.org/officeDocument/2006/relationships/hyperlink" Target="https://www.ncbi.nlm.nih.gov/biosample/?term=SAMN29555128" TargetMode="External"/><Relationship Id="rId2256" Type="http://schemas.openxmlformats.org/officeDocument/2006/relationships/hyperlink" Target="https://www.ncbi.nlm.nih.gov/biosample/?term=SAMN29555251" TargetMode="External"/><Relationship Id="rId2670" Type="http://schemas.openxmlformats.org/officeDocument/2006/relationships/hyperlink" Target="https://www.ncbi.nlm.nih.gov/biosample/?term=SAMN29555196" TargetMode="External"/><Relationship Id="rId3307" Type="http://schemas.openxmlformats.org/officeDocument/2006/relationships/hyperlink" Target="https://n2t.net/ark:/65665/3c3ad937b-b511-44eb-976c-c17ffeea4d6a" TargetMode="External"/><Relationship Id="rId3721" Type="http://schemas.openxmlformats.org/officeDocument/2006/relationships/hyperlink" Target="https://www.ncbi.nlm.nih.gov/nuccore/PV170539" TargetMode="External"/><Relationship Id="rId6877" Type="http://schemas.openxmlformats.org/officeDocument/2006/relationships/hyperlink" Target="https://n2t.net/ark:/65665/30b94216d-14f3-46f7-b11f-0680511958b6" TargetMode="External"/><Relationship Id="rId228" Type="http://schemas.openxmlformats.org/officeDocument/2006/relationships/hyperlink" Target="https://n2t.net/ark:/65665/33c5cafac-9ebf-4ff8-8bc4-e20442c90705" TargetMode="External"/><Relationship Id="rId642" Type="http://schemas.openxmlformats.org/officeDocument/2006/relationships/hyperlink" Target="https://www.ncbi.nlm.nih.gov/sra/?term=SRR21843970" TargetMode="External"/><Relationship Id="rId1272" Type="http://schemas.openxmlformats.org/officeDocument/2006/relationships/hyperlink" Target="https://www.ncbi.nlm.nih.gov/biosample/?term=SAMN26198377" TargetMode="External"/><Relationship Id="rId2323" Type="http://schemas.openxmlformats.org/officeDocument/2006/relationships/hyperlink" Target="https://www.ncbi.nlm.nih.gov/nuccore/OP056826" TargetMode="External"/><Relationship Id="rId5479" Type="http://schemas.openxmlformats.org/officeDocument/2006/relationships/hyperlink" Target="https://www.ncbi.nlm.nih.gov/sra/?term=SRR21843982" TargetMode="External"/><Relationship Id="rId5893" Type="http://schemas.openxmlformats.org/officeDocument/2006/relationships/hyperlink" Target="https://www.ncbi.nlm.nih.gov/biosample/?term=SAMN29555127" TargetMode="External"/><Relationship Id="rId4495" Type="http://schemas.openxmlformats.org/officeDocument/2006/relationships/hyperlink" Target="https://www.ncbi.nlm.nih.gov/biosample/?term=SAMN26198114" TargetMode="External"/><Relationship Id="rId5546" Type="http://schemas.openxmlformats.org/officeDocument/2006/relationships/hyperlink" Target="https://n2t.net/ark:/65665/364209ab8-1f8b-47eb-acb6-29d91026e431" TargetMode="External"/><Relationship Id="rId6944" Type="http://schemas.openxmlformats.org/officeDocument/2006/relationships/hyperlink" Target="https://n2t.net/ark:/65665/36dc629e1-f5b2-49a6-8007-6646a731e1cc" TargetMode="External"/><Relationship Id="rId3097" Type="http://schemas.openxmlformats.org/officeDocument/2006/relationships/hyperlink" Target="https://n2t.net/ark:/65665/3c6c1fa09-7d96-4015-8c3b-90018a816f3a" TargetMode="External"/><Relationship Id="rId4148" Type="http://schemas.openxmlformats.org/officeDocument/2006/relationships/hyperlink" Target="https://www.ncbi.nlm.nih.gov/nuccore/OR582679" TargetMode="External"/><Relationship Id="rId5960" Type="http://schemas.openxmlformats.org/officeDocument/2006/relationships/hyperlink" Target="https://www.ncbi.nlm.nih.gov/nuccore/OP057004" TargetMode="External"/><Relationship Id="rId3164" Type="http://schemas.openxmlformats.org/officeDocument/2006/relationships/hyperlink" Target="https://n2t.net/ark:/65665/3626bab78-dca5-48fc-afda-a1203001d4a4" TargetMode="External"/><Relationship Id="rId4562" Type="http://schemas.openxmlformats.org/officeDocument/2006/relationships/hyperlink" Target="https://n2t.net/ark:/65665/320348207-aaf8-42a4-a540-ebd0fc497d69" TargetMode="External"/><Relationship Id="rId5613" Type="http://schemas.openxmlformats.org/officeDocument/2006/relationships/hyperlink" Target="https://www.ncbi.nlm.nih.gov/biosample/?term=SAMN29555280" TargetMode="External"/><Relationship Id="rId1809" Type="http://schemas.openxmlformats.org/officeDocument/2006/relationships/hyperlink" Target="https://n2t.net/ark:/65665/323a98e36-f1b9-42e1-8a58-f90f7d15ea60" TargetMode="External"/><Relationship Id="rId4215" Type="http://schemas.openxmlformats.org/officeDocument/2006/relationships/hyperlink" Target="https://www.ncbi.nlm.nih.gov/nuccore/OP057079" TargetMode="External"/><Relationship Id="rId2180" Type="http://schemas.openxmlformats.org/officeDocument/2006/relationships/hyperlink" Target="https://www.ncbi.nlm.nih.gov/sra/?term=SRR25465366" TargetMode="External"/><Relationship Id="rId3231" Type="http://schemas.openxmlformats.org/officeDocument/2006/relationships/hyperlink" Target="https://www.ncbi.nlm.nih.gov/biosample/?term=SAMN29555249" TargetMode="External"/><Relationship Id="rId6387" Type="http://schemas.openxmlformats.org/officeDocument/2006/relationships/hyperlink" Target="https://n2t.net/ark:/65665/3870861ba-0b5a-4bc8-848f-0b85bb732163" TargetMode="External"/><Relationship Id="rId152" Type="http://schemas.openxmlformats.org/officeDocument/2006/relationships/hyperlink" Target="https://www.ncbi.nlm.nih.gov/biosample/?term=SAMN26198132" TargetMode="External"/><Relationship Id="rId2997" Type="http://schemas.openxmlformats.org/officeDocument/2006/relationships/hyperlink" Target="https://n2t.net/ark:/65665/31e9a5e64-d009-4549-a362-e5cb522ed463" TargetMode="External"/><Relationship Id="rId6454" Type="http://schemas.openxmlformats.org/officeDocument/2006/relationships/hyperlink" Target="https://n2t.net/ark:/65665/3109b3257-5a65-46bc-885d-3e179c220a72" TargetMode="External"/><Relationship Id="rId969" Type="http://schemas.openxmlformats.org/officeDocument/2006/relationships/hyperlink" Target="https://www.ncbi.nlm.nih.gov/nuccore/PV185773" TargetMode="External"/><Relationship Id="rId1599" Type="http://schemas.openxmlformats.org/officeDocument/2006/relationships/hyperlink" Target="https://www.ncbi.nlm.nih.gov/biosample/?term=SAMN29555316" TargetMode="External"/><Relationship Id="rId5056" Type="http://schemas.openxmlformats.org/officeDocument/2006/relationships/hyperlink" Target="https://www.ncbi.nlm.nih.gov/sra/?term=SRR25465185" TargetMode="External"/><Relationship Id="rId5470" Type="http://schemas.openxmlformats.org/officeDocument/2006/relationships/hyperlink" Target="https://www.ncbi.nlm.nih.gov/sra/?term=SRR21843984" TargetMode="External"/><Relationship Id="rId6107" Type="http://schemas.openxmlformats.org/officeDocument/2006/relationships/hyperlink" Target="https://www.ncbi.nlm.nih.gov/sra/?term=SRR25465201" TargetMode="External"/><Relationship Id="rId6521" Type="http://schemas.openxmlformats.org/officeDocument/2006/relationships/hyperlink" Target="https://n2t.net/ark:/65665/3d0aef6c6-e200-4325-ba4b-e69c467225b8" TargetMode="External"/><Relationship Id="rId4072" Type="http://schemas.openxmlformats.org/officeDocument/2006/relationships/hyperlink" Target="https://www.ncbi.nlm.nih.gov/nuccore/PV370337" TargetMode="External"/><Relationship Id="rId5123" Type="http://schemas.openxmlformats.org/officeDocument/2006/relationships/hyperlink" Target="https://www.ncbi.nlm.nih.gov/biosample/?term=SAMN36762189" TargetMode="External"/><Relationship Id="rId1666" Type="http://schemas.openxmlformats.org/officeDocument/2006/relationships/hyperlink" Target="https://n2t.net/ark:/65665/3d0f9c986-ec7d-4009-9093-f4f307f5831e" TargetMode="External"/><Relationship Id="rId2717" Type="http://schemas.openxmlformats.org/officeDocument/2006/relationships/hyperlink" Target="https://www.ncbi.nlm.nih.gov/biosample/?term=SAMN29555330" TargetMode="External"/><Relationship Id="rId7295" Type="http://schemas.openxmlformats.org/officeDocument/2006/relationships/hyperlink" Target="https://www.ncbi.nlm.nih.gov/biosample/?term=SAMN31811844" TargetMode="External"/><Relationship Id="rId1319" Type="http://schemas.openxmlformats.org/officeDocument/2006/relationships/hyperlink" Target="https://n2t.net/ark:/65665/3d36cedf3-208f-43d4-b631-9315156e094c" TargetMode="External"/><Relationship Id="rId1733" Type="http://schemas.openxmlformats.org/officeDocument/2006/relationships/hyperlink" Target="https://www.ncbi.nlm.nih.gov/biosample/?term=SAMN29555193" TargetMode="External"/><Relationship Id="rId4889" Type="http://schemas.openxmlformats.org/officeDocument/2006/relationships/hyperlink" Target="https://www.ncbi.nlm.nih.gov/nuccore/OR546148" TargetMode="External"/><Relationship Id="rId25" Type="http://schemas.openxmlformats.org/officeDocument/2006/relationships/hyperlink" Target="https://n2t.net/ark:/65665/39665d3b5-0d67-460f-b4de-8c20ae86cbf1" TargetMode="External"/><Relationship Id="rId1800" Type="http://schemas.openxmlformats.org/officeDocument/2006/relationships/hyperlink" Target="https://www.ncbi.nlm.nih.gov/biosample/?term=SAMN31811850" TargetMode="External"/><Relationship Id="rId4956" Type="http://schemas.openxmlformats.org/officeDocument/2006/relationships/hyperlink" Target="https://n2t.net/ark:/65665/3f4bd2882-d1c6-4068-8cfb-704a120604e8" TargetMode="External"/><Relationship Id="rId3558" Type="http://schemas.openxmlformats.org/officeDocument/2006/relationships/hyperlink" Target="https://www.ncbi.nlm.nih.gov/biosample/?term=SAMN36762314" TargetMode="External"/><Relationship Id="rId3972" Type="http://schemas.openxmlformats.org/officeDocument/2006/relationships/hyperlink" Target="https://www.ncbi.nlm.nih.gov/nuccore/PV170566" TargetMode="External"/><Relationship Id="rId4609" Type="http://schemas.openxmlformats.org/officeDocument/2006/relationships/hyperlink" Target="https://n2t.net/ark:/65665/3ac1c27e4-28ef-42be-a919-a58fc148bc3a" TargetMode="External"/><Relationship Id="rId7015" Type="http://schemas.openxmlformats.org/officeDocument/2006/relationships/hyperlink" Target="https://www.ncbi.nlm.nih.gov/biosample/?term=SAMN31811783" TargetMode="External"/><Relationship Id="rId479" Type="http://schemas.openxmlformats.org/officeDocument/2006/relationships/hyperlink" Target="https://n2t.net/ark:/65665/39116265e-131e-481d-94d9-f5041a523f52" TargetMode="External"/><Relationship Id="rId893" Type="http://schemas.openxmlformats.org/officeDocument/2006/relationships/hyperlink" Target="https://www.ncbi.nlm.nih.gov/biosample/?term=SAMN36762165" TargetMode="External"/><Relationship Id="rId2574" Type="http://schemas.openxmlformats.org/officeDocument/2006/relationships/hyperlink" Target="https://n2t.net/ark:/65665/3900a7171-e07b-4b62-9496-1d3e55b685d0" TargetMode="External"/><Relationship Id="rId3625" Type="http://schemas.openxmlformats.org/officeDocument/2006/relationships/hyperlink" Target="https://www.ncbi.nlm.nih.gov/nuccore/PV170551" TargetMode="External"/><Relationship Id="rId6031" Type="http://schemas.openxmlformats.org/officeDocument/2006/relationships/hyperlink" Target="https://n2t.net/ark:/65665/364aa6784-dcf5-4adb-910a-231d9753bafd" TargetMode="External"/><Relationship Id="rId546" Type="http://schemas.openxmlformats.org/officeDocument/2006/relationships/hyperlink" Target="https://www.ncbi.nlm.nih.gov/sra/?term=SRR19434447" TargetMode="External"/><Relationship Id="rId1176" Type="http://schemas.openxmlformats.org/officeDocument/2006/relationships/hyperlink" Target="https://www.ncbi.nlm.nih.gov/nuccore/OP057089" TargetMode="External"/><Relationship Id="rId2227" Type="http://schemas.openxmlformats.org/officeDocument/2006/relationships/hyperlink" Target="https://n2t.net/ark:/65665/38c101a2c-d0f6-40d4-932e-9aa21f4e84db" TargetMode="External"/><Relationship Id="rId960" Type="http://schemas.openxmlformats.org/officeDocument/2006/relationships/hyperlink" Target="https://n2t.net/ark:/65665/333095b70-025e-4db6-87d5-323b63749a39" TargetMode="External"/><Relationship Id="rId1243" Type="http://schemas.openxmlformats.org/officeDocument/2006/relationships/hyperlink" Target="https://www.ncbi.nlm.nih.gov/sra/?term=SRR21844089" TargetMode="External"/><Relationship Id="rId1590" Type="http://schemas.openxmlformats.org/officeDocument/2006/relationships/hyperlink" Target="https://www.ncbi.nlm.nih.gov/biosample/?term=SAMN31811753" TargetMode="External"/><Relationship Id="rId2641" Type="http://schemas.openxmlformats.org/officeDocument/2006/relationships/hyperlink" Target="https://www.ncbi.nlm.nih.gov/sra/?term=SRR21844073" TargetMode="External"/><Relationship Id="rId4399" Type="http://schemas.openxmlformats.org/officeDocument/2006/relationships/hyperlink" Target="https://www.ncbi.nlm.nih.gov/nuccore/OP035107" TargetMode="External"/><Relationship Id="rId5797" Type="http://schemas.openxmlformats.org/officeDocument/2006/relationships/hyperlink" Target="https://www.ncbi.nlm.nih.gov/biosample/?term=SAMN48403140" TargetMode="External"/><Relationship Id="rId6848" Type="http://schemas.openxmlformats.org/officeDocument/2006/relationships/hyperlink" Target="https://n2t.net/ark:/65665/3fd8c2f00-a504-4dd1-8d4d-3fe974e51c77" TargetMode="External"/><Relationship Id="rId613" Type="http://schemas.openxmlformats.org/officeDocument/2006/relationships/hyperlink" Target="https://www.ncbi.nlm.nih.gov/nuccore/OP057022" TargetMode="External"/><Relationship Id="rId5864" Type="http://schemas.openxmlformats.org/officeDocument/2006/relationships/hyperlink" Target="https://www.ncbi.nlm.nih.gov/sra/?term=SRR21844179" TargetMode="External"/><Relationship Id="rId6915" Type="http://schemas.openxmlformats.org/officeDocument/2006/relationships/hyperlink" Target="https://www.ncbi.nlm.nih.gov/sra/?term=SRR22396742" TargetMode="External"/><Relationship Id="rId1310" Type="http://schemas.openxmlformats.org/officeDocument/2006/relationships/hyperlink" Target="https://www.ncbi.nlm.nih.gov/nuccore/OP056821" TargetMode="External"/><Relationship Id="rId4466" Type="http://schemas.openxmlformats.org/officeDocument/2006/relationships/hyperlink" Target="https://n2t.net/ark:/65665/310f75bd3-5619-4702-aa64-c1e037a8ce7b" TargetMode="External"/><Relationship Id="rId4880" Type="http://schemas.openxmlformats.org/officeDocument/2006/relationships/hyperlink" Target="https://n2t.net/ark:/65665/31b6f6667-71d6-487c-9c81-258499b81d3f" TargetMode="External"/><Relationship Id="rId5517" Type="http://schemas.openxmlformats.org/officeDocument/2006/relationships/hyperlink" Target="https://www.ncbi.nlm.nih.gov/biosample/?term=SAMN31811733" TargetMode="External"/><Relationship Id="rId5931" Type="http://schemas.openxmlformats.org/officeDocument/2006/relationships/hyperlink" Target="https://n2t.net/ark:/65665/333d6c6eb-1a29-415c-ab40-a19d5ff4dedc" TargetMode="External"/><Relationship Id="rId3068" Type="http://schemas.openxmlformats.org/officeDocument/2006/relationships/hyperlink" Target="https://n2t.net/ark:/65665/30cbf7061-afb0-4f18-a7ef-e0196defa97d" TargetMode="External"/><Relationship Id="rId3482" Type="http://schemas.openxmlformats.org/officeDocument/2006/relationships/hyperlink" Target="https://www.ncbi.nlm.nih.gov/sra/?term=SRR25465090" TargetMode="External"/><Relationship Id="rId4119" Type="http://schemas.openxmlformats.org/officeDocument/2006/relationships/hyperlink" Target="https://www.ncbi.nlm.nih.gov/biosample/?term=SAMN31811758" TargetMode="External"/><Relationship Id="rId4533" Type="http://schemas.openxmlformats.org/officeDocument/2006/relationships/hyperlink" Target="https://n2t.net/ark:/65665/3c91ea2b6-15f0-4333-8448-9fafbe1cd881" TargetMode="External"/><Relationship Id="rId2084" Type="http://schemas.openxmlformats.org/officeDocument/2006/relationships/hyperlink" Target="https://www.ncbi.nlm.nih.gov/biosample/?term=SAMN29555051" TargetMode="External"/><Relationship Id="rId3135" Type="http://schemas.openxmlformats.org/officeDocument/2006/relationships/hyperlink" Target="https://www.ncbi.nlm.nih.gov/biosample/?term=SAMN26198159" TargetMode="External"/><Relationship Id="rId4600" Type="http://schemas.openxmlformats.org/officeDocument/2006/relationships/hyperlink" Target="https://www.ncbi.nlm.nih.gov/nuccore/OP035256" TargetMode="External"/><Relationship Id="rId470" Type="http://schemas.openxmlformats.org/officeDocument/2006/relationships/hyperlink" Target="https://www.ncbi.nlm.nih.gov/nuccore/OP035185" TargetMode="External"/><Relationship Id="rId2151" Type="http://schemas.openxmlformats.org/officeDocument/2006/relationships/hyperlink" Target="https://www.ncbi.nlm.nih.gov/nuccore/OP035091" TargetMode="External"/><Relationship Id="rId3202" Type="http://schemas.openxmlformats.org/officeDocument/2006/relationships/hyperlink" Target="https://www.ncbi.nlm.nih.gov/sra/?term=SRR21844021" TargetMode="External"/><Relationship Id="rId6358" Type="http://schemas.openxmlformats.org/officeDocument/2006/relationships/hyperlink" Target="https://www.ncbi.nlm.nih.gov/nuccore/OR482544" TargetMode="External"/><Relationship Id="rId123" Type="http://schemas.openxmlformats.org/officeDocument/2006/relationships/hyperlink" Target="https://www.ncbi.nlm.nih.gov/biosample/?term=SAMN26198138" TargetMode="External"/><Relationship Id="rId5374" Type="http://schemas.openxmlformats.org/officeDocument/2006/relationships/hyperlink" Target="https://www.ncbi.nlm.nih.gov/biosample/?term=SAMN31811847" TargetMode="External"/><Relationship Id="rId6772" Type="http://schemas.openxmlformats.org/officeDocument/2006/relationships/hyperlink" Target="https://www.ncbi.nlm.nih.gov/nuccore/PV434815" TargetMode="External"/><Relationship Id="rId2968" Type="http://schemas.openxmlformats.org/officeDocument/2006/relationships/hyperlink" Target="https://n2t.net/ark:/65665/35c4d1dfb-a436-4437-ad74-98de221951da" TargetMode="External"/><Relationship Id="rId5027" Type="http://schemas.openxmlformats.org/officeDocument/2006/relationships/hyperlink" Target="https://n2t.net/ark:/65665/32aa43187-d724-47fa-9fc8-bcb1fcf4e1ad" TargetMode="External"/><Relationship Id="rId6425" Type="http://schemas.openxmlformats.org/officeDocument/2006/relationships/hyperlink" Target="https://n2t.net/ark:/65665/36d89085b-423c-4fcf-a241-0907635a5be2" TargetMode="External"/><Relationship Id="rId1984" Type="http://schemas.openxmlformats.org/officeDocument/2006/relationships/hyperlink" Target="https://n2t.net/ark:/65665/3ca214d44-9045-4e73-9aa0-69bd4cffc31e" TargetMode="External"/><Relationship Id="rId4390" Type="http://schemas.openxmlformats.org/officeDocument/2006/relationships/hyperlink" Target="https://n2t.net/ark:/65665/3f5fbd346-d9fa-4394-8633-711a82b3bc32" TargetMode="External"/><Relationship Id="rId5441" Type="http://schemas.openxmlformats.org/officeDocument/2006/relationships/hyperlink" Target="https://www.ncbi.nlm.nih.gov/nuccore/OR582684" TargetMode="External"/><Relationship Id="rId1637" Type="http://schemas.openxmlformats.org/officeDocument/2006/relationships/hyperlink" Target="https://www.ncbi.nlm.nih.gov/biosample/?term=SAMN29555424" TargetMode="External"/><Relationship Id="rId4043" Type="http://schemas.openxmlformats.org/officeDocument/2006/relationships/hyperlink" Target="https://www.ncbi.nlm.nih.gov/nuccore/OR482469" TargetMode="External"/><Relationship Id="rId7199" Type="http://schemas.openxmlformats.org/officeDocument/2006/relationships/hyperlink" Target="https://www.ncbi.nlm.nih.gov/nuccore/OR546192" TargetMode="External"/><Relationship Id="rId1704" Type="http://schemas.openxmlformats.org/officeDocument/2006/relationships/hyperlink" Target="https://www.ncbi.nlm.nih.gov/sra/?term=SRR21844092" TargetMode="External"/><Relationship Id="rId4110" Type="http://schemas.openxmlformats.org/officeDocument/2006/relationships/hyperlink" Target="https://n2t.net/ark:/65665/324bde2fa-928f-4af2-b3e3-47b23277478c" TargetMode="External"/><Relationship Id="rId7266" Type="http://schemas.openxmlformats.org/officeDocument/2006/relationships/hyperlink" Target="https://www.ncbi.nlm.nih.gov/sra/?term=SRR22396965" TargetMode="External"/><Relationship Id="rId6282" Type="http://schemas.openxmlformats.org/officeDocument/2006/relationships/hyperlink" Target="https://www.ncbi.nlm.nih.gov/sra/?term=SRR21844248" TargetMode="External"/><Relationship Id="rId7333" Type="http://schemas.openxmlformats.org/officeDocument/2006/relationships/hyperlink" Target="https://www.ncbi.nlm.nih.gov/nuccore/OR482476" TargetMode="External"/><Relationship Id="rId797" Type="http://schemas.openxmlformats.org/officeDocument/2006/relationships/hyperlink" Target="https://www.ncbi.nlm.nih.gov/sra/?term=SRR19434534" TargetMode="External"/><Relationship Id="rId2478" Type="http://schemas.openxmlformats.org/officeDocument/2006/relationships/hyperlink" Target="https://www.ncbi.nlm.nih.gov/nuccore/OP057112" TargetMode="External"/><Relationship Id="rId3876" Type="http://schemas.openxmlformats.org/officeDocument/2006/relationships/hyperlink" Target="https://www.ncbi.nlm.nih.gov/nuccore/PV170603" TargetMode="External"/><Relationship Id="rId4927" Type="http://schemas.openxmlformats.org/officeDocument/2006/relationships/hyperlink" Target="https://www.ncbi.nlm.nih.gov/biosample/?term=SAMN26198382" TargetMode="External"/><Relationship Id="rId2892" Type="http://schemas.openxmlformats.org/officeDocument/2006/relationships/hyperlink" Target="https://www.ncbi.nlm.nih.gov/sra/?term=SRR18254532" TargetMode="External"/><Relationship Id="rId3529" Type="http://schemas.openxmlformats.org/officeDocument/2006/relationships/hyperlink" Target="https://www.ncbi.nlm.nih.gov/sra/?term=SRR25465091" TargetMode="External"/><Relationship Id="rId3943" Type="http://schemas.openxmlformats.org/officeDocument/2006/relationships/hyperlink" Target="https://n2t.net/ark:/65665/3d171cd11-02a9-4b0c-a63e-0d5a43e9ca55" TargetMode="External"/><Relationship Id="rId6002" Type="http://schemas.openxmlformats.org/officeDocument/2006/relationships/hyperlink" Target="https://www.ncbi.nlm.nih.gov/nuccore/OP035059" TargetMode="External"/><Relationship Id="rId864" Type="http://schemas.openxmlformats.org/officeDocument/2006/relationships/hyperlink" Target="https://www.ncbi.nlm.nih.gov/sra/?term=SRR22396885" TargetMode="External"/><Relationship Id="rId1494" Type="http://schemas.openxmlformats.org/officeDocument/2006/relationships/hyperlink" Target="https://n2t.net/ark:/65665/31a3c1a5d-e182-43cb-ad94-1732e21398ee" TargetMode="External"/><Relationship Id="rId2545" Type="http://schemas.openxmlformats.org/officeDocument/2006/relationships/hyperlink" Target="https://n2t.net/ark:/65665/3ef326eb3-fdad-4e45-aa04-cbf3ee614b31" TargetMode="External"/><Relationship Id="rId517" Type="http://schemas.openxmlformats.org/officeDocument/2006/relationships/hyperlink" Target="https://www.ncbi.nlm.nih.gov/nuccore/OR482567" TargetMode="External"/><Relationship Id="rId931" Type="http://schemas.openxmlformats.org/officeDocument/2006/relationships/hyperlink" Target="https://www.ncbi.nlm.nih.gov/nuccore/PV423357" TargetMode="External"/><Relationship Id="rId1147" Type="http://schemas.openxmlformats.org/officeDocument/2006/relationships/hyperlink" Target="https://www.ncbi.nlm.nih.gov/sra/?term=SRR18254378" TargetMode="External"/><Relationship Id="rId1561" Type="http://schemas.openxmlformats.org/officeDocument/2006/relationships/hyperlink" Target="https://www.ncbi.nlm.nih.gov/biosample/?term=SAMN26198197" TargetMode="External"/><Relationship Id="rId2612" Type="http://schemas.openxmlformats.org/officeDocument/2006/relationships/hyperlink" Target="https://www.ncbi.nlm.nih.gov/sra/?term=SRR33529841" TargetMode="External"/><Relationship Id="rId5768" Type="http://schemas.openxmlformats.org/officeDocument/2006/relationships/hyperlink" Target="https://www.ncbi.nlm.nih.gov/nuccore/OR499732" TargetMode="External"/><Relationship Id="rId6819" Type="http://schemas.openxmlformats.org/officeDocument/2006/relationships/hyperlink" Target="https://n2t.net/ark:/65665/3a81e8f2c-bb67-4349-a1f4-22fdde5c4395" TargetMode="External"/><Relationship Id="rId1214" Type="http://schemas.openxmlformats.org/officeDocument/2006/relationships/hyperlink" Target="https://www.ncbi.nlm.nih.gov/nuccore/PV460840" TargetMode="External"/><Relationship Id="rId4784" Type="http://schemas.openxmlformats.org/officeDocument/2006/relationships/hyperlink" Target="https://n2t.net/ark:/65665/38cacee87-5581-4465-ba2e-2b7f4406bba0" TargetMode="External"/><Relationship Id="rId5835" Type="http://schemas.openxmlformats.org/officeDocument/2006/relationships/hyperlink" Target="https://www.ncbi.nlm.nih.gov/nuccore/OP035290" TargetMode="External"/><Relationship Id="rId7190" Type="http://schemas.openxmlformats.org/officeDocument/2006/relationships/hyperlink" Target="https://n2t.net/ark:/65665/38eb0c0cd-ebb1-4591-85d0-e58c3fd8060d" TargetMode="External"/><Relationship Id="rId3386" Type="http://schemas.openxmlformats.org/officeDocument/2006/relationships/hyperlink" Target="https://www.ncbi.nlm.nih.gov/sra/?term=SRR19434456" TargetMode="External"/><Relationship Id="rId4437" Type="http://schemas.openxmlformats.org/officeDocument/2006/relationships/hyperlink" Target="https://n2t.net/ark:/65665/31f373b37-6c3b-4028-9087-469abaf3b43e" TargetMode="External"/><Relationship Id="rId3039" Type="http://schemas.openxmlformats.org/officeDocument/2006/relationships/hyperlink" Target="https://www.ncbi.nlm.nih.gov/biosample/?term=SAMN29555255" TargetMode="External"/><Relationship Id="rId3453" Type="http://schemas.openxmlformats.org/officeDocument/2006/relationships/hyperlink" Target="https://www.ncbi.nlm.nih.gov/nuccore/PV170582" TargetMode="External"/><Relationship Id="rId4851" Type="http://schemas.openxmlformats.org/officeDocument/2006/relationships/hyperlink" Target="https://www.ncbi.nlm.nih.gov/biosample/?term=SAMN36762223" TargetMode="External"/><Relationship Id="rId5902" Type="http://schemas.openxmlformats.org/officeDocument/2006/relationships/hyperlink" Target="https://n2t.net/ark:/65665/3423d0818-53bf-4b76-b55e-b605c6543fe5" TargetMode="External"/><Relationship Id="rId374" Type="http://schemas.openxmlformats.org/officeDocument/2006/relationships/hyperlink" Target="https://www.ncbi.nlm.nih.gov/nuccore/OP056953" TargetMode="External"/><Relationship Id="rId2055" Type="http://schemas.openxmlformats.org/officeDocument/2006/relationships/hyperlink" Target="https://www.ncbi.nlm.nih.gov/biosample/?term=SAMN31811594" TargetMode="External"/><Relationship Id="rId3106" Type="http://schemas.openxmlformats.org/officeDocument/2006/relationships/hyperlink" Target="https://www.ncbi.nlm.nih.gov/sra/?term=SRR19434393" TargetMode="External"/><Relationship Id="rId4504" Type="http://schemas.openxmlformats.org/officeDocument/2006/relationships/hyperlink" Target="https://n2t.net/ark:/65665/3003d0651-fe47-4df6-bce6-b6a8e8b88ee4" TargetMode="External"/><Relationship Id="rId3520" Type="http://schemas.openxmlformats.org/officeDocument/2006/relationships/hyperlink" Target="https://n2t.net/ark:/65665/31ade9cc4-9347-438c-9caa-568143e45bc5" TargetMode="External"/><Relationship Id="rId6676" Type="http://schemas.openxmlformats.org/officeDocument/2006/relationships/hyperlink" Target="https://www.ncbi.nlm.nih.gov/biosample/?term=SAMN36762235" TargetMode="External"/><Relationship Id="rId441" Type="http://schemas.openxmlformats.org/officeDocument/2006/relationships/hyperlink" Target="https://n2t.net/ark:/65665/3406c67cc-49ee-4076-a23f-2b8821df33df" TargetMode="External"/><Relationship Id="rId1071" Type="http://schemas.openxmlformats.org/officeDocument/2006/relationships/hyperlink" Target="https://www.ncbi.nlm.nih.gov/biosample/?term=SAMN36762076" TargetMode="External"/><Relationship Id="rId2122" Type="http://schemas.openxmlformats.org/officeDocument/2006/relationships/hyperlink" Target="https://www.ncbi.nlm.nih.gov/biosample/?term=SAMN36762186" TargetMode="External"/><Relationship Id="rId5278" Type="http://schemas.openxmlformats.org/officeDocument/2006/relationships/hyperlink" Target="https://www.ncbi.nlm.nih.gov/biosample/?term=SAMN29555323" TargetMode="External"/><Relationship Id="rId5692" Type="http://schemas.openxmlformats.org/officeDocument/2006/relationships/hyperlink" Target="https://www.ncbi.nlm.nih.gov/sra/?term=SRR21844264" TargetMode="External"/><Relationship Id="rId6329" Type="http://schemas.openxmlformats.org/officeDocument/2006/relationships/hyperlink" Target="https://www.ncbi.nlm.nih.gov/biosample/?term=SAMN29555367" TargetMode="External"/><Relationship Id="rId6743" Type="http://schemas.openxmlformats.org/officeDocument/2006/relationships/hyperlink" Target="https://n2t.net/ark:/65665/330054946-1b75-4b77-bd75-e6a4b00e5c83" TargetMode="External"/><Relationship Id="rId1888" Type="http://schemas.openxmlformats.org/officeDocument/2006/relationships/hyperlink" Target="https://www.ncbi.nlm.nih.gov/biosample/?term=SAMN36762072" TargetMode="External"/><Relationship Id="rId2939" Type="http://schemas.openxmlformats.org/officeDocument/2006/relationships/hyperlink" Target="https://www.ncbi.nlm.nih.gov/biosample/?term=SAMN26198274" TargetMode="External"/><Relationship Id="rId4294" Type="http://schemas.openxmlformats.org/officeDocument/2006/relationships/hyperlink" Target="https://n2t.net/ark:/65665/3f2ace406-caa7-4ce7-9f3d-8f5f902312f6" TargetMode="External"/><Relationship Id="rId5345" Type="http://schemas.openxmlformats.org/officeDocument/2006/relationships/hyperlink" Target="https://n2t.net/ark:/65665/3168e3d40-7504-492a-95dc-99e3650749df" TargetMode="External"/><Relationship Id="rId6810" Type="http://schemas.openxmlformats.org/officeDocument/2006/relationships/hyperlink" Target="https://www.ncbi.nlm.nih.gov/sra/?term=SRR22396642" TargetMode="External"/><Relationship Id="rId4361" Type="http://schemas.openxmlformats.org/officeDocument/2006/relationships/hyperlink" Target="https://n2t.net/ark:/65665/320940bdb-74d0-4519-b0b9-61a45dccc027" TargetMode="External"/><Relationship Id="rId5412" Type="http://schemas.openxmlformats.org/officeDocument/2006/relationships/hyperlink" Target="https://www.ncbi.nlm.nih.gov/sra/?term=SRR21843956" TargetMode="External"/><Relationship Id="rId1955" Type="http://schemas.openxmlformats.org/officeDocument/2006/relationships/hyperlink" Target="https://www.ncbi.nlm.nih.gov/biosample/?term=SAMN29555184" TargetMode="External"/><Relationship Id="rId4014" Type="http://schemas.openxmlformats.org/officeDocument/2006/relationships/hyperlink" Target="https://www.ncbi.nlm.nih.gov/nuccore/PV170619" TargetMode="External"/><Relationship Id="rId1608" Type="http://schemas.openxmlformats.org/officeDocument/2006/relationships/hyperlink" Target="https://n2t.net/ark:/65665/307518987-3119-4f56-95a7-53b18ab20961" TargetMode="External"/><Relationship Id="rId3030" Type="http://schemas.openxmlformats.org/officeDocument/2006/relationships/hyperlink" Target="https://n2t.net/ark:/65665/3f25513cf-c527-4e28-84f1-03ef09310839" TargetMode="External"/><Relationship Id="rId6186" Type="http://schemas.openxmlformats.org/officeDocument/2006/relationships/hyperlink" Target="https://n2t.net/ark:/65665/304efc0fc-9322-4046-b6af-4469ccd6cc63" TargetMode="External"/><Relationship Id="rId7237" Type="http://schemas.openxmlformats.org/officeDocument/2006/relationships/hyperlink" Target="https://www.ncbi.nlm.nih.gov/nuccore/OP056884" TargetMode="External"/><Relationship Id="rId2796" Type="http://schemas.openxmlformats.org/officeDocument/2006/relationships/hyperlink" Target="https://n2t.net/ark:/65665/3a7f8d9f9-e2ea-4a36-ae0d-e5b9c6750e41" TargetMode="External"/><Relationship Id="rId3847" Type="http://schemas.openxmlformats.org/officeDocument/2006/relationships/hyperlink" Target="https://n2t.net/ark:/65665/313d4cdba-cfd1-412e-b52e-9b6dd4a4d58f" TargetMode="External"/><Relationship Id="rId6253" Type="http://schemas.openxmlformats.org/officeDocument/2006/relationships/hyperlink" Target="https://www.ncbi.nlm.nih.gov/nuccore/OR482540" TargetMode="External"/><Relationship Id="rId7304" Type="http://schemas.openxmlformats.org/officeDocument/2006/relationships/hyperlink" Target="https://n2t.net/ark:/65665/324ac7683-136a-4f16-97ed-ceaa2ba96a2b" TargetMode="External"/><Relationship Id="rId768" Type="http://schemas.openxmlformats.org/officeDocument/2006/relationships/hyperlink" Target="https://www.ncbi.nlm.nih.gov/sra/?term=SRR22396855" TargetMode="External"/><Relationship Id="rId1398" Type="http://schemas.openxmlformats.org/officeDocument/2006/relationships/hyperlink" Target="https://www.ncbi.nlm.nih.gov/nuccore/OP035323" TargetMode="External"/><Relationship Id="rId2449" Type="http://schemas.openxmlformats.org/officeDocument/2006/relationships/hyperlink" Target="https://n2t.net/ark:/65665/3418d8d8e-d7eb-4017-8036-562f154aab48" TargetMode="External"/><Relationship Id="rId2863" Type="http://schemas.openxmlformats.org/officeDocument/2006/relationships/hyperlink" Target="https://www.ncbi.nlm.nih.gov/nuccore/OP035096" TargetMode="External"/><Relationship Id="rId3914" Type="http://schemas.openxmlformats.org/officeDocument/2006/relationships/hyperlink" Target="https://n2t.net/ark:/65665/3b19a8706-eb09-4b37-9ff7-16ed549d146d" TargetMode="External"/><Relationship Id="rId6320" Type="http://schemas.openxmlformats.org/officeDocument/2006/relationships/hyperlink" Target="https://www.ncbi.nlm.nih.gov/biosample/?term=SAMN26198422" TargetMode="External"/><Relationship Id="rId835" Type="http://schemas.openxmlformats.org/officeDocument/2006/relationships/hyperlink" Target="https://n2t.net/ark:/65665/31bccaa7d-5393-4125-a319-4f2c9ea87ba0" TargetMode="External"/><Relationship Id="rId1465" Type="http://schemas.openxmlformats.org/officeDocument/2006/relationships/hyperlink" Target="https://n2t.net/ark:/65665/31ce76741-6246-48de-934c-78fe4cb6cdd3" TargetMode="External"/><Relationship Id="rId2516" Type="http://schemas.openxmlformats.org/officeDocument/2006/relationships/hyperlink" Target="https://n2t.net/ark:/65665/3cb3e8bec-cea9-4dcb-9b15-633c0deab33f" TargetMode="External"/><Relationship Id="rId1118" Type="http://schemas.openxmlformats.org/officeDocument/2006/relationships/hyperlink" Target="https://www.ncbi.nlm.nih.gov/nuccore/PV185776" TargetMode="External"/><Relationship Id="rId1532" Type="http://schemas.openxmlformats.org/officeDocument/2006/relationships/hyperlink" Target="https://www.ncbi.nlm.nih.gov/nuccore/PV276256" TargetMode="External"/><Relationship Id="rId2930" Type="http://schemas.openxmlformats.org/officeDocument/2006/relationships/hyperlink" Target="https://n2t.net/ark:/65665/344704e35-85c5-4db2-84ea-1d8a24d6492e" TargetMode="External"/><Relationship Id="rId4688" Type="http://schemas.openxmlformats.org/officeDocument/2006/relationships/hyperlink" Target="https://www.ncbi.nlm.nih.gov/biosample/?term=SAMN26198244" TargetMode="External"/><Relationship Id="rId7094" Type="http://schemas.openxmlformats.org/officeDocument/2006/relationships/hyperlink" Target="https://n2t.net/ark:/65665/328e316ef-9711-4c3d-9030-c7082f9c29f6" TargetMode="External"/><Relationship Id="rId902" Type="http://schemas.openxmlformats.org/officeDocument/2006/relationships/hyperlink" Target="https://n2t.net/ark:/65665/3343d2f70-6001-4058-bfcc-8581b33a2c28" TargetMode="External"/><Relationship Id="rId5739" Type="http://schemas.openxmlformats.org/officeDocument/2006/relationships/hyperlink" Target="https://www.ncbi.nlm.nih.gov/biosample/?term=SAMN26198281" TargetMode="External"/><Relationship Id="rId7161" Type="http://schemas.openxmlformats.org/officeDocument/2006/relationships/hyperlink" Target="https://n2t.net/ark:/65665/3cd70a496-ea5a-4013-987a-700b612d46aa" TargetMode="External"/><Relationship Id="rId4755" Type="http://schemas.openxmlformats.org/officeDocument/2006/relationships/hyperlink" Target="https://n2t.net/ark:/65665/3fe11d60e-15b8-4051-b631-f9dadf62dadb" TargetMode="External"/><Relationship Id="rId5806" Type="http://schemas.openxmlformats.org/officeDocument/2006/relationships/hyperlink" Target="https://n2t.net/ark:/65665/361579a11-3220-4871-b9bf-20895f627305" TargetMode="External"/><Relationship Id="rId278" Type="http://schemas.openxmlformats.org/officeDocument/2006/relationships/hyperlink" Target="https://n2t.net/ark:/65665/30d5e5173-8bb7-4fd0-a714-73fbaa2c9dc5" TargetMode="External"/><Relationship Id="rId3357" Type="http://schemas.openxmlformats.org/officeDocument/2006/relationships/hyperlink" Target="https://www.ncbi.nlm.nih.gov/nuccore/PV170562" TargetMode="External"/><Relationship Id="rId3771" Type="http://schemas.openxmlformats.org/officeDocument/2006/relationships/hyperlink" Target="https://n2t.net/ark:/65665/337894f26-0a43-46d3-8746-be6b89796e24" TargetMode="External"/><Relationship Id="rId4408" Type="http://schemas.openxmlformats.org/officeDocument/2006/relationships/hyperlink" Target="https://n2t.net/ark:/65665/364df30d0-5e7a-4d44-bc55-64be9512e06f" TargetMode="External"/><Relationship Id="rId4822" Type="http://schemas.openxmlformats.org/officeDocument/2006/relationships/hyperlink" Target="https://n2t.net/ark:/65665/38348df50-418d-49ca-816d-cb26fa22bff9" TargetMode="External"/><Relationship Id="rId692" Type="http://schemas.openxmlformats.org/officeDocument/2006/relationships/hyperlink" Target="https://www.ncbi.nlm.nih.gov/sra/?term=SRR21844261" TargetMode="External"/><Relationship Id="rId2373" Type="http://schemas.openxmlformats.org/officeDocument/2006/relationships/hyperlink" Target="https://n2t.net/ark:/65665/38fb334c5-d996-40db-a7cb-c049cb0b9ea7" TargetMode="External"/><Relationship Id="rId3424" Type="http://schemas.openxmlformats.org/officeDocument/2006/relationships/hyperlink" Target="https://n2t.net/ark:/65665/3132143c2-9a7f-4e9b-a60b-bb860d2329c2" TargetMode="External"/><Relationship Id="rId6994" Type="http://schemas.openxmlformats.org/officeDocument/2006/relationships/hyperlink" Target="https://www.ncbi.nlm.nih.gov/sra/?term=SRR33529772" TargetMode="External"/><Relationship Id="rId345" Type="http://schemas.openxmlformats.org/officeDocument/2006/relationships/hyperlink" Target="https://n2t.net/ark:/65665/3664a8f0c-ba4d-4552-bc59-306fb4148d0e" TargetMode="External"/><Relationship Id="rId2026" Type="http://schemas.openxmlformats.org/officeDocument/2006/relationships/hyperlink" Target="https://n2t.net/ark:/65665/3d8086466-c451-4fbf-89a8-f6872aa6a92c" TargetMode="External"/><Relationship Id="rId2440" Type="http://schemas.openxmlformats.org/officeDocument/2006/relationships/hyperlink" Target="https://www.ncbi.nlm.nih.gov/biosample/?term=SAMN26198090" TargetMode="External"/><Relationship Id="rId5596" Type="http://schemas.openxmlformats.org/officeDocument/2006/relationships/hyperlink" Target="https://www.ncbi.nlm.nih.gov/sra/?term=SRR21844186" TargetMode="External"/><Relationship Id="rId6647" Type="http://schemas.openxmlformats.org/officeDocument/2006/relationships/hyperlink" Target="https://www.ncbi.nlm.nih.gov/sra/?term=SRR21843943" TargetMode="External"/><Relationship Id="rId412" Type="http://schemas.openxmlformats.org/officeDocument/2006/relationships/hyperlink" Target="https://n2t.net/ark:/65665/3bc6deb1b-4988-4aaa-befb-85eeb0edab46" TargetMode="External"/><Relationship Id="rId1042" Type="http://schemas.openxmlformats.org/officeDocument/2006/relationships/hyperlink" Target="https://www.ncbi.nlm.nih.gov/biosample/?term=SAMN26198103" TargetMode="External"/><Relationship Id="rId4198" Type="http://schemas.openxmlformats.org/officeDocument/2006/relationships/hyperlink" Target="https://www.ncbi.nlm.nih.gov/biosample/?term=SAMN31811698" TargetMode="External"/><Relationship Id="rId5249" Type="http://schemas.openxmlformats.org/officeDocument/2006/relationships/hyperlink" Target="https://n2t.net/ark:/65665/38f2829b9-a466-4943-894b-156e5aae373f" TargetMode="External"/><Relationship Id="rId5663" Type="http://schemas.openxmlformats.org/officeDocument/2006/relationships/hyperlink" Target="https://www.ncbi.nlm.nih.gov/nuccore/OR546226" TargetMode="External"/><Relationship Id="rId4265" Type="http://schemas.openxmlformats.org/officeDocument/2006/relationships/hyperlink" Target="https://www.ncbi.nlm.nih.gov/biosample/?term=SAMN48402986" TargetMode="External"/><Relationship Id="rId5316" Type="http://schemas.openxmlformats.org/officeDocument/2006/relationships/hyperlink" Target="https://n2t.net/ark:/65665/341f14ce9-3538-47e9-9694-cc1d2cbdd821" TargetMode="External"/><Relationship Id="rId6714" Type="http://schemas.openxmlformats.org/officeDocument/2006/relationships/hyperlink" Target="https://n2t.net/ark:/65665/36267f3e9-5b0c-4eaa-a430-8642215eb00a" TargetMode="External"/><Relationship Id="rId1859" Type="http://schemas.openxmlformats.org/officeDocument/2006/relationships/hyperlink" Target="https://www.ncbi.nlm.nih.gov/sra/?term=SRR21843933" TargetMode="External"/><Relationship Id="rId5730" Type="http://schemas.openxmlformats.org/officeDocument/2006/relationships/hyperlink" Target="https://n2t.net/ark:/65665/306116f34-2055-493a-8b37-582fc71993e7" TargetMode="External"/><Relationship Id="rId1926" Type="http://schemas.openxmlformats.org/officeDocument/2006/relationships/hyperlink" Target="https://www.ncbi.nlm.nih.gov/nuccore/PV642270" TargetMode="External"/><Relationship Id="rId3281" Type="http://schemas.openxmlformats.org/officeDocument/2006/relationships/hyperlink" Target="https://www.ncbi.nlm.nih.gov/biosample/?term=SAMN31811864" TargetMode="External"/><Relationship Id="rId4332" Type="http://schemas.openxmlformats.org/officeDocument/2006/relationships/hyperlink" Target="https://www.ncbi.nlm.nih.gov/nuccore/OR482489" TargetMode="External"/><Relationship Id="rId3001" Type="http://schemas.openxmlformats.org/officeDocument/2006/relationships/hyperlink" Target="https://www.ncbi.nlm.nih.gov/nuccore/OP035312" TargetMode="External"/><Relationship Id="rId6157" Type="http://schemas.openxmlformats.org/officeDocument/2006/relationships/hyperlink" Target="https://n2t.net/ark:/65665/320506df8-207c-4f6b-acf3-883f2163c92d" TargetMode="External"/><Relationship Id="rId6571" Type="http://schemas.openxmlformats.org/officeDocument/2006/relationships/hyperlink" Target="https://www.ncbi.nlm.nih.gov/biosample/?term=SAMN26198247" TargetMode="External"/><Relationship Id="rId7208" Type="http://schemas.openxmlformats.org/officeDocument/2006/relationships/hyperlink" Target="https://www.ncbi.nlm.nih.gov/biosample/?term=SAMN48403223" TargetMode="External"/><Relationship Id="rId2767" Type="http://schemas.openxmlformats.org/officeDocument/2006/relationships/hyperlink" Target="https://n2t.net/ark:/65665/35f386d96-e6a0-45dd-8268-e339625fd47e" TargetMode="External"/><Relationship Id="rId5173" Type="http://schemas.openxmlformats.org/officeDocument/2006/relationships/hyperlink" Target="https://n2t.net/ark:/65665/39c263311-803b-43ce-80af-4ec77aa9b31f" TargetMode="External"/><Relationship Id="rId6224" Type="http://schemas.openxmlformats.org/officeDocument/2006/relationships/hyperlink" Target="https://n2t.net/ark:/65665/3adb424ab-49f6-408d-a80f-369984ad0d09" TargetMode="External"/><Relationship Id="rId739" Type="http://schemas.openxmlformats.org/officeDocument/2006/relationships/hyperlink" Target="https://www.ncbi.nlm.nih.gov/sra/?term=SRR19434478" TargetMode="External"/><Relationship Id="rId1369" Type="http://schemas.openxmlformats.org/officeDocument/2006/relationships/hyperlink" Target="https://www.ncbi.nlm.nih.gov/biosample/?term=SAMN48403051" TargetMode="External"/><Relationship Id="rId3818" Type="http://schemas.openxmlformats.org/officeDocument/2006/relationships/hyperlink" Target="https://n2t.net/ark:/65665/34caa499b-d14a-46c2-bedb-77a7b29bd3d6" TargetMode="External"/><Relationship Id="rId5240" Type="http://schemas.openxmlformats.org/officeDocument/2006/relationships/hyperlink" Target="https://www.ncbi.nlm.nih.gov/biosample/?term=SAMN31811584" TargetMode="External"/><Relationship Id="rId1783" Type="http://schemas.openxmlformats.org/officeDocument/2006/relationships/hyperlink" Target="https://www.ncbi.nlm.nih.gov/sra/?term=SRR21844090" TargetMode="External"/><Relationship Id="rId2834" Type="http://schemas.openxmlformats.org/officeDocument/2006/relationships/hyperlink" Target="https://www.ncbi.nlm.nih.gov/biosample/?term=SAMN31811576" TargetMode="External"/><Relationship Id="rId75" Type="http://schemas.openxmlformats.org/officeDocument/2006/relationships/hyperlink" Target="https://n2t.net/ark:/65665/3b5dfd8a0-579d-4ec7-adaf-8afa1cd2c175" TargetMode="External"/><Relationship Id="rId806" Type="http://schemas.openxmlformats.org/officeDocument/2006/relationships/hyperlink" Target="https://n2t.net/ark:/65665/39f6933d7-efeb-48f9-91e8-ea03a0c09c7f" TargetMode="External"/><Relationship Id="rId1436" Type="http://schemas.openxmlformats.org/officeDocument/2006/relationships/hyperlink" Target="https://n2t.net/ark:/65665/3b5f347d4-d278-47ba-b25b-23c2c2606388" TargetMode="External"/><Relationship Id="rId1850" Type="http://schemas.openxmlformats.org/officeDocument/2006/relationships/hyperlink" Target="https://n2t.net/ark:/65665/37ce0365a-defe-4c88-80a3-cb1fcb77b292" TargetMode="External"/><Relationship Id="rId2901" Type="http://schemas.openxmlformats.org/officeDocument/2006/relationships/hyperlink" Target="https://n2t.net/ark:/65665/34f5e7a7a-5bc5-4121-84a1-d74761093241" TargetMode="External"/><Relationship Id="rId7065" Type="http://schemas.openxmlformats.org/officeDocument/2006/relationships/hyperlink" Target="https://n2t.net/ark:/65665/39dd4aeb6-a94c-4eca-8718-6c96d2525931" TargetMode="External"/><Relationship Id="rId1503" Type="http://schemas.openxmlformats.org/officeDocument/2006/relationships/hyperlink" Target="https://n2t.net/ark:/65665/3b1064066-9383-4122-83ee-2efeacbb568d" TargetMode="External"/><Relationship Id="rId4659" Type="http://schemas.openxmlformats.org/officeDocument/2006/relationships/hyperlink" Target="https://www.ncbi.nlm.nih.gov/sra/?term=SRR22396888" TargetMode="External"/><Relationship Id="rId3675" Type="http://schemas.openxmlformats.org/officeDocument/2006/relationships/hyperlink" Target="https://n2t.net/ark:/65665/318d90e7c-44e7-4d43-ad6e-4897e07862f1" TargetMode="External"/><Relationship Id="rId4726" Type="http://schemas.openxmlformats.org/officeDocument/2006/relationships/hyperlink" Target="https://www.ncbi.nlm.nih.gov/nuccore/OR575620" TargetMode="External"/><Relationship Id="rId6081" Type="http://schemas.openxmlformats.org/officeDocument/2006/relationships/hyperlink" Target="https://www.ncbi.nlm.nih.gov/nuccore/PV670487" TargetMode="External"/><Relationship Id="rId7132" Type="http://schemas.openxmlformats.org/officeDocument/2006/relationships/hyperlink" Target="https://n2t.net/ark:/65665/319dc961f-5fc5-4178-bbf2-045d5f829100" TargetMode="External"/><Relationship Id="rId596" Type="http://schemas.openxmlformats.org/officeDocument/2006/relationships/hyperlink" Target="https://n2t.net/ark:/65665/3aca1211b-8662-48c9-b4ce-02c62c6695d5" TargetMode="External"/><Relationship Id="rId2277" Type="http://schemas.openxmlformats.org/officeDocument/2006/relationships/hyperlink" Target="https://n2t.net/ark:/65665/32a0de24f-8b94-45c7-af9d-368b25553353" TargetMode="External"/><Relationship Id="rId2691" Type="http://schemas.openxmlformats.org/officeDocument/2006/relationships/hyperlink" Target="https://n2t.net/ark:/65665/3b2774d54-781c-456b-b362-863988fc76b4" TargetMode="External"/><Relationship Id="rId3328" Type="http://schemas.openxmlformats.org/officeDocument/2006/relationships/hyperlink" Target="https://www.ncbi.nlm.nih.gov/sra/?term=SRR22396828" TargetMode="External"/><Relationship Id="rId3742" Type="http://schemas.openxmlformats.org/officeDocument/2006/relationships/hyperlink" Target="https://n2t.net/ark:/65665/377d70f0a-fb8e-4a93-84dc-a38a130ab832" TargetMode="External"/><Relationship Id="rId6898" Type="http://schemas.openxmlformats.org/officeDocument/2006/relationships/hyperlink" Target="https://n2t.net/ark:/65665/30e92ede0-b236-4fb8-a703-0362705cb115" TargetMode="External"/><Relationship Id="rId249" Type="http://schemas.openxmlformats.org/officeDocument/2006/relationships/hyperlink" Target="https://n2t.net/ark:/65665/32e5a0f05-3a51-4769-a857-aad7e878abbd" TargetMode="External"/><Relationship Id="rId663" Type="http://schemas.openxmlformats.org/officeDocument/2006/relationships/hyperlink" Target="https://www.ncbi.nlm.nih.gov/nuccore/OR580996" TargetMode="External"/><Relationship Id="rId1293" Type="http://schemas.openxmlformats.org/officeDocument/2006/relationships/hyperlink" Target="https://n2t.net/ark:/65665/3f5d32f99-d12d-47c5-8a3c-50dcc60408bb" TargetMode="External"/><Relationship Id="rId2344" Type="http://schemas.openxmlformats.org/officeDocument/2006/relationships/hyperlink" Target="https://www.ncbi.nlm.nih.gov/biosample/?term=SAMN29555073" TargetMode="External"/><Relationship Id="rId316" Type="http://schemas.openxmlformats.org/officeDocument/2006/relationships/hyperlink" Target="https://n2t.net/ark:/65665/3146ad31d-b8b9-4e4a-b588-daef73ae2d32" TargetMode="External"/><Relationship Id="rId6965" Type="http://schemas.openxmlformats.org/officeDocument/2006/relationships/hyperlink" Target="https://www.ncbi.nlm.nih.gov/biosample/?term=SAMN31811803" TargetMode="External"/><Relationship Id="rId730" Type="http://schemas.openxmlformats.org/officeDocument/2006/relationships/hyperlink" Target="https://n2t.net/ark:/65665/304fce821-ddbb-46e1-bf19-fee65f1bba0a" TargetMode="External"/><Relationship Id="rId1013" Type="http://schemas.openxmlformats.org/officeDocument/2006/relationships/hyperlink" Target="https://www.ncbi.nlm.nih.gov/sra/?term=SRR22396692" TargetMode="External"/><Relationship Id="rId1360" Type="http://schemas.openxmlformats.org/officeDocument/2006/relationships/hyperlink" Target="https://www.ncbi.nlm.nih.gov/sra/?term=SRR33529738" TargetMode="External"/><Relationship Id="rId2411" Type="http://schemas.openxmlformats.org/officeDocument/2006/relationships/hyperlink" Target="https://www.ncbi.nlm.nih.gov/sra/?term=SRR19434515" TargetMode="External"/><Relationship Id="rId4169" Type="http://schemas.openxmlformats.org/officeDocument/2006/relationships/hyperlink" Target="https://n2t.net/ark:/65665/33c83a5bc-1537-418e-90a7-d4e0f70df532" TargetMode="External"/><Relationship Id="rId5567" Type="http://schemas.openxmlformats.org/officeDocument/2006/relationships/hyperlink" Target="https://www.ncbi.nlm.nih.gov/nuccore/OP035287" TargetMode="External"/><Relationship Id="rId5981" Type="http://schemas.openxmlformats.org/officeDocument/2006/relationships/hyperlink" Target="https://www.ncbi.nlm.nih.gov/nuccore/OP057037" TargetMode="External"/><Relationship Id="rId6618" Type="http://schemas.openxmlformats.org/officeDocument/2006/relationships/hyperlink" Target="https://www.ncbi.nlm.nih.gov/nuccore/OP035325" TargetMode="External"/><Relationship Id="rId4583" Type="http://schemas.openxmlformats.org/officeDocument/2006/relationships/hyperlink" Target="https://n2t.net/ark:/65665/3cf5f6a12-7dfc-4a29-ba37-d1336580173c" TargetMode="External"/><Relationship Id="rId5634" Type="http://schemas.openxmlformats.org/officeDocument/2006/relationships/hyperlink" Target="https://n2t.net/ark:/65665/32c833195-2b33-45b9-a556-cc63ae9fa7b4" TargetMode="External"/><Relationship Id="rId3185" Type="http://schemas.openxmlformats.org/officeDocument/2006/relationships/hyperlink" Target="https://www.ncbi.nlm.nih.gov/nuccore/OP056838" TargetMode="External"/><Relationship Id="rId4236" Type="http://schemas.openxmlformats.org/officeDocument/2006/relationships/hyperlink" Target="https://n2t.net/ark:/65665/386bfa234-ce8a-415a-b310-0e8081b28532" TargetMode="External"/><Relationship Id="rId4650" Type="http://schemas.openxmlformats.org/officeDocument/2006/relationships/hyperlink" Target="https://n2t.net/ark:/65665/3310cdc14-e9f6-4aad-8a85-d31a39fb54eb" TargetMode="External"/><Relationship Id="rId5701" Type="http://schemas.openxmlformats.org/officeDocument/2006/relationships/hyperlink" Target="https://n2t.net/ark:/65665/3711cc578-c065-49b4-a5c0-880c62df1c82" TargetMode="External"/><Relationship Id="rId3252" Type="http://schemas.openxmlformats.org/officeDocument/2006/relationships/hyperlink" Target="https://www.ncbi.nlm.nih.gov/sra/?term=SRR22396741" TargetMode="External"/><Relationship Id="rId4303" Type="http://schemas.openxmlformats.org/officeDocument/2006/relationships/hyperlink" Target="https://www.ncbi.nlm.nih.gov/nuccore/OR482488" TargetMode="External"/><Relationship Id="rId173" Type="http://schemas.openxmlformats.org/officeDocument/2006/relationships/hyperlink" Target="https://www.ncbi.nlm.nih.gov/biosample/?term=SAMN29555385" TargetMode="External"/><Relationship Id="rId6475" Type="http://schemas.openxmlformats.org/officeDocument/2006/relationships/hyperlink" Target="https://www.ncbi.nlm.nih.gov/biosample/?term=SAMN26198086" TargetMode="External"/><Relationship Id="rId240" Type="http://schemas.openxmlformats.org/officeDocument/2006/relationships/hyperlink" Target="https://n2t.net/ark:/65665/36e449cb1-1497-4023-ae53-8d64a9d8f5e9" TargetMode="External"/><Relationship Id="rId5077" Type="http://schemas.openxmlformats.org/officeDocument/2006/relationships/hyperlink" Target="https://www.ncbi.nlm.nih.gov/biosample/?term=SAMN48403192" TargetMode="External"/><Relationship Id="rId6128" Type="http://schemas.openxmlformats.org/officeDocument/2006/relationships/hyperlink" Target="https://n2t.net/ark:/65665/305d4bb81-91af-406b-bb48-e2678900d14e" TargetMode="External"/><Relationship Id="rId4093" Type="http://schemas.openxmlformats.org/officeDocument/2006/relationships/hyperlink" Target="https://www.ncbi.nlm.nih.gov/nuccore/OR582664" TargetMode="External"/><Relationship Id="rId5144" Type="http://schemas.openxmlformats.org/officeDocument/2006/relationships/hyperlink" Target="https://n2t.net/ark:/65665/3c2e5ecac-f976-423a-8319-44eff0acbce9" TargetMode="External"/><Relationship Id="rId5491" Type="http://schemas.openxmlformats.org/officeDocument/2006/relationships/hyperlink" Target="https://www.ncbi.nlm.nih.gov/sra/?term=SRR21843992" TargetMode="External"/><Relationship Id="rId6542" Type="http://schemas.openxmlformats.org/officeDocument/2006/relationships/hyperlink" Target="https://www.ncbi.nlm.nih.gov/sra/?term=SRR21843968" TargetMode="External"/><Relationship Id="rId1687" Type="http://schemas.openxmlformats.org/officeDocument/2006/relationships/hyperlink" Target="https://www.ncbi.nlm.nih.gov/sra/?term=SRR21844038" TargetMode="External"/><Relationship Id="rId2738" Type="http://schemas.openxmlformats.org/officeDocument/2006/relationships/hyperlink" Target="https://www.ncbi.nlm.nih.gov/biosample/?term=SAMN31811643" TargetMode="External"/><Relationship Id="rId1754" Type="http://schemas.openxmlformats.org/officeDocument/2006/relationships/hyperlink" Target="https://www.ncbi.nlm.nih.gov/biosample/?term=SAMN31811636" TargetMode="External"/><Relationship Id="rId2805" Type="http://schemas.openxmlformats.org/officeDocument/2006/relationships/hyperlink" Target="https://www.ncbi.nlm.nih.gov/biosample/?term=SAMN26198357" TargetMode="External"/><Relationship Id="rId4160" Type="http://schemas.openxmlformats.org/officeDocument/2006/relationships/hyperlink" Target="https://www.ncbi.nlm.nih.gov/nuccore/OP056926" TargetMode="External"/><Relationship Id="rId5211" Type="http://schemas.openxmlformats.org/officeDocument/2006/relationships/hyperlink" Target="https://n2t.net/ark:/65665/34c632c43-62d8-4ae5-b977-7130a31a0e71" TargetMode="External"/><Relationship Id="rId46" Type="http://schemas.openxmlformats.org/officeDocument/2006/relationships/hyperlink" Target="https://www.ncbi.nlm.nih.gov/biosample/?term=SAMN26198300" TargetMode="External"/><Relationship Id="rId1407" Type="http://schemas.openxmlformats.org/officeDocument/2006/relationships/hyperlink" Target="https://n2t.net/ark:/65665/33998224a-7137-4fb8-a8e6-22387f78a64c" TargetMode="External"/><Relationship Id="rId1821" Type="http://schemas.openxmlformats.org/officeDocument/2006/relationships/hyperlink" Target="https://www.ncbi.nlm.nih.gov/biosample/?term=SAMN26198311" TargetMode="External"/><Relationship Id="rId4977" Type="http://schemas.openxmlformats.org/officeDocument/2006/relationships/hyperlink" Target="https://www.ncbi.nlm.nih.gov/biosample/?term=SAMN48403181" TargetMode="External"/><Relationship Id="rId3579" Type="http://schemas.openxmlformats.org/officeDocument/2006/relationships/hyperlink" Target="https://n2t.net/ark:/65665/3a5a5e903-c1fc-4c8b-99c4-28853ae13bac" TargetMode="External"/><Relationship Id="rId7036" Type="http://schemas.openxmlformats.org/officeDocument/2006/relationships/hyperlink" Target="https://n2t.net/ark:/65665/36ea19419-f74a-4f7d-9929-68db5a628e5a" TargetMode="External"/><Relationship Id="rId2595" Type="http://schemas.openxmlformats.org/officeDocument/2006/relationships/hyperlink" Target="https://www.ncbi.nlm.nih.gov/biosample/?term=SAMN26198157" TargetMode="External"/><Relationship Id="rId3993" Type="http://schemas.openxmlformats.org/officeDocument/2006/relationships/hyperlink" Target="https://n2t.net/ark:/65665/32b825a53-a968-459b-bb4d-e2aecb9879d8" TargetMode="External"/><Relationship Id="rId6052" Type="http://schemas.openxmlformats.org/officeDocument/2006/relationships/hyperlink" Target="https://www.ncbi.nlm.nih.gov/nuccore/OR546195" TargetMode="External"/><Relationship Id="rId7103" Type="http://schemas.openxmlformats.org/officeDocument/2006/relationships/hyperlink" Target="https://www.ncbi.nlm.nih.gov/sra/?term=SRR21843944" TargetMode="External"/><Relationship Id="rId567" Type="http://schemas.openxmlformats.org/officeDocument/2006/relationships/hyperlink" Target="https://n2t.net/ark:/65665/34c01afb7-7422-42a8-8391-7cfecd0417e1" TargetMode="External"/><Relationship Id="rId1197" Type="http://schemas.openxmlformats.org/officeDocument/2006/relationships/hyperlink" Target="https://n2t.net/ark:/65665/3b639e049-4778-4286-93b7-8a1a107c1663" TargetMode="External"/><Relationship Id="rId2248" Type="http://schemas.openxmlformats.org/officeDocument/2006/relationships/hyperlink" Target="https://n2t.net/ark:/65665/3997cfd80-1b7a-40b7-8786-64f2c298ea53" TargetMode="External"/><Relationship Id="rId3646" Type="http://schemas.openxmlformats.org/officeDocument/2006/relationships/hyperlink" Target="https://n2t.net/ark:/65665/3d6d03a43-1a43-4476-ab6c-f4367e949846" TargetMode="External"/><Relationship Id="rId981" Type="http://schemas.openxmlformats.org/officeDocument/2006/relationships/hyperlink" Target="https://www.ncbi.nlm.nih.gov/nuccore/OR482464" TargetMode="External"/><Relationship Id="rId2662" Type="http://schemas.openxmlformats.org/officeDocument/2006/relationships/hyperlink" Target="https://n2t.net/ark:/65665/399caaffe-7d83-47b8-98fa-de2413eedf38" TargetMode="External"/><Relationship Id="rId3713" Type="http://schemas.openxmlformats.org/officeDocument/2006/relationships/hyperlink" Target="https://www.ncbi.nlm.nih.gov/biosample/?term=SAMN26198092" TargetMode="External"/><Relationship Id="rId6869" Type="http://schemas.openxmlformats.org/officeDocument/2006/relationships/hyperlink" Target="https://www.ncbi.nlm.nih.gov/sra/?term=SRR33529883" TargetMode="External"/><Relationship Id="rId634" Type="http://schemas.openxmlformats.org/officeDocument/2006/relationships/hyperlink" Target="https://n2t.net/ark:/65665/3fc751948-8e87-42c6-87c2-2f3b861a8654" TargetMode="External"/><Relationship Id="rId1264" Type="http://schemas.openxmlformats.org/officeDocument/2006/relationships/hyperlink" Target="https://n2t.net/ark:/65665/363e0468c-15c6-47dc-b159-a17a14278d5a" TargetMode="External"/><Relationship Id="rId2315" Type="http://schemas.openxmlformats.org/officeDocument/2006/relationships/hyperlink" Target="https://www.ncbi.nlm.nih.gov/biosample/?term=SAMN29555241" TargetMode="External"/><Relationship Id="rId5885" Type="http://schemas.openxmlformats.org/officeDocument/2006/relationships/hyperlink" Target="https://n2t.net/ark:/65665/3de1680b2-b0c2-43d8-913f-31355c8bfc14" TargetMode="External"/><Relationship Id="rId6936" Type="http://schemas.openxmlformats.org/officeDocument/2006/relationships/hyperlink" Target="https://www.ncbi.nlm.nih.gov/biosample/?term=SAMN48403273" TargetMode="External"/><Relationship Id="rId701" Type="http://schemas.openxmlformats.org/officeDocument/2006/relationships/hyperlink" Target="https://n2t.net/ark:/65665/3fb36901e-20f6-4a56-97d2-8ef98a1a1c06" TargetMode="External"/><Relationship Id="rId1331" Type="http://schemas.openxmlformats.org/officeDocument/2006/relationships/hyperlink" Target="https://n2t.net/ark:/65665/369cc2f18-6e52-4656-b5a8-fac7ef7fad56" TargetMode="External"/><Relationship Id="rId4487" Type="http://schemas.openxmlformats.org/officeDocument/2006/relationships/hyperlink" Target="https://n2t.net/ark:/65665/336e0e0c8-40da-4e3a-baaf-e675d00d70cf" TargetMode="External"/><Relationship Id="rId5538" Type="http://schemas.openxmlformats.org/officeDocument/2006/relationships/hyperlink" Target="https://n2t.net/ark:/65665/358854ff8-ae4e-4aaa-97ab-2335030d8d9a" TargetMode="External"/><Relationship Id="rId5952" Type="http://schemas.openxmlformats.org/officeDocument/2006/relationships/hyperlink" Target="https://www.ncbi.nlm.nih.gov/biosample/?term=SAMN29555166" TargetMode="External"/><Relationship Id="rId3089" Type="http://schemas.openxmlformats.org/officeDocument/2006/relationships/hyperlink" Target="https://www.ncbi.nlm.nih.gov/nuccore/PV276249" TargetMode="External"/><Relationship Id="rId4554" Type="http://schemas.openxmlformats.org/officeDocument/2006/relationships/hyperlink" Target="https://www.ncbi.nlm.nih.gov/sra/?term=SRR19434468" TargetMode="External"/><Relationship Id="rId5605" Type="http://schemas.openxmlformats.org/officeDocument/2006/relationships/hyperlink" Target="https://n2t.net/ark:/65665/3e985eac7-1600-4d00-9d38-d59d72235968" TargetMode="External"/><Relationship Id="rId3156" Type="http://schemas.openxmlformats.org/officeDocument/2006/relationships/hyperlink" Target="https://n2t.net/ark:/65665/3ecce054e-2bd9-4898-accd-2b253a10206e" TargetMode="External"/><Relationship Id="rId4207" Type="http://schemas.openxmlformats.org/officeDocument/2006/relationships/hyperlink" Target="https://n2t.net/ark:/65665/33755fd85-139c-42ff-bad7-9c3167106a65" TargetMode="External"/><Relationship Id="rId491" Type="http://schemas.openxmlformats.org/officeDocument/2006/relationships/hyperlink" Target="https://www.ncbi.nlm.nih.gov/biosample/?term=SAMN31811846" TargetMode="External"/><Relationship Id="rId2172" Type="http://schemas.openxmlformats.org/officeDocument/2006/relationships/hyperlink" Target="https://n2t.net/ark:/65665/336117a2d-c3b0-4714-9e0b-6e74a6b9b0a8" TargetMode="External"/><Relationship Id="rId3223" Type="http://schemas.openxmlformats.org/officeDocument/2006/relationships/hyperlink" Target="https://n2t.net/ark:/65665/36450763e-b680-4559-9a0b-e51af31da27b" TargetMode="External"/><Relationship Id="rId3570" Type="http://schemas.openxmlformats.org/officeDocument/2006/relationships/hyperlink" Target="https://www.ncbi.nlm.nih.gov/sra/?term=SRR22396736" TargetMode="External"/><Relationship Id="rId4621" Type="http://schemas.openxmlformats.org/officeDocument/2006/relationships/hyperlink" Target="https://n2t.net/ark:/65665/39d5c0c4f-7ed2-4a3a-b185-10c831046c9a" TargetMode="External"/><Relationship Id="rId6379" Type="http://schemas.openxmlformats.org/officeDocument/2006/relationships/hyperlink" Target="https://www.ncbi.nlm.nih.gov/biosample/?term=SAMN36762141" TargetMode="External"/><Relationship Id="rId144" Type="http://schemas.openxmlformats.org/officeDocument/2006/relationships/hyperlink" Target="https://n2t.net/ark:/65665/333aa37f0-71e3-4ab6-a061-6509d0901d49" TargetMode="External"/><Relationship Id="rId6793" Type="http://schemas.openxmlformats.org/officeDocument/2006/relationships/hyperlink" Target="https://www.ncbi.nlm.nih.gov/nuccore/OP056979" TargetMode="External"/><Relationship Id="rId2989" Type="http://schemas.openxmlformats.org/officeDocument/2006/relationships/hyperlink" Target="https://www.ncbi.nlm.nih.gov/nuccore/OP035070" TargetMode="External"/><Relationship Id="rId5395" Type="http://schemas.openxmlformats.org/officeDocument/2006/relationships/hyperlink" Target="https://www.ncbi.nlm.nih.gov/biosample/?term=SAMN36762071" TargetMode="External"/><Relationship Id="rId6446" Type="http://schemas.openxmlformats.org/officeDocument/2006/relationships/hyperlink" Target="https://n2t.net/ark:/65665/3b4dedb78-b8cb-45d1-b2bd-8b6197a47430" TargetMode="External"/><Relationship Id="rId6860" Type="http://schemas.openxmlformats.org/officeDocument/2006/relationships/hyperlink" Target="https://n2t.net/ark:/65665/3226bfb33-39d5-41ab-85a6-334611f24131" TargetMode="External"/><Relationship Id="rId211" Type="http://schemas.openxmlformats.org/officeDocument/2006/relationships/hyperlink" Target="https://n2t.net/ark:/65665/3573e5a52-7a92-4c23-925b-18d6204498a1" TargetMode="External"/><Relationship Id="rId5048" Type="http://schemas.openxmlformats.org/officeDocument/2006/relationships/hyperlink" Target="https://n2t.net/ark:/65665/315b40ef7-ffda-449c-b6bb-3025b18fcb69" TargetMode="External"/><Relationship Id="rId5462" Type="http://schemas.openxmlformats.org/officeDocument/2006/relationships/hyperlink" Target="https://www.ncbi.nlm.nih.gov/nuccore/OR499736" TargetMode="External"/><Relationship Id="rId6513" Type="http://schemas.openxmlformats.org/officeDocument/2006/relationships/hyperlink" Target="https://www.ncbi.nlm.nih.gov/nuccore/OR582685" TargetMode="External"/><Relationship Id="rId1658" Type="http://schemas.openxmlformats.org/officeDocument/2006/relationships/hyperlink" Target="https://www.ncbi.nlm.nih.gov/nuccore/OR499738" TargetMode="External"/><Relationship Id="rId2709" Type="http://schemas.openxmlformats.org/officeDocument/2006/relationships/hyperlink" Target="https://n2t.net/ark:/65665/345917777-e22d-4143-a756-8405beb37989" TargetMode="External"/><Relationship Id="rId4064" Type="http://schemas.openxmlformats.org/officeDocument/2006/relationships/hyperlink" Target="https://www.ncbi.nlm.nih.gov/biosample/?term=SAMN48403062" TargetMode="External"/><Relationship Id="rId5115" Type="http://schemas.openxmlformats.org/officeDocument/2006/relationships/hyperlink" Target="https://n2t.net/ark:/65665/3d19316e9-c41f-4d54-856a-d05ff99fc644" TargetMode="External"/><Relationship Id="rId3080" Type="http://schemas.openxmlformats.org/officeDocument/2006/relationships/hyperlink" Target="https://n2t.net/ark:/65665/3fc02da40-eaa1-4589-b790-c0087139c9af" TargetMode="External"/><Relationship Id="rId4131" Type="http://schemas.openxmlformats.org/officeDocument/2006/relationships/hyperlink" Target="https://www.ncbi.nlm.nih.gov/biosample/?term=SAMN26198150" TargetMode="External"/><Relationship Id="rId7287" Type="http://schemas.openxmlformats.org/officeDocument/2006/relationships/hyperlink" Target="https://n2t.net/ark:/65665/3da3b2ca8-b299-4440-a264-d31770b27229" TargetMode="External"/><Relationship Id="rId1725" Type="http://schemas.openxmlformats.org/officeDocument/2006/relationships/hyperlink" Target="https://www.ncbi.nlm.nih.gov/sra/?term=SRR22396883" TargetMode="External"/><Relationship Id="rId17" Type="http://schemas.openxmlformats.org/officeDocument/2006/relationships/hyperlink" Target="https://www.ncbi.nlm.nih.gov/sra/?term=SRR19434398" TargetMode="External"/><Relationship Id="rId3897" Type="http://schemas.openxmlformats.org/officeDocument/2006/relationships/hyperlink" Target="https://n2t.net/ark:/65665/3d8f38a51-64bc-405f-8ae4-4beea0383add" TargetMode="External"/><Relationship Id="rId4948" Type="http://schemas.openxmlformats.org/officeDocument/2006/relationships/hyperlink" Target="https://n2t.net/ark:/65665/31039ebc1-a46c-4864-b003-cb96010bc361" TargetMode="External"/><Relationship Id="rId7007" Type="http://schemas.openxmlformats.org/officeDocument/2006/relationships/hyperlink" Target="https://n2t.net/ark:/65665/395db6665-0062-417b-a74e-290724ff2cbb" TargetMode="External"/><Relationship Id="rId2499" Type="http://schemas.openxmlformats.org/officeDocument/2006/relationships/hyperlink" Target="https://n2t.net/ark:/65665/32552c76e-1fd6-4d1e-a4bc-900cad562458" TargetMode="External"/><Relationship Id="rId3964" Type="http://schemas.openxmlformats.org/officeDocument/2006/relationships/hyperlink" Target="https://www.ncbi.nlm.nih.gov/biosample/?term=SAMN36762362" TargetMode="External"/><Relationship Id="rId6370" Type="http://schemas.openxmlformats.org/officeDocument/2006/relationships/hyperlink" Target="https://www.ncbi.nlm.nih.gov/nuccore/OR482536" TargetMode="External"/><Relationship Id="rId1" Type="http://schemas.openxmlformats.org/officeDocument/2006/relationships/hyperlink" Target="https://n2t.net/ark:/65665/3a916b44f-6557-4612-8f09-2a1d0604d572" TargetMode="External"/><Relationship Id="rId885" Type="http://schemas.openxmlformats.org/officeDocument/2006/relationships/hyperlink" Target="https://n2t.net/ark:/65665/3ce1b2cc2-94ea-4048-8f9b-dae629771112" TargetMode="External"/><Relationship Id="rId2566" Type="http://schemas.openxmlformats.org/officeDocument/2006/relationships/hyperlink" Target="https://www.ncbi.nlm.nih.gov/sra/?term=SRR22396765" TargetMode="External"/><Relationship Id="rId2980" Type="http://schemas.openxmlformats.org/officeDocument/2006/relationships/hyperlink" Target="https://n2t.net/ark:/65665/36705efe4-46e1-4350-8cc2-56f8893f649b" TargetMode="External"/><Relationship Id="rId3617" Type="http://schemas.openxmlformats.org/officeDocument/2006/relationships/hyperlink" Target="https://www.ncbi.nlm.nih.gov/biosample/?term=SAMN36762351" TargetMode="External"/><Relationship Id="rId6023" Type="http://schemas.openxmlformats.org/officeDocument/2006/relationships/hyperlink" Target="https://n2t.net/ark:/65665/39733a547-38e0-4060-a896-b7b423604dac" TargetMode="External"/><Relationship Id="rId538" Type="http://schemas.openxmlformats.org/officeDocument/2006/relationships/hyperlink" Target="https://n2t.net/ark:/65665/384c40a6d-6ed3-4426-a51d-e53ee4ec19c6" TargetMode="External"/><Relationship Id="rId952" Type="http://schemas.openxmlformats.org/officeDocument/2006/relationships/hyperlink" Target="https://www.ncbi.nlm.nih.gov/biosample/?term=SAMN31811737" TargetMode="External"/><Relationship Id="rId1168" Type="http://schemas.openxmlformats.org/officeDocument/2006/relationships/hyperlink" Target="https://n2t.net/ark:/65665/3f6e5362d-af90-4035-b07d-d14d4981e4ce" TargetMode="External"/><Relationship Id="rId1582" Type="http://schemas.openxmlformats.org/officeDocument/2006/relationships/hyperlink" Target="https://n2t.net/ark:/65665/303c44c40-78ae-412f-9232-536fad3c0452" TargetMode="External"/><Relationship Id="rId2219" Type="http://schemas.openxmlformats.org/officeDocument/2006/relationships/hyperlink" Target="https://www.ncbi.nlm.nih.gov/sra/?term=SRR21844149" TargetMode="External"/><Relationship Id="rId2633" Type="http://schemas.openxmlformats.org/officeDocument/2006/relationships/hyperlink" Target="https://n2t.net/ark:/65665/3648fc3d6-e16a-43e6-afc7-e9666333896a" TargetMode="External"/><Relationship Id="rId5789" Type="http://schemas.openxmlformats.org/officeDocument/2006/relationships/hyperlink" Target="https://www.ncbi.nlm.nih.gov/biosample/?term=SAMN36762130" TargetMode="External"/><Relationship Id="rId605" Type="http://schemas.openxmlformats.org/officeDocument/2006/relationships/hyperlink" Target="https://www.ncbi.nlm.nih.gov/biosample/?term=SAMN29555123" TargetMode="External"/><Relationship Id="rId1235" Type="http://schemas.openxmlformats.org/officeDocument/2006/relationships/hyperlink" Target="https://n2t.net/ark:/65665/3b884e5c3-2957-4697-be6c-23e286ee8c4c" TargetMode="External"/><Relationship Id="rId1302" Type="http://schemas.openxmlformats.org/officeDocument/2006/relationships/hyperlink" Target="https://www.ncbi.nlm.nih.gov/biosample/?term=SAMN26198351" TargetMode="External"/><Relationship Id="rId2700" Type="http://schemas.openxmlformats.org/officeDocument/2006/relationships/hyperlink" Target="https://www.ncbi.nlm.nih.gov/sra/?term=SRR19434508" TargetMode="External"/><Relationship Id="rId4458" Type="http://schemas.openxmlformats.org/officeDocument/2006/relationships/hyperlink" Target="https://www.ncbi.nlm.nih.gov/nuccore/OP035184" TargetMode="External"/><Relationship Id="rId5856" Type="http://schemas.openxmlformats.org/officeDocument/2006/relationships/hyperlink" Target="https://n2t.net/ark:/65665/3b9650914-d5e8-4cb1-bfe1-19633c1f8e9b" TargetMode="External"/><Relationship Id="rId6907" Type="http://schemas.openxmlformats.org/officeDocument/2006/relationships/hyperlink" Target="https://www.ncbi.nlm.nih.gov/sra/?term=SRR22396935" TargetMode="External"/><Relationship Id="rId4872" Type="http://schemas.openxmlformats.org/officeDocument/2006/relationships/hyperlink" Target="https://www.ncbi.nlm.nih.gov/sra/?term=SRR33529815" TargetMode="External"/><Relationship Id="rId5509" Type="http://schemas.openxmlformats.org/officeDocument/2006/relationships/hyperlink" Target="https://www.ncbi.nlm.nih.gov/sra/?term=SRR21843930" TargetMode="External"/><Relationship Id="rId5923" Type="http://schemas.openxmlformats.org/officeDocument/2006/relationships/hyperlink" Target="https://www.ncbi.nlm.nih.gov/sra/?term=SRR22396845" TargetMode="External"/><Relationship Id="rId395" Type="http://schemas.openxmlformats.org/officeDocument/2006/relationships/hyperlink" Target="https://n2t.net/ark:/65665/3ecc74a29-e6e5-4b92-b2a1-d9c52f7bbc2e" TargetMode="External"/><Relationship Id="rId2076" Type="http://schemas.openxmlformats.org/officeDocument/2006/relationships/hyperlink" Target="https://n2t.net/ark:/65665/339d6e0f6-d7ef-4777-a5ee-3707fbea01f0" TargetMode="External"/><Relationship Id="rId3474" Type="http://schemas.openxmlformats.org/officeDocument/2006/relationships/hyperlink" Target="https://n2t.net/ark:/65665/34c6c81e2-522e-4fb1-89ac-7648ba2a07ae" TargetMode="External"/><Relationship Id="rId4525" Type="http://schemas.openxmlformats.org/officeDocument/2006/relationships/hyperlink" Target="https://www.ncbi.nlm.nih.gov/sra/?term=SRR18254563" TargetMode="External"/><Relationship Id="rId2490" Type="http://schemas.openxmlformats.org/officeDocument/2006/relationships/hyperlink" Target="https://www.ncbi.nlm.nih.gov/nuccore/OR581026" TargetMode="External"/><Relationship Id="rId3127" Type="http://schemas.openxmlformats.org/officeDocument/2006/relationships/hyperlink" Target="https://n2t.net/ark:/65665/33705e4ec-8f9a-4eb5-b1eb-bf9a975a26bd" TargetMode="External"/><Relationship Id="rId3541" Type="http://schemas.openxmlformats.org/officeDocument/2006/relationships/hyperlink" Target="https://www.ncbi.nlm.nih.gov/sra/?term=SRR25465089" TargetMode="External"/><Relationship Id="rId6697" Type="http://schemas.openxmlformats.org/officeDocument/2006/relationships/hyperlink" Target="https://n2t.net/ark:/65665/3c837386d-ce41-4146-826c-9a2ea9821b10" TargetMode="External"/><Relationship Id="rId462" Type="http://schemas.openxmlformats.org/officeDocument/2006/relationships/hyperlink" Target="https://www.ncbi.nlm.nih.gov/biosample/?term=SAMN29555072" TargetMode="External"/><Relationship Id="rId1092" Type="http://schemas.openxmlformats.org/officeDocument/2006/relationships/hyperlink" Target="https://www.ncbi.nlm.nih.gov/biosample/?term=SAMN31811883" TargetMode="External"/><Relationship Id="rId2143" Type="http://schemas.openxmlformats.org/officeDocument/2006/relationships/hyperlink" Target="https://www.ncbi.nlm.nih.gov/biosample/?term=SAMN26198231" TargetMode="External"/><Relationship Id="rId5299" Type="http://schemas.openxmlformats.org/officeDocument/2006/relationships/hyperlink" Target="https://www.ncbi.nlm.nih.gov/biosample/?term=SAMN29555396" TargetMode="External"/><Relationship Id="rId6764" Type="http://schemas.openxmlformats.org/officeDocument/2006/relationships/hyperlink" Target="https://www.ncbi.nlm.nih.gov/biosample/?term=SAMN36762200" TargetMode="External"/><Relationship Id="rId115" Type="http://schemas.openxmlformats.org/officeDocument/2006/relationships/hyperlink" Target="https://n2t.net/ark:/65665/3be38eef4-877b-441a-88e5-cd482fca9ffa" TargetMode="External"/><Relationship Id="rId2210" Type="http://schemas.openxmlformats.org/officeDocument/2006/relationships/hyperlink" Target="https://n2t.net/ark:/65665/397e81237-7473-482d-a69c-15f0d9f5f2aa" TargetMode="External"/><Relationship Id="rId5366" Type="http://schemas.openxmlformats.org/officeDocument/2006/relationships/hyperlink" Target="https://n2t.net/ark:/65665/37de548b9-4e8a-46ad-8ce8-58d4f199230f" TargetMode="External"/><Relationship Id="rId6417" Type="http://schemas.openxmlformats.org/officeDocument/2006/relationships/hyperlink" Target="https://n2t.net/ark:/65665/305b9b09d-7646-4d31-b60a-2bd3b02f4540" TargetMode="External"/><Relationship Id="rId4382" Type="http://schemas.openxmlformats.org/officeDocument/2006/relationships/hyperlink" Target="https://www.ncbi.nlm.nih.gov/nuccore/OR546150" TargetMode="External"/><Relationship Id="rId5019" Type="http://schemas.openxmlformats.org/officeDocument/2006/relationships/hyperlink" Target="https://www.ncbi.nlm.nih.gov/nuccore/OP035217" TargetMode="External"/><Relationship Id="rId5433" Type="http://schemas.openxmlformats.org/officeDocument/2006/relationships/hyperlink" Target="https://www.ncbi.nlm.nih.gov/biosample/?term=SAMN48403307" TargetMode="External"/><Relationship Id="rId5780" Type="http://schemas.openxmlformats.org/officeDocument/2006/relationships/hyperlink" Target="https://www.ncbi.nlm.nih.gov/nuccore/OR482575" TargetMode="External"/><Relationship Id="rId6831" Type="http://schemas.openxmlformats.org/officeDocument/2006/relationships/hyperlink" Target="https://n2t.net/ark:/65665/35ecd8a5d-520e-4690-b0ac-70722ba9f4e0" TargetMode="External"/><Relationship Id="rId1976" Type="http://schemas.openxmlformats.org/officeDocument/2006/relationships/hyperlink" Target="https://n2t.net/ark:/65665/3261d1a46-bd67-474b-80c4-80a52b7b4fc6" TargetMode="External"/><Relationship Id="rId4035" Type="http://schemas.openxmlformats.org/officeDocument/2006/relationships/hyperlink" Target="https://n2t.net/ark:/65665/3842322bc-f544-461c-94f6-4ca255f0af88" TargetMode="External"/><Relationship Id="rId1629" Type="http://schemas.openxmlformats.org/officeDocument/2006/relationships/hyperlink" Target="https://www.ncbi.nlm.nih.gov/sra/?term=SRR21843936" TargetMode="External"/><Relationship Id="rId5500" Type="http://schemas.openxmlformats.org/officeDocument/2006/relationships/hyperlink" Target="https://www.ncbi.nlm.nih.gov/sra/?term=SRR18254479" TargetMode="External"/><Relationship Id="rId3051" Type="http://schemas.openxmlformats.org/officeDocument/2006/relationships/hyperlink" Target="https://www.ncbi.nlm.nih.gov/biosample/?term=SAMN29555110" TargetMode="External"/><Relationship Id="rId4102" Type="http://schemas.openxmlformats.org/officeDocument/2006/relationships/hyperlink" Target="https://www.ncbi.nlm.nih.gov/biosample/?term=SAMN31811775" TargetMode="External"/><Relationship Id="rId7258" Type="http://schemas.openxmlformats.org/officeDocument/2006/relationships/hyperlink" Target="https://n2t.net/ark:/65665/3e88fcdad-74e8-4298-ab36-d849eb40d3be" TargetMode="External"/><Relationship Id="rId3868" Type="http://schemas.openxmlformats.org/officeDocument/2006/relationships/hyperlink" Target="https://www.ncbi.nlm.nih.gov/biosample/?term=SAMN36762261" TargetMode="External"/><Relationship Id="rId4919" Type="http://schemas.openxmlformats.org/officeDocument/2006/relationships/hyperlink" Target="https://n2t.net/ark:/65665/3a1ef3dbf-5cbd-403c-8948-1bc2e87c9453" TargetMode="External"/><Relationship Id="rId6274" Type="http://schemas.openxmlformats.org/officeDocument/2006/relationships/hyperlink" Target="https://www.ncbi.nlm.nih.gov/nuccore/OR482574" TargetMode="External"/><Relationship Id="rId7325" Type="http://schemas.openxmlformats.org/officeDocument/2006/relationships/hyperlink" Target="https://www.ncbi.nlm.nih.gov/biosample/?term=SAMN36762204" TargetMode="External"/><Relationship Id="rId789" Type="http://schemas.openxmlformats.org/officeDocument/2006/relationships/hyperlink" Target="https://n2t.net/ark:/65665/38222d24a-e6d7-4f5d-b00a-b86e2687e961" TargetMode="External"/><Relationship Id="rId2884" Type="http://schemas.openxmlformats.org/officeDocument/2006/relationships/hyperlink" Target="https://n2t.net/ark:/65665/330c511cc-78ce-45f0-9f2a-01c5909756e5" TargetMode="External"/><Relationship Id="rId5290" Type="http://schemas.openxmlformats.org/officeDocument/2006/relationships/hyperlink" Target="https://www.ncbi.nlm.nih.gov/biosample/?term=SAMN29555060" TargetMode="External"/><Relationship Id="rId6341" Type="http://schemas.openxmlformats.org/officeDocument/2006/relationships/hyperlink" Target="https://www.ncbi.nlm.nih.gov/biosample/?term=SAMN29555392" TargetMode="External"/><Relationship Id="rId856" Type="http://schemas.openxmlformats.org/officeDocument/2006/relationships/hyperlink" Target="https://www.ncbi.nlm.nih.gov/nuccore/OP056975" TargetMode="External"/><Relationship Id="rId1486" Type="http://schemas.openxmlformats.org/officeDocument/2006/relationships/hyperlink" Target="https://www.ncbi.nlm.nih.gov/nuccore/PV460831" TargetMode="External"/><Relationship Id="rId2537" Type="http://schemas.openxmlformats.org/officeDocument/2006/relationships/hyperlink" Target="https://www.ncbi.nlm.nih.gov/sra/?term=SRR22396889" TargetMode="External"/><Relationship Id="rId3935" Type="http://schemas.openxmlformats.org/officeDocument/2006/relationships/hyperlink" Target="https://www.ncbi.nlm.nih.gov/sra/?term=SRR25465094" TargetMode="External"/><Relationship Id="rId509" Type="http://schemas.openxmlformats.org/officeDocument/2006/relationships/hyperlink" Target="https://www.ncbi.nlm.nih.gov/biosample/?term=SAMN31811893" TargetMode="External"/><Relationship Id="rId1139" Type="http://schemas.openxmlformats.org/officeDocument/2006/relationships/hyperlink" Target="https://www.ncbi.nlm.nih.gov/nuccore/OR482443" TargetMode="External"/><Relationship Id="rId2951" Type="http://schemas.openxmlformats.org/officeDocument/2006/relationships/hyperlink" Target="https://www.ncbi.nlm.nih.gov/biosample/?term=SAMN29555285" TargetMode="External"/><Relationship Id="rId5010" Type="http://schemas.openxmlformats.org/officeDocument/2006/relationships/hyperlink" Target="https://n2t.net/ark:/65665/3a480603b-a07f-413f-a0d0-f85af88233de" TargetMode="External"/><Relationship Id="rId923" Type="http://schemas.openxmlformats.org/officeDocument/2006/relationships/hyperlink" Target="https://www.ncbi.nlm.nih.gov/biosample/?term=SAMN36762160" TargetMode="External"/><Relationship Id="rId1553" Type="http://schemas.openxmlformats.org/officeDocument/2006/relationships/hyperlink" Target="https://n2t.net/ark:/65665/31d0ff7be-79b3-4403-bbbe-9b0cef28734a" TargetMode="External"/><Relationship Id="rId2604" Type="http://schemas.openxmlformats.org/officeDocument/2006/relationships/hyperlink" Target="https://n2t.net/ark:/65665/354458287-cfdb-4a70-aa41-bacd109a4c1a" TargetMode="External"/><Relationship Id="rId1206" Type="http://schemas.openxmlformats.org/officeDocument/2006/relationships/hyperlink" Target="https://www.ncbi.nlm.nih.gov/biosample/?term=SAMN31811586" TargetMode="External"/><Relationship Id="rId1620" Type="http://schemas.openxmlformats.org/officeDocument/2006/relationships/hyperlink" Target="https://n2t.net/ark:/65665/30c4e31b3-268e-4291-a7c1-0f5c856b168c" TargetMode="External"/><Relationship Id="rId4776" Type="http://schemas.openxmlformats.org/officeDocument/2006/relationships/hyperlink" Target="https://www.ncbi.nlm.nih.gov/sra/?term=SRR21843951" TargetMode="External"/><Relationship Id="rId5827" Type="http://schemas.openxmlformats.org/officeDocument/2006/relationships/hyperlink" Target="https://www.ncbi.nlm.nih.gov/biosample/?term=SAMN31811735" TargetMode="External"/><Relationship Id="rId7182" Type="http://schemas.openxmlformats.org/officeDocument/2006/relationships/hyperlink" Target="https://www.ncbi.nlm.nih.gov/nuccore/PV442286" TargetMode="External"/><Relationship Id="rId3378" Type="http://schemas.openxmlformats.org/officeDocument/2006/relationships/hyperlink" Target="https://n2t.net/ark:/65665/329964a23-c19c-4166-9453-7f4ada2ce8b7" TargetMode="External"/><Relationship Id="rId3792" Type="http://schemas.openxmlformats.org/officeDocument/2006/relationships/hyperlink" Target="https://www.ncbi.nlm.nih.gov/nuccore/PV170612" TargetMode="External"/><Relationship Id="rId4429" Type="http://schemas.openxmlformats.org/officeDocument/2006/relationships/hyperlink" Target="https://www.ncbi.nlm.nih.gov/nuccore/OR575613" TargetMode="External"/><Relationship Id="rId4843" Type="http://schemas.openxmlformats.org/officeDocument/2006/relationships/hyperlink" Target="https://n2t.net/ark:/65665/3553b2677-e933-4dba-a994-5645586d3735" TargetMode="External"/><Relationship Id="rId299" Type="http://schemas.openxmlformats.org/officeDocument/2006/relationships/hyperlink" Target="https://n2t.net/ark:/65665/3d967c50d-48d5-4e6d-8bcb-65e120c4b28e" TargetMode="External"/><Relationship Id="rId2394" Type="http://schemas.openxmlformats.org/officeDocument/2006/relationships/hyperlink" Target="https://www.ncbi.nlm.nih.gov/nuccore/PV460844" TargetMode="External"/><Relationship Id="rId3445" Type="http://schemas.openxmlformats.org/officeDocument/2006/relationships/hyperlink" Target="https://www.ncbi.nlm.nih.gov/biosample/?term=SAMN36762310" TargetMode="External"/><Relationship Id="rId366" Type="http://schemas.openxmlformats.org/officeDocument/2006/relationships/hyperlink" Target="https://www.ncbi.nlm.nih.gov/biosample/?term=SAMN31811824" TargetMode="External"/><Relationship Id="rId780" Type="http://schemas.openxmlformats.org/officeDocument/2006/relationships/hyperlink" Target="https://www.ncbi.nlm.nih.gov/sra/?term=SRR19434454" TargetMode="External"/><Relationship Id="rId2047" Type="http://schemas.openxmlformats.org/officeDocument/2006/relationships/hyperlink" Target="https://www.ncbi.nlm.nih.gov/sra/?term=SRR21844096" TargetMode="External"/><Relationship Id="rId2461" Type="http://schemas.openxmlformats.org/officeDocument/2006/relationships/hyperlink" Target="https://n2t.net/ark:/65665/35a9afe50-6ed1-4f26-ad13-82cb0aeeb4d6" TargetMode="External"/><Relationship Id="rId3512" Type="http://schemas.openxmlformats.org/officeDocument/2006/relationships/hyperlink" Target="https://www.ncbi.nlm.nih.gov/nuccore/OP035103" TargetMode="External"/><Relationship Id="rId4910" Type="http://schemas.openxmlformats.org/officeDocument/2006/relationships/hyperlink" Target="https://www.ncbi.nlm.nih.gov/biosample/?term=SAMN26198390" TargetMode="External"/><Relationship Id="rId6668" Type="http://schemas.openxmlformats.org/officeDocument/2006/relationships/hyperlink" Target="https://n2t.net/ark:/65665/39d9be9ec-396d-487c-beb1-2b9f9a8cedb1" TargetMode="External"/><Relationship Id="rId433" Type="http://schemas.openxmlformats.org/officeDocument/2006/relationships/hyperlink" Target="https://www.ncbi.nlm.nih.gov/sra/?term=SRR22396685" TargetMode="External"/><Relationship Id="rId1063" Type="http://schemas.openxmlformats.org/officeDocument/2006/relationships/hyperlink" Target="https://n2t.net/ark:/65665/351fa3311-ca4d-462d-bbd1-8d4618568853" TargetMode="External"/><Relationship Id="rId2114" Type="http://schemas.openxmlformats.org/officeDocument/2006/relationships/hyperlink" Target="https://n2t.net/ark:/65665/30ce179b3-e4e0-413b-a90c-36de9daed86f" TargetMode="External"/><Relationship Id="rId4286" Type="http://schemas.openxmlformats.org/officeDocument/2006/relationships/hyperlink" Target="https://n2t.net/ark:/65665/3cd956349-36e6-4864-a2d5-be26df6ba321" TargetMode="External"/><Relationship Id="rId5684" Type="http://schemas.openxmlformats.org/officeDocument/2006/relationships/hyperlink" Target="https://n2t.net/ark:/65665/37af2a850-79cc-4517-ad18-801ae18e6b5f" TargetMode="External"/><Relationship Id="rId6735" Type="http://schemas.openxmlformats.org/officeDocument/2006/relationships/hyperlink" Target="https://www.ncbi.nlm.nih.gov/sra/?term=SRR21843899" TargetMode="External"/><Relationship Id="rId500" Type="http://schemas.openxmlformats.org/officeDocument/2006/relationships/hyperlink" Target="https://n2t.net/ark:/65665/312b37330-cf1d-452d-aec0-7ff28baa614c" TargetMode="External"/><Relationship Id="rId1130" Type="http://schemas.openxmlformats.org/officeDocument/2006/relationships/hyperlink" Target="https://www.ncbi.nlm.nih.gov/nuccore/OP057107" TargetMode="External"/><Relationship Id="rId5337" Type="http://schemas.openxmlformats.org/officeDocument/2006/relationships/hyperlink" Target="https://www.ncbi.nlm.nih.gov/nuccore/PV670471" TargetMode="External"/><Relationship Id="rId5751" Type="http://schemas.openxmlformats.org/officeDocument/2006/relationships/hyperlink" Target="https://www.ncbi.nlm.nih.gov/biosample/?term=SAMN31811926" TargetMode="External"/><Relationship Id="rId6802" Type="http://schemas.openxmlformats.org/officeDocument/2006/relationships/hyperlink" Target="https://n2t.net/ark:/65665/3840d9433-8f97-4b64-a5cc-26bf7c301238" TargetMode="External"/><Relationship Id="rId1947" Type="http://schemas.openxmlformats.org/officeDocument/2006/relationships/hyperlink" Target="https://n2t.net/ark:/65665/35af028a3-3f31-4461-a51a-3d8455e38a34" TargetMode="External"/><Relationship Id="rId4353" Type="http://schemas.openxmlformats.org/officeDocument/2006/relationships/hyperlink" Target="https://www.ncbi.nlm.nih.gov/sra/?term=SRR21844113" TargetMode="External"/><Relationship Id="rId5404" Type="http://schemas.openxmlformats.org/officeDocument/2006/relationships/hyperlink" Target="https://www.ncbi.nlm.nih.gov/sra/?term=SRR22396913" TargetMode="External"/><Relationship Id="rId4006" Type="http://schemas.openxmlformats.org/officeDocument/2006/relationships/hyperlink" Target="https://www.ncbi.nlm.nih.gov/biosample/?term=SAMN36762358" TargetMode="External"/><Relationship Id="rId4420" Type="http://schemas.openxmlformats.org/officeDocument/2006/relationships/hyperlink" Target="https://n2t.net/ark:/65665/3732fba65-ec9f-467e-9371-8c2828ad7b25" TargetMode="External"/><Relationship Id="rId290" Type="http://schemas.openxmlformats.org/officeDocument/2006/relationships/hyperlink" Target="https://n2t.net/ark:/65665/3260be10c-43dc-4b91-9ba8-2973f0ec930a" TargetMode="External"/><Relationship Id="rId3022" Type="http://schemas.openxmlformats.org/officeDocument/2006/relationships/hyperlink" Target="https://www.ncbi.nlm.nih.gov/biosample/?term=SAMN26198156" TargetMode="External"/><Relationship Id="rId6178" Type="http://schemas.openxmlformats.org/officeDocument/2006/relationships/hyperlink" Target="https://www.ncbi.nlm.nih.gov/sra/?term=SRR25465130" TargetMode="External"/><Relationship Id="rId6592" Type="http://schemas.openxmlformats.org/officeDocument/2006/relationships/hyperlink" Target="https://www.ncbi.nlm.nih.gov/biosample/?term=SAMN31811640" TargetMode="External"/><Relationship Id="rId7229" Type="http://schemas.openxmlformats.org/officeDocument/2006/relationships/hyperlink" Target="https://www.ncbi.nlm.nih.gov/biosample/?term=SAMN48403226" TargetMode="External"/><Relationship Id="rId5194" Type="http://schemas.openxmlformats.org/officeDocument/2006/relationships/hyperlink" Target="https://n2t.net/ark:/65665/3369ac302-001b-4cb4-83d7-6b6908ace176" TargetMode="External"/><Relationship Id="rId6245" Type="http://schemas.openxmlformats.org/officeDocument/2006/relationships/hyperlink" Target="https://www.ncbi.nlm.nih.gov/biosample/?term=SAMN26198417" TargetMode="External"/><Relationship Id="rId2788" Type="http://schemas.openxmlformats.org/officeDocument/2006/relationships/hyperlink" Target="https://www.ncbi.nlm.nih.gov/sra/?term=SRR21844146" TargetMode="External"/><Relationship Id="rId3839" Type="http://schemas.openxmlformats.org/officeDocument/2006/relationships/hyperlink" Target="https://www.ncbi.nlm.nih.gov/sra/?term=SRR25465137" TargetMode="External"/><Relationship Id="rId2855" Type="http://schemas.openxmlformats.org/officeDocument/2006/relationships/hyperlink" Target="https://www.ncbi.nlm.nih.gov/biosample/?term=SAMN29555149" TargetMode="External"/><Relationship Id="rId3906" Type="http://schemas.openxmlformats.org/officeDocument/2006/relationships/hyperlink" Target="https://www.ncbi.nlm.nih.gov/nuccore/PV170565" TargetMode="External"/><Relationship Id="rId5261" Type="http://schemas.openxmlformats.org/officeDocument/2006/relationships/hyperlink" Target="https://www.ncbi.nlm.nih.gov/biosample/?term=SAMN31811838" TargetMode="External"/><Relationship Id="rId6312" Type="http://schemas.openxmlformats.org/officeDocument/2006/relationships/hyperlink" Target="https://www.ncbi.nlm.nih.gov/sra/?term=SRR21843912" TargetMode="External"/><Relationship Id="rId96" Type="http://schemas.openxmlformats.org/officeDocument/2006/relationships/hyperlink" Target="https://www.ncbi.nlm.nih.gov/nuccore/OP035203" TargetMode="External"/><Relationship Id="rId827" Type="http://schemas.openxmlformats.org/officeDocument/2006/relationships/hyperlink" Target="https://www.ncbi.nlm.nih.gov/nuccore/OP056856" TargetMode="External"/><Relationship Id="rId1457" Type="http://schemas.openxmlformats.org/officeDocument/2006/relationships/hyperlink" Target="https://n2t.net/ark:/65665/387713852-b9a3-44de-949f-8d1084cbdba9" TargetMode="External"/><Relationship Id="rId1871" Type="http://schemas.openxmlformats.org/officeDocument/2006/relationships/hyperlink" Target="https://www.ncbi.nlm.nih.gov/sra/?term=SRR25465324" TargetMode="External"/><Relationship Id="rId2508" Type="http://schemas.openxmlformats.org/officeDocument/2006/relationships/hyperlink" Target="https://www.ncbi.nlm.nih.gov/nuccore/OR581024" TargetMode="External"/><Relationship Id="rId2922" Type="http://schemas.openxmlformats.org/officeDocument/2006/relationships/hyperlink" Target="https://www.ncbi.nlm.nih.gov/sra/?term=SRR25465312" TargetMode="External"/><Relationship Id="rId1524" Type="http://schemas.openxmlformats.org/officeDocument/2006/relationships/hyperlink" Target="https://www.ncbi.nlm.nih.gov/biosample/?term=SAMN36762154" TargetMode="External"/><Relationship Id="rId7086" Type="http://schemas.openxmlformats.org/officeDocument/2006/relationships/hyperlink" Target="https://www.ncbi.nlm.nih.gov/nuccore/OR581013" TargetMode="External"/><Relationship Id="rId3696" Type="http://schemas.openxmlformats.org/officeDocument/2006/relationships/hyperlink" Target="https://www.ncbi.nlm.nih.gov/sra/?term=SRR21844043" TargetMode="External"/><Relationship Id="rId4747" Type="http://schemas.openxmlformats.org/officeDocument/2006/relationships/hyperlink" Target="https://www.ncbi.nlm.nih.gov/sra/?term=SRR33529826" TargetMode="External"/><Relationship Id="rId7153" Type="http://schemas.openxmlformats.org/officeDocument/2006/relationships/hyperlink" Target="https://www.ncbi.nlm.nih.gov/biosample/?term=SAMN31811843" TargetMode="External"/><Relationship Id="rId2298" Type="http://schemas.openxmlformats.org/officeDocument/2006/relationships/hyperlink" Target="https://www.ncbi.nlm.nih.gov/sra/?term=SRR19434484" TargetMode="External"/><Relationship Id="rId3349" Type="http://schemas.openxmlformats.org/officeDocument/2006/relationships/hyperlink" Target="https://www.ncbi.nlm.nih.gov/biosample/?term=SAMN29555413" TargetMode="External"/><Relationship Id="rId7220" Type="http://schemas.openxmlformats.org/officeDocument/2006/relationships/hyperlink" Target="https://www.ncbi.nlm.nih.gov/nuccore/PV670486" TargetMode="External"/><Relationship Id="rId684" Type="http://schemas.openxmlformats.org/officeDocument/2006/relationships/hyperlink" Target="https://n2t.net/ark:/65665/3f9f493b9-f41e-4b10-ae00-b6e9dc7ee4c0" TargetMode="External"/><Relationship Id="rId2365" Type="http://schemas.openxmlformats.org/officeDocument/2006/relationships/hyperlink" Target="https://n2t.net/ark:/65665/38727ff61-c9c1-45e0-8319-8062119a1c00" TargetMode="External"/><Relationship Id="rId3763" Type="http://schemas.openxmlformats.org/officeDocument/2006/relationships/hyperlink" Target="https://n2t.net/ark:/65665/31c5dfa23-b9b9-4136-a230-87ce6435c7d5" TargetMode="External"/><Relationship Id="rId4814" Type="http://schemas.openxmlformats.org/officeDocument/2006/relationships/hyperlink" Target="https://www.ncbi.nlm.nih.gov/biosample/?term=SAMN26198234" TargetMode="External"/><Relationship Id="rId337" Type="http://schemas.openxmlformats.org/officeDocument/2006/relationships/hyperlink" Target="https://www.ncbi.nlm.nih.gov/sra/?term=SRR18254537" TargetMode="External"/><Relationship Id="rId2018" Type="http://schemas.openxmlformats.org/officeDocument/2006/relationships/hyperlink" Target="https://www.ncbi.nlm.nih.gov/nuccore/OR499753" TargetMode="External"/><Relationship Id="rId3416" Type="http://schemas.openxmlformats.org/officeDocument/2006/relationships/hyperlink" Target="https://www.ncbi.nlm.nih.gov/biosample/?term=SAMN36762373" TargetMode="External"/><Relationship Id="rId3830" Type="http://schemas.openxmlformats.org/officeDocument/2006/relationships/hyperlink" Target="https://n2t.net/ark:/65665/32f33dbe9-70af-4a46-89c2-c40278b740c6" TargetMode="External"/><Relationship Id="rId6986" Type="http://schemas.openxmlformats.org/officeDocument/2006/relationships/hyperlink" Target="https://n2t.net/ark:/65665/34993c752-b89b-41e6-888b-3e0119803e74" TargetMode="External"/><Relationship Id="rId751" Type="http://schemas.openxmlformats.org/officeDocument/2006/relationships/hyperlink" Target="https://www.ncbi.nlm.nih.gov/sra/?term=SRR19434457" TargetMode="External"/><Relationship Id="rId1381" Type="http://schemas.openxmlformats.org/officeDocument/2006/relationships/hyperlink" Target="https://www.ncbi.nlm.nih.gov/sra/?term=SRR25465301" TargetMode="External"/><Relationship Id="rId2432" Type="http://schemas.openxmlformats.org/officeDocument/2006/relationships/hyperlink" Target="https://n2t.net/ark:/65665/3b799228f-ec18-45f1-ad62-a83141b479fb" TargetMode="External"/><Relationship Id="rId5588" Type="http://schemas.openxmlformats.org/officeDocument/2006/relationships/hyperlink" Target="https://n2t.net/ark:/65665/388bffed5-1c72-48cf-9e03-0b0b37f62482" TargetMode="External"/><Relationship Id="rId6639" Type="http://schemas.openxmlformats.org/officeDocument/2006/relationships/hyperlink" Target="https://n2t.net/ark:/65665/3d6e9273f-02b5-4cb1-b5b0-749f0d7b963f" TargetMode="External"/><Relationship Id="rId404" Type="http://schemas.openxmlformats.org/officeDocument/2006/relationships/hyperlink" Target="https://www.ncbi.nlm.nih.gov/nuccore/PV423370" TargetMode="External"/><Relationship Id="rId1034" Type="http://schemas.openxmlformats.org/officeDocument/2006/relationships/hyperlink" Target="https://n2t.net/ark:/65665/3ff2d3e95-3fc7-4728-82a9-ea59ee56e326" TargetMode="External"/><Relationship Id="rId5655" Type="http://schemas.openxmlformats.org/officeDocument/2006/relationships/hyperlink" Target="https://www.ncbi.nlm.nih.gov/biosample/?term=SAMN26198337" TargetMode="External"/><Relationship Id="rId6706" Type="http://schemas.openxmlformats.org/officeDocument/2006/relationships/hyperlink" Target="https://www.ncbi.nlm.nih.gov/nuccore/OP056847" TargetMode="External"/><Relationship Id="rId1101" Type="http://schemas.openxmlformats.org/officeDocument/2006/relationships/hyperlink" Target="https://n2t.net/ark:/65665/323ab0eb7-1723-4755-81c0-dd524e670c99" TargetMode="External"/><Relationship Id="rId4257" Type="http://schemas.openxmlformats.org/officeDocument/2006/relationships/hyperlink" Target="https://www.ncbi.nlm.nih.gov/nuccore/PV662066" TargetMode="External"/><Relationship Id="rId4671" Type="http://schemas.openxmlformats.org/officeDocument/2006/relationships/hyperlink" Target="https://n2t.net/ark:/65665/32eee3526-ed25-4847-ac0b-2b8a977a3a02" TargetMode="External"/><Relationship Id="rId5308" Type="http://schemas.openxmlformats.org/officeDocument/2006/relationships/hyperlink" Target="https://www.ncbi.nlm.nih.gov/sra/?term=SRR21844005" TargetMode="External"/><Relationship Id="rId5722" Type="http://schemas.openxmlformats.org/officeDocument/2006/relationships/hyperlink" Target="https://www.ncbi.nlm.nih.gov/sra/?term=SRR25465013" TargetMode="External"/><Relationship Id="rId3273" Type="http://schemas.openxmlformats.org/officeDocument/2006/relationships/hyperlink" Target="https://n2t.net/ark:/65665/34c5eb51f-4c2d-4211-9a2a-4bfc8a0ef05d" TargetMode="External"/><Relationship Id="rId4324" Type="http://schemas.openxmlformats.org/officeDocument/2006/relationships/hyperlink" Target="https://www.ncbi.nlm.nih.gov/biosample/?term=SAMN31811820" TargetMode="External"/><Relationship Id="rId194" Type="http://schemas.openxmlformats.org/officeDocument/2006/relationships/hyperlink" Target="https://www.ncbi.nlm.nih.gov/biosample/?term=SAMN29555406" TargetMode="External"/><Relationship Id="rId1918" Type="http://schemas.openxmlformats.org/officeDocument/2006/relationships/hyperlink" Target="https://n2t.net/ark:/65665/3116ce416-da02-44b5-821e-b365a0ecaee8" TargetMode="External"/><Relationship Id="rId6496" Type="http://schemas.openxmlformats.org/officeDocument/2006/relationships/hyperlink" Target="https://n2t.net/ark:/65665/39c2654cc-a98f-4907-9f8f-921b163917e9" TargetMode="External"/><Relationship Id="rId261" Type="http://schemas.openxmlformats.org/officeDocument/2006/relationships/hyperlink" Target="https://n2t.net/ark:/65665/33938041a-5096-4fec-baa9-575132f4609f" TargetMode="External"/><Relationship Id="rId3340" Type="http://schemas.openxmlformats.org/officeDocument/2006/relationships/hyperlink" Target="https://www.ncbi.nlm.nih.gov/biosample/?term=SAMN31811609" TargetMode="External"/><Relationship Id="rId5098" Type="http://schemas.openxmlformats.org/officeDocument/2006/relationships/hyperlink" Target="https://n2t.net/ark:/65665/3d743d7bf-9035-462e-8fd6-e7a662820b50" TargetMode="External"/><Relationship Id="rId6149" Type="http://schemas.openxmlformats.org/officeDocument/2006/relationships/hyperlink" Target="https://www.ncbi.nlm.nih.gov/nuccore/OP057109" TargetMode="External"/><Relationship Id="rId6563" Type="http://schemas.openxmlformats.org/officeDocument/2006/relationships/hyperlink" Target="https://www.ncbi.nlm.nih.gov/biosample/?term=SAMN26198242" TargetMode="External"/><Relationship Id="rId2759" Type="http://schemas.openxmlformats.org/officeDocument/2006/relationships/hyperlink" Target="https://www.ncbi.nlm.nih.gov/sra/?term=SRR21844083" TargetMode="External"/><Relationship Id="rId5165" Type="http://schemas.openxmlformats.org/officeDocument/2006/relationships/hyperlink" Target="https://n2t.net/ark:/65665/34673a688-4589-4cf8-b652-4d474e0420a6" TargetMode="External"/><Relationship Id="rId6216" Type="http://schemas.openxmlformats.org/officeDocument/2006/relationships/hyperlink" Target="https://n2t.net/ark:/65665/3341f1336-36aa-49fc-a82f-a900c71d92a0" TargetMode="External"/><Relationship Id="rId6630" Type="http://schemas.openxmlformats.org/officeDocument/2006/relationships/hyperlink" Target="https://www.ncbi.nlm.nih.gov/nuccore/PV329701" TargetMode="External"/><Relationship Id="rId1775" Type="http://schemas.openxmlformats.org/officeDocument/2006/relationships/hyperlink" Target="https://n2t.net/ark:/65665/3ac1c9c16-cf03-4b43-a89f-df3f7e5d897c" TargetMode="External"/><Relationship Id="rId2826" Type="http://schemas.openxmlformats.org/officeDocument/2006/relationships/hyperlink" Target="https://www.ncbi.nlm.nih.gov/sra/?term=SRR19434493" TargetMode="External"/><Relationship Id="rId4181" Type="http://schemas.openxmlformats.org/officeDocument/2006/relationships/hyperlink" Target="https://www.ncbi.nlm.nih.gov/biosample/?term=SAMN29555397" TargetMode="External"/><Relationship Id="rId5232" Type="http://schemas.openxmlformats.org/officeDocument/2006/relationships/hyperlink" Target="https://www.ncbi.nlm.nih.gov/sra/?term=SRR19434405" TargetMode="External"/><Relationship Id="rId67" Type="http://schemas.openxmlformats.org/officeDocument/2006/relationships/hyperlink" Target="https://n2t.net/ark:/65665/39d3cace2-8135-4963-b877-cd613c0dc132" TargetMode="External"/><Relationship Id="rId1428" Type="http://schemas.openxmlformats.org/officeDocument/2006/relationships/hyperlink" Target="https://www.ncbi.nlm.nih.gov/nuccore/OR546164" TargetMode="External"/><Relationship Id="rId1842" Type="http://schemas.openxmlformats.org/officeDocument/2006/relationships/hyperlink" Target="https://www.ncbi.nlm.nih.gov/nuccore/OR546234" TargetMode="External"/><Relationship Id="rId4998" Type="http://schemas.openxmlformats.org/officeDocument/2006/relationships/hyperlink" Target="https://n2t.net/ark:/65665/39f9d485c-7dc7-43ed-803e-33eb8441a5b2" TargetMode="External"/><Relationship Id="rId7057" Type="http://schemas.openxmlformats.org/officeDocument/2006/relationships/hyperlink" Target="https://www.ncbi.nlm.nih.gov/nuccore/PV442277" TargetMode="External"/><Relationship Id="rId6073" Type="http://schemas.openxmlformats.org/officeDocument/2006/relationships/hyperlink" Target="https://n2t.net/ark:/65665/336d59fdb-4cc2-467e-9bd1-030fd2e05442" TargetMode="External"/><Relationship Id="rId7124" Type="http://schemas.openxmlformats.org/officeDocument/2006/relationships/hyperlink" Target="https://n2t.net/ark:/65665/30351caf9-3279-454e-8620-0d77c301572f" TargetMode="External"/><Relationship Id="rId3667" Type="http://schemas.openxmlformats.org/officeDocument/2006/relationships/hyperlink" Target="https://www.ncbi.nlm.nih.gov/nuccore/PV170545" TargetMode="External"/><Relationship Id="rId4718" Type="http://schemas.openxmlformats.org/officeDocument/2006/relationships/hyperlink" Target="https://www.ncbi.nlm.nih.gov/biosample/?term=SAMN31811562" TargetMode="External"/><Relationship Id="rId588" Type="http://schemas.openxmlformats.org/officeDocument/2006/relationships/hyperlink" Target="https://www.ncbi.nlm.nih.gov/sra/?term=SRR21844214" TargetMode="External"/><Relationship Id="rId2269" Type="http://schemas.openxmlformats.org/officeDocument/2006/relationships/hyperlink" Target="https://www.ncbi.nlm.nih.gov/sra/?term=SRR19434535" TargetMode="External"/><Relationship Id="rId2683" Type="http://schemas.openxmlformats.org/officeDocument/2006/relationships/hyperlink" Target="https://www.ncbi.nlm.nih.gov/sra/?term=SRR21843965" TargetMode="External"/><Relationship Id="rId3734" Type="http://schemas.openxmlformats.org/officeDocument/2006/relationships/hyperlink" Target="https://n2t.net/ark:/65665/34618cf08-d0e1-4edb-abce-aec9218f84ae" TargetMode="External"/><Relationship Id="rId6140" Type="http://schemas.openxmlformats.org/officeDocument/2006/relationships/hyperlink" Target="https://n2t.net/ark:/65665/3569f945a-7bcd-4281-addc-dc89bd23cb6f" TargetMode="External"/><Relationship Id="rId655" Type="http://schemas.openxmlformats.org/officeDocument/2006/relationships/hyperlink" Target="https://www.ncbi.nlm.nih.gov/biosample/?term=SAMN31811769" TargetMode="External"/><Relationship Id="rId1285" Type="http://schemas.openxmlformats.org/officeDocument/2006/relationships/hyperlink" Target="https://www.ncbi.nlm.nih.gov/sra/?term=SRR19434537" TargetMode="External"/><Relationship Id="rId2336" Type="http://schemas.openxmlformats.org/officeDocument/2006/relationships/hyperlink" Target="https://n2t.net/ark:/65665/3bedcd019-5914-46ec-b139-3a6428378370" TargetMode="External"/><Relationship Id="rId2750" Type="http://schemas.openxmlformats.org/officeDocument/2006/relationships/hyperlink" Target="https://n2t.net/ark:/65665/3d24c0365-5cb6-4449-842e-b4e7abc17aa5" TargetMode="External"/><Relationship Id="rId3801" Type="http://schemas.openxmlformats.org/officeDocument/2006/relationships/hyperlink" Target="https://n2t.net/ark:/65665/38c2e9f93-124e-4718-a81d-21e825a92c15" TargetMode="External"/><Relationship Id="rId6957" Type="http://schemas.openxmlformats.org/officeDocument/2006/relationships/hyperlink" Target="https://n2t.net/ark:/65665/36d73551e-3510-4c0f-a286-58f2d3fb5fcb" TargetMode="External"/><Relationship Id="rId308" Type="http://schemas.openxmlformats.org/officeDocument/2006/relationships/hyperlink" Target="https://www.ncbi.nlm.nih.gov/biosample/?term=SAMN31811858" TargetMode="External"/><Relationship Id="rId722" Type="http://schemas.openxmlformats.org/officeDocument/2006/relationships/hyperlink" Target="https://www.ncbi.nlm.nih.gov/nuccore/OR546194" TargetMode="External"/><Relationship Id="rId1352" Type="http://schemas.openxmlformats.org/officeDocument/2006/relationships/hyperlink" Target="https://n2t.net/ark:/65665/3de555343-419e-4d27-b1f6-b7c34bc0cdb7" TargetMode="External"/><Relationship Id="rId2403" Type="http://schemas.openxmlformats.org/officeDocument/2006/relationships/hyperlink" Target="https://n2t.net/ark:/65665/3513e9b96-38e4-478e-86a7-6b117d165e2d" TargetMode="External"/><Relationship Id="rId5559" Type="http://schemas.openxmlformats.org/officeDocument/2006/relationships/hyperlink" Target="https://www.ncbi.nlm.nih.gov/biosample/?term=SAMN26198399" TargetMode="External"/><Relationship Id="rId1005" Type="http://schemas.openxmlformats.org/officeDocument/2006/relationships/hyperlink" Target="https://www.ncbi.nlm.nih.gov/nuccore/OP035250" TargetMode="External"/><Relationship Id="rId4575" Type="http://schemas.openxmlformats.org/officeDocument/2006/relationships/hyperlink" Target="https://n2t.net/ark:/65665/3d09f7420-061d-4c74-9d43-eef606081eb9" TargetMode="External"/><Relationship Id="rId5973" Type="http://schemas.openxmlformats.org/officeDocument/2006/relationships/hyperlink" Target="https://www.ncbi.nlm.nih.gov/biosample/?term=SAMN26198223" TargetMode="External"/><Relationship Id="rId3177" Type="http://schemas.openxmlformats.org/officeDocument/2006/relationships/hyperlink" Target="https://www.ncbi.nlm.nih.gov/biosample/?term=SAMN36762162" TargetMode="External"/><Relationship Id="rId4228" Type="http://schemas.openxmlformats.org/officeDocument/2006/relationships/hyperlink" Target="https://www.ncbi.nlm.nih.gov/biosample/?term=SAMN31811827" TargetMode="External"/><Relationship Id="rId5626" Type="http://schemas.openxmlformats.org/officeDocument/2006/relationships/hyperlink" Target="https://www.ncbi.nlm.nih.gov/sra/?term=SRR19434397" TargetMode="External"/><Relationship Id="rId3591" Type="http://schemas.openxmlformats.org/officeDocument/2006/relationships/hyperlink" Target="https://n2t.net/ark:/65665/3d1eefeeb-a33b-496e-ade1-8d5cf01753bd" TargetMode="External"/><Relationship Id="rId4642" Type="http://schemas.openxmlformats.org/officeDocument/2006/relationships/hyperlink" Target="https://n2t.net/ark:/65665/380e466ca-84fe-402b-922f-a27ea499b714" TargetMode="External"/><Relationship Id="rId2193" Type="http://schemas.openxmlformats.org/officeDocument/2006/relationships/hyperlink" Target="https://n2t.net/ark:/65665/398abcdf5-20c2-4f84-b4b8-46c93c53154f" TargetMode="External"/><Relationship Id="rId3244" Type="http://schemas.openxmlformats.org/officeDocument/2006/relationships/hyperlink" Target="https://n2t.net/ark:/65665/3df8d65ed-253f-4a00-9884-4d54908beae2" TargetMode="External"/><Relationship Id="rId165" Type="http://schemas.openxmlformats.org/officeDocument/2006/relationships/hyperlink" Target="https://www.ncbi.nlm.nih.gov/sra/?term=SRR22396673" TargetMode="External"/><Relationship Id="rId2260" Type="http://schemas.openxmlformats.org/officeDocument/2006/relationships/hyperlink" Target="https://n2t.net/ark:/65665/388aa99c7-8f28-4e7d-9ac2-9bfb577d8941" TargetMode="External"/><Relationship Id="rId3311" Type="http://schemas.openxmlformats.org/officeDocument/2006/relationships/hyperlink" Target="https://www.ncbi.nlm.nih.gov/nuccore/PV454010" TargetMode="External"/><Relationship Id="rId6467" Type="http://schemas.openxmlformats.org/officeDocument/2006/relationships/hyperlink" Target="https://n2t.net/ark:/65665/3b2cdd88f-fabd-4d53-b826-dab41cb0c766" TargetMode="External"/><Relationship Id="rId6881" Type="http://schemas.openxmlformats.org/officeDocument/2006/relationships/hyperlink" Target="https://n2t.net/ark:/65665/3324bfad0-b845-4298-ab19-2afd1d80748e" TargetMode="External"/><Relationship Id="rId232" Type="http://schemas.openxmlformats.org/officeDocument/2006/relationships/hyperlink" Target="https://n2t.net/ark:/65665/379a9de4d-732f-4423-9212-da4c9527676a" TargetMode="External"/><Relationship Id="rId5069" Type="http://schemas.openxmlformats.org/officeDocument/2006/relationships/hyperlink" Target="https://www.ncbi.nlm.nih.gov/nuccore/PV454021" TargetMode="External"/><Relationship Id="rId5483" Type="http://schemas.openxmlformats.org/officeDocument/2006/relationships/hyperlink" Target="https://www.ncbi.nlm.nih.gov/nuccore/OR482522" TargetMode="External"/><Relationship Id="rId6534" Type="http://schemas.openxmlformats.org/officeDocument/2006/relationships/hyperlink" Target="https://n2t.net/ark:/65665/317129745-bc48-4e9c-9ff8-b21ad1a146cf" TargetMode="External"/><Relationship Id="rId1679" Type="http://schemas.openxmlformats.org/officeDocument/2006/relationships/hyperlink" Target="https://n2t.net/ark:/65665/3676f4dac-0a64-469c-a443-5bbd820b2bda" TargetMode="External"/><Relationship Id="rId4085" Type="http://schemas.openxmlformats.org/officeDocument/2006/relationships/hyperlink" Target="https://n2t.net/ark:/65665/354f5aec3-4839-4a3a-859e-ab011ed891bb" TargetMode="External"/><Relationship Id="rId5136" Type="http://schemas.openxmlformats.org/officeDocument/2006/relationships/hyperlink" Target="https://www.ncbi.nlm.nih.gov/nuccore/PV656762" TargetMode="External"/><Relationship Id="rId4152" Type="http://schemas.openxmlformats.org/officeDocument/2006/relationships/hyperlink" Target="https://www.ncbi.nlm.nih.gov/biosample/?term=SAMN26198172" TargetMode="External"/><Relationship Id="rId5203" Type="http://schemas.openxmlformats.org/officeDocument/2006/relationships/hyperlink" Target="https://www.ncbi.nlm.nih.gov/nuccore/OP057014" TargetMode="External"/><Relationship Id="rId5550" Type="http://schemas.openxmlformats.org/officeDocument/2006/relationships/hyperlink" Target="https://n2t.net/ark:/65665/37037a507-e8f9-41df-9bfc-9468fc38a0c0" TargetMode="External"/><Relationship Id="rId6601" Type="http://schemas.openxmlformats.org/officeDocument/2006/relationships/hyperlink" Target="https://n2t.net/ark:/65665/3bfdd2332-a861-43b5-aa25-dc248d66f8e9" TargetMode="External"/><Relationship Id="rId1746" Type="http://schemas.openxmlformats.org/officeDocument/2006/relationships/hyperlink" Target="https://www.ncbi.nlm.nih.gov/sra/?term=SRR21844098" TargetMode="External"/><Relationship Id="rId38" Type="http://schemas.openxmlformats.org/officeDocument/2006/relationships/hyperlink" Target="https://n2t.net/ark:/65665/36b9f3c94-01d7-4e6b-bc38-f75f6e297922" TargetMode="External"/><Relationship Id="rId1813" Type="http://schemas.openxmlformats.org/officeDocument/2006/relationships/hyperlink" Target="https://n2t.net/ark:/65665/3cc0de560-ef15-49a3-a69a-37dd63f6c1f4" TargetMode="External"/><Relationship Id="rId4969" Type="http://schemas.openxmlformats.org/officeDocument/2006/relationships/hyperlink" Target="https://www.ncbi.nlm.nih.gov/nuccore/PV637422" TargetMode="External"/><Relationship Id="rId3985" Type="http://schemas.openxmlformats.org/officeDocument/2006/relationships/hyperlink" Target="https://n2t.net/ark:/65665/33bb94408-de5d-4750-8fed-d46e771ad947" TargetMode="External"/><Relationship Id="rId6391" Type="http://schemas.openxmlformats.org/officeDocument/2006/relationships/hyperlink" Target="https://www.ncbi.nlm.nih.gov/sra/?term=SRR21844171" TargetMode="External"/><Relationship Id="rId7028" Type="http://schemas.openxmlformats.org/officeDocument/2006/relationships/hyperlink" Target="https://www.ncbi.nlm.nih.gov/nuccore/OR546161" TargetMode="External"/><Relationship Id="rId2587" Type="http://schemas.openxmlformats.org/officeDocument/2006/relationships/hyperlink" Target="https://n2t.net/ark:/65665/3e2cfc8da-0c1e-44f1-8311-1ff50785784d" TargetMode="External"/><Relationship Id="rId3638" Type="http://schemas.openxmlformats.org/officeDocument/2006/relationships/hyperlink" Target="https://n2t.net/ark:/65665/3da845983-dc67-4f23-aa3a-b632f248111c" TargetMode="External"/><Relationship Id="rId6044" Type="http://schemas.openxmlformats.org/officeDocument/2006/relationships/hyperlink" Target="https://www.ncbi.nlm.nih.gov/biosample/?term=SAMN29555260" TargetMode="External"/><Relationship Id="rId559" Type="http://schemas.openxmlformats.org/officeDocument/2006/relationships/hyperlink" Target="https://www.ncbi.nlm.nih.gov/nuccore/PV357915" TargetMode="External"/><Relationship Id="rId1189" Type="http://schemas.openxmlformats.org/officeDocument/2006/relationships/hyperlink" Target="https://www.ncbi.nlm.nih.gov/sra/?term=SRR21843963" TargetMode="External"/><Relationship Id="rId5060" Type="http://schemas.openxmlformats.org/officeDocument/2006/relationships/hyperlink" Target="https://n2t.net/ark:/65665/3a8784afa-40da-434f-b50c-d0cb65ea0a8b" TargetMode="External"/><Relationship Id="rId6111" Type="http://schemas.openxmlformats.org/officeDocument/2006/relationships/hyperlink" Target="https://n2t.net/ark:/65665/3471aa4c3-389d-43f9-b190-38c690395a32" TargetMode="External"/><Relationship Id="rId626" Type="http://schemas.openxmlformats.org/officeDocument/2006/relationships/hyperlink" Target="https://n2t.net/ark:/65665/3856398ce-f614-4945-a433-1d56e2763977" TargetMode="External"/><Relationship Id="rId973" Type="http://schemas.openxmlformats.org/officeDocument/2006/relationships/hyperlink" Target="https://www.ncbi.nlm.nih.gov/biosample/?term=SAMN36762180" TargetMode="External"/><Relationship Id="rId1256" Type="http://schemas.openxmlformats.org/officeDocument/2006/relationships/hyperlink" Target="https://www.ncbi.nlm.nih.gov/nuccore/OP056833" TargetMode="External"/><Relationship Id="rId2307" Type="http://schemas.openxmlformats.org/officeDocument/2006/relationships/hyperlink" Target="https://n2t.net/ark:/65665/35fe6eef1-1474-4eea-9cd1-3f2de123d201" TargetMode="External"/><Relationship Id="rId2654" Type="http://schemas.openxmlformats.org/officeDocument/2006/relationships/hyperlink" Target="https://www.ncbi.nlm.nih.gov/nuccore/OP056941" TargetMode="External"/><Relationship Id="rId3705" Type="http://schemas.openxmlformats.org/officeDocument/2006/relationships/hyperlink" Target="https://n2t.net/ark:/65665/36945a125-abad-4c2f-ae20-b824c1344aad" TargetMode="External"/><Relationship Id="rId1670" Type="http://schemas.openxmlformats.org/officeDocument/2006/relationships/hyperlink" Target="https://www.ncbi.nlm.nih.gov/nuccore/OR582708" TargetMode="External"/><Relationship Id="rId2721" Type="http://schemas.openxmlformats.org/officeDocument/2006/relationships/hyperlink" Target="https://n2t.net/ark:/65665/354c17aaf-b972-4eae-95cb-8136de52d18f" TargetMode="External"/><Relationship Id="rId5877" Type="http://schemas.openxmlformats.org/officeDocument/2006/relationships/hyperlink" Target="https://www.ncbi.nlm.nih.gov/nuccore/OP056945" TargetMode="External"/><Relationship Id="rId6928" Type="http://schemas.openxmlformats.org/officeDocument/2006/relationships/hyperlink" Target="https://www.ncbi.nlm.nih.gov/nuccore/PV357917" TargetMode="External"/><Relationship Id="rId1323" Type="http://schemas.openxmlformats.org/officeDocument/2006/relationships/hyperlink" Target="https://n2t.net/ark:/65665/3d526ffd9-aedc-4d20-af8f-286b1bf57f8f" TargetMode="External"/><Relationship Id="rId4479" Type="http://schemas.openxmlformats.org/officeDocument/2006/relationships/hyperlink" Target="https://n2t.net/ark:/65665/3c00c9bda-9f02-4432-948b-d506d8032827" TargetMode="External"/><Relationship Id="rId4893" Type="http://schemas.openxmlformats.org/officeDocument/2006/relationships/hyperlink" Target="https://www.ncbi.nlm.nih.gov/biosample/?term=SAMN31811740" TargetMode="External"/><Relationship Id="rId5944" Type="http://schemas.openxmlformats.org/officeDocument/2006/relationships/hyperlink" Target="https://n2t.net/ark:/65665/3af35a525-aa15-4e76-b8de-4a7dd7bca716" TargetMode="External"/><Relationship Id="rId3495" Type="http://schemas.openxmlformats.org/officeDocument/2006/relationships/hyperlink" Target="https://www.ncbi.nlm.nih.gov/nuccore/PV170583" TargetMode="External"/><Relationship Id="rId4546" Type="http://schemas.openxmlformats.org/officeDocument/2006/relationships/hyperlink" Target="https://n2t.net/ark:/65665/394a638f0-3eba-4154-b9a3-dde0323c0089" TargetMode="External"/><Relationship Id="rId4960" Type="http://schemas.openxmlformats.org/officeDocument/2006/relationships/hyperlink" Target="https://n2t.net/ark:/65665/3cc526005-c33a-43e0-96f3-17b6a68e7ab6" TargetMode="External"/><Relationship Id="rId2097" Type="http://schemas.openxmlformats.org/officeDocument/2006/relationships/hyperlink" Target="https://www.ncbi.nlm.nih.gov/nuccore/OP056801" TargetMode="External"/><Relationship Id="rId3148" Type="http://schemas.openxmlformats.org/officeDocument/2006/relationships/hyperlink" Target="https://www.ncbi.nlm.nih.gov/sra/?term=SRR22396640" TargetMode="External"/><Relationship Id="rId3562" Type="http://schemas.openxmlformats.org/officeDocument/2006/relationships/hyperlink" Target="https://n2t.net/ark:/65665/3db4b7323-0734-444e-b37a-95f950655f44" TargetMode="External"/><Relationship Id="rId4613" Type="http://schemas.openxmlformats.org/officeDocument/2006/relationships/hyperlink" Target="https://n2t.net/ark:/65665/319d7ce3f-0280-4f01-a756-68997f4b3d49" TargetMode="External"/><Relationship Id="rId483" Type="http://schemas.openxmlformats.org/officeDocument/2006/relationships/hyperlink" Target="https://n2t.net/ark:/65665/3347382dd-f3f8-46be-87e6-75d22525d5dd" TargetMode="External"/><Relationship Id="rId2164" Type="http://schemas.openxmlformats.org/officeDocument/2006/relationships/hyperlink" Target="https://n2t.net/ark:/65665/3a65c25ce-dbe9-4d46-a6da-fdf5f9edbb9b" TargetMode="External"/><Relationship Id="rId3215" Type="http://schemas.openxmlformats.org/officeDocument/2006/relationships/hyperlink" Target="https://www.ncbi.nlm.nih.gov/nuccore/OP056836" TargetMode="External"/><Relationship Id="rId6785" Type="http://schemas.openxmlformats.org/officeDocument/2006/relationships/hyperlink" Target="https://www.ncbi.nlm.nih.gov/biosample/?term=SAMN48403255" TargetMode="External"/><Relationship Id="rId136" Type="http://schemas.openxmlformats.org/officeDocument/2006/relationships/hyperlink" Target="https://www.ncbi.nlm.nih.gov/nuccore/OP035253" TargetMode="External"/><Relationship Id="rId550" Type="http://schemas.openxmlformats.org/officeDocument/2006/relationships/hyperlink" Target="https://n2t.net/ark:/65665/375a511da-11e9-4446-85b0-df235491de50" TargetMode="External"/><Relationship Id="rId1180" Type="http://schemas.openxmlformats.org/officeDocument/2006/relationships/hyperlink" Target="https://www.ncbi.nlm.nih.gov/biosample/?term=SAMN29555332" TargetMode="External"/><Relationship Id="rId2231" Type="http://schemas.openxmlformats.org/officeDocument/2006/relationships/hyperlink" Target="https://www.ncbi.nlm.nih.gov/sra/?term=SRR21844215" TargetMode="External"/><Relationship Id="rId5387" Type="http://schemas.openxmlformats.org/officeDocument/2006/relationships/hyperlink" Target="https://n2t.net/ark:/65665/3c8da2497-16e6-4b79-8846-7b1463c297f8" TargetMode="External"/><Relationship Id="rId6438" Type="http://schemas.openxmlformats.org/officeDocument/2006/relationships/hyperlink" Target="https://www.ncbi.nlm.nih.gov/sra/?term=SRR21844111" TargetMode="External"/><Relationship Id="rId203" Type="http://schemas.openxmlformats.org/officeDocument/2006/relationships/hyperlink" Target="https://www.ncbi.nlm.nih.gov/biosample/?term=SAMN31811715" TargetMode="External"/><Relationship Id="rId6852" Type="http://schemas.openxmlformats.org/officeDocument/2006/relationships/hyperlink" Target="https://www.ncbi.nlm.nih.gov/sra/?term=SRR19434453" TargetMode="External"/><Relationship Id="rId1997" Type="http://schemas.openxmlformats.org/officeDocument/2006/relationships/hyperlink" Target="https://www.ncbi.nlm.nih.gov/sra/?term=SRR19434496" TargetMode="External"/><Relationship Id="rId4056" Type="http://schemas.openxmlformats.org/officeDocument/2006/relationships/hyperlink" Target="https://n2t.net/ark:/65665/3b5b39802-67cc-4488-bb74-21f3afe71b4d" TargetMode="External"/><Relationship Id="rId5454" Type="http://schemas.openxmlformats.org/officeDocument/2006/relationships/hyperlink" Target="https://www.ncbi.nlm.nih.gov/biosample/?term=SAMN29555423" TargetMode="External"/><Relationship Id="rId6505" Type="http://schemas.openxmlformats.org/officeDocument/2006/relationships/hyperlink" Target="https://www.ncbi.nlm.nih.gov/biosample/?term=SAMN29555137" TargetMode="External"/><Relationship Id="rId4470" Type="http://schemas.openxmlformats.org/officeDocument/2006/relationships/hyperlink" Target="https://www.ncbi.nlm.nih.gov/nuccore/OP035295" TargetMode="External"/><Relationship Id="rId5107" Type="http://schemas.openxmlformats.org/officeDocument/2006/relationships/hyperlink" Target="https://www.ncbi.nlm.nih.gov/nuccore/OR581025" TargetMode="External"/><Relationship Id="rId5521" Type="http://schemas.openxmlformats.org/officeDocument/2006/relationships/hyperlink" Target="https://n2t.net/ark:/65665/3793f1795-b56a-48aa-9eb1-fc81685ff434" TargetMode="External"/><Relationship Id="rId1717" Type="http://schemas.openxmlformats.org/officeDocument/2006/relationships/hyperlink" Target="https://www.ncbi.nlm.nih.gov/nuccore/OP057101" TargetMode="External"/><Relationship Id="rId3072" Type="http://schemas.openxmlformats.org/officeDocument/2006/relationships/hyperlink" Target="https://n2t.net/ark:/65665/3df50d841-a34c-46f8-b1b4-b8f3ce94d49d" TargetMode="External"/><Relationship Id="rId4123" Type="http://schemas.openxmlformats.org/officeDocument/2006/relationships/hyperlink" Target="https://n2t.net/ark:/65665/34c6cf8fa-7066-4200-b6c0-f43eccef7f00" TargetMode="External"/><Relationship Id="rId7279" Type="http://schemas.openxmlformats.org/officeDocument/2006/relationships/hyperlink" Target="https://www.ncbi.nlm.nih.gov/nuccore/PV357919" TargetMode="External"/><Relationship Id="rId3889" Type="http://schemas.openxmlformats.org/officeDocument/2006/relationships/hyperlink" Target="https://n2t.net/ark:/65665/370e67d6c-845b-4d2e-8a81-c9266da1c3be" TargetMode="External"/><Relationship Id="rId6295" Type="http://schemas.openxmlformats.org/officeDocument/2006/relationships/hyperlink" Target="https://www.ncbi.nlm.nih.gov/nuccore/OP035093" TargetMode="External"/><Relationship Id="rId6362" Type="http://schemas.openxmlformats.org/officeDocument/2006/relationships/hyperlink" Target="https://www.ncbi.nlm.nih.gov/biosample/?term=SAMN29555364" TargetMode="External"/><Relationship Id="rId3956" Type="http://schemas.openxmlformats.org/officeDocument/2006/relationships/hyperlink" Target="https://n2t.net/ark:/65665/3ccabd875-0b20-438a-9d0c-850ccb12e9ea" TargetMode="External"/><Relationship Id="rId6015" Type="http://schemas.openxmlformats.org/officeDocument/2006/relationships/hyperlink" Target="https://n2t.net/ark:/65665/3ffa84981-4849-44c8-abe3-f4d66897d17d" TargetMode="External"/><Relationship Id="rId877" Type="http://schemas.openxmlformats.org/officeDocument/2006/relationships/hyperlink" Target="https://www.ncbi.nlm.nih.gov/nuccore/OR582662" TargetMode="External"/><Relationship Id="rId2558" Type="http://schemas.openxmlformats.org/officeDocument/2006/relationships/hyperlink" Target="https://n2t.net/ark:/65665/3e1a9063d-9ec9-4d9c-9426-dbc088482d4d" TargetMode="External"/><Relationship Id="rId2972" Type="http://schemas.openxmlformats.org/officeDocument/2006/relationships/hyperlink" Target="https://n2t.net/ark:/65665/32dfcedf1-e9c2-44ad-a7d2-c9f128366d6f" TargetMode="External"/><Relationship Id="rId3609" Type="http://schemas.openxmlformats.org/officeDocument/2006/relationships/hyperlink" Target="https://n2t.net/ark:/65665/3982b35d2-e965-4921-a257-fb6b5e25b11c" TargetMode="External"/><Relationship Id="rId944" Type="http://schemas.openxmlformats.org/officeDocument/2006/relationships/hyperlink" Target="https://n2t.net/ark:/65665/331da89e9-1c19-400a-ba94-b4f5b208d732" TargetMode="External"/><Relationship Id="rId1574" Type="http://schemas.openxmlformats.org/officeDocument/2006/relationships/hyperlink" Target="https://www.ncbi.nlm.nih.gov/nuccore/OR482465" TargetMode="External"/><Relationship Id="rId2625" Type="http://schemas.openxmlformats.org/officeDocument/2006/relationships/hyperlink" Target="https://n2t.net/ark:/65665/3fc36b397-0078-4ad3-b60b-68820f38a4b5" TargetMode="External"/><Relationship Id="rId5031" Type="http://schemas.openxmlformats.org/officeDocument/2006/relationships/hyperlink" Target="https://n2t.net/ark:/65665/33ab797f3-1faf-40c5-9b37-e03c21db3138" TargetMode="External"/><Relationship Id="rId1227" Type="http://schemas.openxmlformats.org/officeDocument/2006/relationships/hyperlink" Target="https://n2t.net/ark:/65665/31957befb-3bce-488f-b3c4-f872e8386d54" TargetMode="External"/><Relationship Id="rId1641" Type="http://schemas.openxmlformats.org/officeDocument/2006/relationships/hyperlink" Target="https://n2t.net/ark:/65665/31f449533-6c42-47cf-b5d3-a9cb9b5bd047" TargetMode="External"/><Relationship Id="rId4797" Type="http://schemas.openxmlformats.org/officeDocument/2006/relationships/hyperlink" Target="https://n2t.net/ark:/65665/3266fef9a-8ad0-4e78-8bcb-b07ceb69548f" TargetMode="External"/><Relationship Id="rId5848" Type="http://schemas.openxmlformats.org/officeDocument/2006/relationships/hyperlink" Target="https://n2t.net/ark:/65665/321bce2bd-321e-4e56-a229-fe823eb6ab14" TargetMode="External"/><Relationship Id="rId3399" Type="http://schemas.openxmlformats.org/officeDocument/2006/relationships/hyperlink" Target="https://n2t.net/ark:/65665/32e9fc4c6-1c23-4207-9828-4de45886785e" TargetMode="External"/><Relationship Id="rId4864" Type="http://schemas.openxmlformats.org/officeDocument/2006/relationships/hyperlink" Target="https://n2t.net/ark:/65665/3ec565cb8-c0dd-4cb2-bf40-5995226f673f" TargetMode="External"/><Relationship Id="rId7270" Type="http://schemas.openxmlformats.org/officeDocument/2006/relationships/hyperlink" Target="https://n2t.net/ark:/65665/3754f57b2-1c28-4830-aed0-744b3bd444e5" TargetMode="External"/><Relationship Id="rId3466" Type="http://schemas.openxmlformats.org/officeDocument/2006/relationships/hyperlink" Target="https://n2t.net/ark:/65665/37eaa0234-d89d-4c41-a189-94f38861bb31" TargetMode="External"/><Relationship Id="rId4517" Type="http://schemas.openxmlformats.org/officeDocument/2006/relationships/hyperlink" Target="https://n2t.net/ark:/65665/352319bd3-444a-4ba2-bc27-5ef84e43b4cc" TargetMode="External"/><Relationship Id="rId5915" Type="http://schemas.openxmlformats.org/officeDocument/2006/relationships/hyperlink" Target="https://n2t.net/ark:/65665/3ac6a02c0-72c5-48e8-b358-d2024f191af9" TargetMode="External"/><Relationship Id="rId387" Type="http://schemas.openxmlformats.org/officeDocument/2006/relationships/hyperlink" Target="https://n2t.net/ark:/65665/3fccaff41-063d-4be0-8b0d-699ae7b8b4c9" TargetMode="External"/><Relationship Id="rId2068" Type="http://schemas.openxmlformats.org/officeDocument/2006/relationships/hyperlink" Target="https://www.ncbi.nlm.nih.gov/nuccore/OR546181" TargetMode="External"/><Relationship Id="rId3119" Type="http://schemas.openxmlformats.org/officeDocument/2006/relationships/hyperlink" Target="https://www.ncbi.nlm.nih.gov/nuccore/OP035244" TargetMode="External"/><Relationship Id="rId3880" Type="http://schemas.openxmlformats.org/officeDocument/2006/relationships/hyperlink" Target="https://www.ncbi.nlm.nih.gov/biosample/?term=SAMN36762272" TargetMode="External"/><Relationship Id="rId4931" Type="http://schemas.openxmlformats.org/officeDocument/2006/relationships/hyperlink" Target="https://n2t.net/ark:/65665/3d878c2e9-7696-4031-8a5e-f135069dd490" TargetMode="External"/><Relationship Id="rId1084" Type="http://schemas.openxmlformats.org/officeDocument/2006/relationships/hyperlink" Target="https://www.ncbi.nlm.nih.gov/sra/?term=SRR22396661" TargetMode="External"/><Relationship Id="rId2482" Type="http://schemas.openxmlformats.org/officeDocument/2006/relationships/hyperlink" Target="https://www.ncbi.nlm.nih.gov/biosample/?term=SAMN29555131" TargetMode="External"/><Relationship Id="rId3533" Type="http://schemas.openxmlformats.org/officeDocument/2006/relationships/hyperlink" Target="https://n2t.net/ark:/65665/362f6890b-81cf-40ec-838d-e95007e5a013" TargetMode="External"/><Relationship Id="rId6689" Type="http://schemas.openxmlformats.org/officeDocument/2006/relationships/hyperlink" Target="https://www.ncbi.nlm.nih.gov/sra/?term=SRR25465109" TargetMode="External"/><Relationship Id="rId107" Type="http://schemas.openxmlformats.org/officeDocument/2006/relationships/hyperlink" Target="https://www.ncbi.nlm.nih.gov/sra/?term=SRR18254543" TargetMode="External"/><Relationship Id="rId454" Type="http://schemas.openxmlformats.org/officeDocument/2006/relationships/hyperlink" Target="https://n2t.net/ark:/65665/3d21ecbec-dd51-4af3-a63b-749042c82b16" TargetMode="External"/><Relationship Id="rId2135" Type="http://schemas.openxmlformats.org/officeDocument/2006/relationships/hyperlink" Target="https://n2t.net/ark:/65665/3d45358c1-31d4-48e9-b326-b1a4f69b1ab6" TargetMode="External"/><Relationship Id="rId3600" Type="http://schemas.openxmlformats.org/officeDocument/2006/relationships/hyperlink" Target="https://www.ncbi.nlm.nih.gov/sra/?term=SRR25465327" TargetMode="External"/><Relationship Id="rId6756" Type="http://schemas.openxmlformats.org/officeDocument/2006/relationships/hyperlink" Target="https://n2t.net/ark:/65665/3afbaa7a5-138f-456d-b300-4e3ba0dadf9a" TargetMode="External"/><Relationship Id="rId521" Type="http://schemas.openxmlformats.org/officeDocument/2006/relationships/hyperlink" Target="https://www.ncbi.nlm.nih.gov/biosample/?term=SAMN29555403" TargetMode="External"/><Relationship Id="rId1151" Type="http://schemas.openxmlformats.org/officeDocument/2006/relationships/hyperlink" Target="https://n2t.net/ark:/65665/3d3a92fc5-a114-4a94-80d8-d18d03be2bbf" TargetMode="External"/><Relationship Id="rId2202" Type="http://schemas.openxmlformats.org/officeDocument/2006/relationships/hyperlink" Target="https://www.ncbi.nlm.nih.gov/nuccore/OP056811" TargetMode="External"/><Relationship Id="rId5358" Type="http://schemas.openxmlformats.org/officeDocument/2006/relationships/hyperlink" Target="https://www.ncbi.nlm.nih.gov/biosample/?term=SAMN31811812" TargetMode="External"/><Relationship Id="rId5772" Type="http://schemas.openxmlformats.org/officeDocument/2006/relationships/hyperlink" Target="https://www.ncbi.nlm.nih.gov/biosample/?term=SAMN29555379" TargetMode="External"/><Relationship Id="rId6409" Type="http://schemas.openxmlformats.org/officeDocument/2006/relationships/hyperlink" Target="https://www.ncbi.nlm.nih.gov/sra/?term=SRR21844041" TargetMode="External"/><Relationship Id="rId6823" Type="http://schemas.openxmlformats.org/officeDocument/2006/relationships/hyperlink" Target="https://www.ncbi.nlm.nih.gov/nuccore/OR546153" TargetMode="External"/><Relationship Id="rId1968" Type="http://schemas.openxmlformats.org/officeDocument/2006/relationships/hyperlink" Target="https://www.ncbi.nlm.nih.gov/sra/?term=SRR25465387" TargetMode="External"/><Relationship Id="rId4374" Type="http://schemas.openxmlformats.org/officeDocument/2006/relationships/hyperlink" Target="https://www.ncbi.nlm.nih.gov/biosample/?term=SAMN36762195" TargetMode="External"/><Relationship Id="rId5425" Type="http://schemas.openxmlformats.org/officeDocument/2006/relationships/hyperlink" Target="https://www.ncbi.nlm.nih.gov/nuccore/OP057106" TargetMode="External"/><Relationship Id="rId3390" Type="http://schemas.openxmlformats.org/officeDocument/2006/relationships/hyperlink" Target="https://n2t.net/ark:/65665/395d5c2a8-b5de-4442-9753-0716b353c914" TargetMode="External"/><Relationship Id="rId4027" Type="http://schemas.openxmlformats.org/officeDocument/2006/relationships/hyperlink" Target="https://n2t.net/ark:/65665/3f2c9e315-6044-4a0e-9035-5b801be50b3b" TargetMode="External"/><Relationship Id="rId4441" Type="http://schemas.openxmlformats.org/officeDocument/2006/relationships/hyperlink" Target="https://www.ncbi.nlm.nih.gov/nuccore/PV434818" TargetMode="External"/><Relationship Id="rId3043" Type="http://schemas.openxmlformats.org/officeDocument/2006/relationships/hyperlink" Target="https://n2t.net/ark:/65665/36f2ffc58-4f9d-4492-abf4-0b5372ebca88" TargetMode="External"/><Relationship Id="rId6199" Type="http://schemas.openxmlformats.org/officeDocument/2006/relationships/hyperlink" Target="https://n2t.net/ark:/65665/3b5eb4017-5f14-403d-a46e-b493363606ed" TargetMode="External"/><Relationship Id="rId6266" Type="http://schemas.openxmlformats.org/officeDocument/2006/relationships/hyperlink" Target="https://www.ncbi.nlm.nih.gov/biosample/?term=SAMN29555431" TargetMode="External"/><Relationship Id="rId3110" Type="http://schemas.openxmlformats.org/officeDocument/2006/relationships/hyperlink" Target="https://n2t.net/ark:/65665/3bbc4bd6b-1d53-4413-89fa-fa9dab2d2104" TargetMode="External"/><Relationship Id="rId6680" Type="http://schemas.openxmlformats.org/officeDocument/2006/relationships/hyperlink" Target="https://n2t.net/ark:/65665/343f494e9-6017-4dc8-8089-0bfada696afb" TargetMode="External"/><Relationship Id="rId7317" Type="http://schemas.openxmlformats.org/officeDocument/2006/relationships/hyperlink" Target="https://www.ncbi.nlm.nih.gov/sra/?term=SRR22396785" TargetMode="External"/><Relationship Id="rId2876" Type="http://schemas.openxmlformats.org/officeDocument/2006/relationships/hyperlink" Target="https://n2t.net/ark:/65665/38e7a47e1-2f81-479b-814e-c57d314d70c9" TargetMode="External"/><Relationship Id="rId3927" Type="http://schemas.openxmlformats.org/officeDocument/2006/relationships/hyperlink" Target="https://n2t.net/ark:/65665/3cecbbe61-853b-497c-b6cd-aa1bb4e7e57c" TargetMode="External"/><Relationship Id="rId5282" Type="http://schemas.openxmlformats.org/officeDocument/2006/relationships/hyperlink" Target="https://n2t.net/ark:/65665/358eadfa6-b44e-4881-946c-379c4f76e20e" TargetMode="External"/><Relationship Id="rId6333" Type="http://schemas.openxmlformats.org/officeDocument/2006/relationships/hyperlink" Target="https://www.ncbi.nlm.nih.gov/sra/?term=SRR22396707" TargetMode="External"/><Relationship Id="rId848" Type="http://schemas.openxmlformats.org/officeDocument/2006/relationships/hyperlink" Target="https://n2t.net/ark:/65665/33f589a20-bde8-4f22-b157-c811a9f211e8" TargetMode="External"/><Relationship Id="rId1478" Type="http://schemas.openxmlformats.org/officeDocument/2006/relationships/hyperlink" Target="https://www.ncbi.nlm.nih.gov/biosample/?term=SAMN36762121" TargetMode="External"/><Relationship Id="rId1892" Type="http://schemas.openxmlformats.org/officeDocument/2006/relationships/hyperlink" Target="https://n2t.net/ark:/65665/3f808884d-a72a-4f67-b700-5f2b2ceb1b0a" TargetMode="External"/><Relationship Id="rId2529" Type="http://schemas.openxmlformats.org/officeDocument/2006/relationships/hyperlink" Target="https://n2t.net/ark:/65665/339e35f9d-138b-4ba7-b317-e4c903c05d2e" TargetMode="External"/><Relationship Id="rId6400" Type="http://schemas.openxmlformats.org/officeDocument/2006/relationships/hyperlink" Target="https://n2t.net/ark:/65665/338684084-623b-48c6-b080-7e5042efee92" TargetMode="External"/><Relationship Id="rId915" Type="http://schemas.openxmlformats.org/officeDocument/2006/relationships/hyperlink" Target="https://n2t.net/ark:/65665/39127942c-f20e-41d5-899e-939caa0ca8f9" TargetMode="External"/><Relationship Id="rId1545" Type="http://schemas.openxmlformats.org/officeDocument/2006/relationships/hyperlink" Target="https://www.ncbi.nlm.nih.gov/biosample/?term=SAMN48403246" TargetMode="External"/><Relationship Id="rId2943" Type="http://schemas.openxmlformats.org/officeDocument/2006/relationships/hyperlink" Target="https://n2t.net/ark:/65665/37c62488b-e4ac-4603-b0a3-4a50ded02c88" TargetMode="External"/><Relationship Id="rId5002" Type="http://schemas.openxmlformats.org/officeDocument/2006/relationships/hyperlink" Target="https://www.ncbi.nlm.nih.gov/nuccore/OR546158" TargetMode="External"/><Relationship Id="rId7174" Type="http://schemas.openxmlformats.org/officeDocument/2006/relationships/hyperlink" Target="https://www.ncbi.nlm.nih.gov/biosample/?term=SAMN48403019" TargetMode="External"/><Relationship Id="rId1612" Type="http://schemas.openxmlformats.org/officeDocument/2006/relationships/hyperlink" Target="https://www.ncbi.nlm.nih.gov/nuccore/OR546162" TargetMode="External"/><Relationship Id="rId4768" Type="http://schemas.openxmlformats.org/officeDocument/2006/relationships/hyperlink" Target="https://n2t.net/ark:/65665/358c04a82-0e36-4141-8124-5cbaa2eccca0" TargetMode="External"/><Relationship Id="rId5819" Type="http://schemas.openxmlformats.org/officeDocument/2006/relationships/hyperlink" Target="https://www.ncbi.nlm.nih.gov/sra/?term=SRR33529782" TargetMode="External"/><Relationship Id="rId6190" Type="http://schemas.openxmlformats.org/officeDocument/2006/relationships/hyperlink" Target="https://www.ncbi.nlm.nih.gov/sra/?term=SRR19434385" TargetMode="External"/><Relationship Id="rId3784" Type="http://schemas.openxmlformats.org/officeDocument/2006/relationships/hyperlink" Target="https://www.ncbi.nlm.nih.gov/biosample/?term=SAMN36762318" TargetMode="External"/><Relationship Id="rId4835" Type="http://schemas.openxmlformats.org/officeDocument/2006/relationships/hyperlink" Target="https://www.ncbi.nlm.nih.gov/biosample/?term=SAMN29555311" TargetMode="External"/><Relationship Id="rId7241" Type="http://schemas.openxmlformats.org/officeDocument/2006/relationships/hyperlink" Target="https://www.ncbi.nlm.nih.gov/biosample/?term=SAMN29555348" TargetMode="External"/><Relationship Id="rId2386" Type="http://schemas.openxmlformats.org/officeDocument/2006/relationships/hyperlink" Target="https://www.ncbi.nlm.nih.gov/biosample/?term=SAMN36762040" TargetMode="External"/><Relationship Id="rId3437" Type="http://schemas.openxmlformats.org/officeDocument/2006/relationships/hyperlink" Target="https://n2t.net/ark:/65665/37989c09b-3535-4c6b-ac10-b12fbde38cc5" TargetMode="External"/><Relationship Id="rId3851" Type="http://schemas.openxmlformats.org/officeDocument/2006/relationships/hyperlink" Target="https://www.ncbi.nlm.nih.gov/sra/?term=SRR25465143" TargetMode="External"/><Relationship Id="rId4902" Type="http://schemas.openxmlformats.org/officeDocument/2006/relationships/hyperlink" Target="https://www.ncbi.nlm.nih.gov/sra/?term=SRR22396610" TargetMode="External"/><Relationship Id="rId358" Type="http://schemas.openxmlformats.org/officeDocument/2006/relationships/hyperlink" Target="https://n2t.net/ark:/65665/37008703a-b7de-446a-8852-9d7e938e5a15" TargetMode="External"/><Relationship Id="rId772" Type="http://schemas.openxmlformats.org/officeDocument/2006/relationships/hyperlink" Target="https://n2t.net/ark:/65665/3d4980720-2513-4562-8a9d-dc2583c565d9" TargetMode="External"/><Relationship Id="rId2039" Type="http://schemas.openxmlformats.org/officeDocument/2006/relationships/hyperlink" Target="https://www.ncbi.nlm.nih.gov/nuccore/OP057046" TargetMode="External"/><Relationship Id="rId2453" Type="http://schemas.openxmlformats.org/officeDocument/2006/relationships/hyperlink" Target="https://www.ncbi.nlm.nih.gov/sra/?term=SRR21844047" TargetMode="External"/><Relationship Id="rId3504" Type="http://schemas.openxmlformats.org/officeDocument/2006/relationships/hyperlink" Target="https://n2t.net/ark:/65665/3a69d106f-841a-46df-b1e0-5763e7e869c9" TargetMode="External"/><Relationship Id="rId425" Type="http://schemas.openxmlformats.org/officeDocument/2006/relationships/hyperlink" Target="https://n2t.net/ark:/65665/32b6b5380-35e1-43e2-815e-e370c8d9b524" TargetMode="External"/><Relationship Id="rId1055" Type="http://schemas.openxmlformats.org/officeDocument/2006/relationships/hyperlink" Target="https://www.ncbi.nlm.nih.gov/nuccore/PV642277" TargetMode="External"/><Relationship Id="rId2106" Type="http://schemas.openxmlformats.org/officeDocument/2006/relationships/hyperlink" Target="https://www.ncbi.nlm.nih.gov/sra/?term=SRR33529720" TargetMode="External"/><Relationship Id="rId2520" Type="http://schemas.openxmlformats.org/officeDocument/2006/relationships/hyperlink" Target="https://www.ncbi.nlm.nih.gov/nuccore/OP056830" TargetMode="External"/><Relationship Id="rId5676" Type="http://schemas.openxmlformats.org/officeDocument/2006/relationships/hyperlink" Target="https://n2t.net/ark:/65665/350630d42-c10f-4b24-860b-f76434a78ad9" TargetMode="External"/><Relationship Id="rId6727" Type="http://schemas.openxmlformats.org/officeDocument/2006/relationships/hyperlink" Target="https://n2t.net/ark:/65665/3be46e40b-cd7c-4bed-af6a-8c7967f8d7ab" TargetMode="External"/><Relationship Id="rId1122" Type="http://schemas.openxmlformats.org/officeDocument/2006/relationships/hyperlink" Target="https://www.ncbi.nlm.nih.gov/biosample/?term=SAMN29555339" TargetMode="External"/><Relationship Id="rId4278" Type="http://schemas.openxmlformats.org/officeDocument/2006/relationships/hyperlink" Target="https://www.ncbi.nlm.nih.gov/sra/?term=SRR21844251" TargetMode="External"/><Relationship Id="rId5329" Type="http://schemas.openxmlformats.org/officeDocument/2006/relationships/hyperlink" Target="https://n2t.net/ark:/65665/365a9f46b-ba20-48fd-bc60-62b81edcb1d7" TargetMode="External"/><Relationship Id="rId3294" Type="http://schemas.openxmlformats.org/officeDocument/2006/relationships/hyperlink" Target="https://www.ncbi.nlm.nih.gov/sra/?term=SRR22396815" TargetMode="External"/><Relationship Id="rId4345" Type="http://schemas.openxmlformats.org/officeDocument/2006/relationships/hyperlink" Target="https://n2t.net/ark:/65665/35314ce8c-028c-4c70-a402-40852ce4e563" TargetMode="External"/><Relationship Id="rId4692" Type="http://schemas.openxmlformats.org/officeDocument/2006/relationships/hyperlink" Target="https://www.ncbi.nlm.nih.gov/sra/?term=SRR22396789" TargetMode="External"/><Relationship Id="rId5743" Type="http://schemas.openxmlformats.org/officeDocument/2006/relationships/hyperlink" Target="https://n2t.net/ark:/65665/397b6ea6c-ef14-4e44-9f19-b335a2a37ceb" TargetMode="External"/><Relationship Id="rId1939" Type="http://schemas.openxmlformats.org/officeDocument/2006/relationships/hyperlink" Target="https://www.ncbi.nlm.nih.gov/nuccore/OR499724" TargetMode="External"/><Relationship Id="rId5810" Type="http://schemas.openxmlformats.org/officeDocument/2006/relationships/hyperlink" Target="https://www.ncbi.nlm.nih.gov/nuccore/OR482477" TargetMode="External"/><Relationship Id="rId3361" Type="http://schemas.openxmlformats.org/officeDocument/2006/relationships/hyperlink" Target="https://www.ncbi.nlm.nih.gov/biosample/?term=SAMN26198393" TargetMode="External"/><Relationship Id="rId4412" Type="http://schemas.openxmlformats.org/officeDocument/2006/relationships/hyperlink" Target="https://n2t.net/ark:/65665/3ab5888e6-4d07-4907-9cac-45bbd5fca17f" TargetMode="External"/><Relationship Id="rId282" Type="http://schemas.openxmlformats.org/officeDocument/2006/relationships/hyperlink" Target="https://www.ncbi.nlm.nih.gov/nuccore/OP035075" TargetMode="External"/><Relationship Id="rId3014" Type="http://schemas.openxmlformats.org/officeDocument/2006/relationships/hyperlink" Target="https://n2t.net/ark:/65665/32a3f6f2d-b0eb-46f9-8f9a-6b4a81f8fe31" TargetMode="External"/><Relationship Id="rId6584" Type="http://schemas.openxmlformats.org/officeDocument/2006/relationships/hyperlink" Target="https://n2t.net/ark:/65665/38ac3f544-2404-491f-a568-dc7c84da135c" TargetMode="External"/><Relationship Id="rId2030" Type="http://schemas.openxmlformats.org/officeDocument/2006/relationships/hyperlink" Target="https://www.ncbi.nlm.nih.gov/nuccore/OP035319" TargetMode="External"/><Relationship Id="rId5186" Type="http://schemas.openxmlformats.org/officeDocument/2006/relationships/hyperlink" Target="https://www.ncbi.nlm.nih.gov/sra/?term=SRR33530021" TargetMode="External"/><Relationship Id="rId6237" Type="http://schemas.openxmlformats.org/officeDocument/2006/relationships/hyperlink" Target="https://www.ncbi.nlm.nih.gov/sra/?term=SRR21844241" TargetMode="External"/><Relationship Id="rId6651" Type="http://schemas.openxmlformats.org/officeDocument/2006/relationships/hyperlink" Target="https://n2t.net/ark:/65665/36970c364-2d3c-4f40-80eb-d358a996ff99" TargetMode="External"/><Relationship Id="rId5253" Type="http://schemas.openxmlformats.org/officeDocument/2006/relationships/hyperlink" Target="https://www.ncbi.nlm.nih.gov/sra/?term=SRR18254509" TargetMode="External"/><Relationship Id="rId6304" Type="http://schemas.openxmlformats.org/officeDocument/2006/relationships/hyperlink" Target="https://www.ncbi.nlm.nih.gov/nuccore/OP035060" TargetMode="External"/><Relationship Id="rId1449" Type="http://schemas.openxmlformats.org/officeDocument/2006/relationships/hyperlink" Target="https://www.ncbi.nlm.nih.gov/sra/?term=SRR33529954" TargetMode="External"/><Relationship Id="rId1796" Type="http://schemas.openxmlformats.org/officeDocument/2006/relationships/hyperlink" Target="https://www.ncbi.nlm.nih.gov/nuccore/OR582673" TargetMode="External"/><Relationship Id="rId2847" Type="http://schemas.openxmlformats.org/officeDocument/2006/relationships/hyperlink" Target="https://n2t.net/ark:/65665/3f92ff0b6-5240-48a7-9c2a-fee42ca46e7a" TargetMode="External"/><Relationship Id="rId88" Type="http://schemas.openxmlformats.org/officeDocument/2006/relationships/hyperlink" Target="https://www.ncbi.nlm.nih.gov/biosample/?term=SAMN26198314" TargetMode="External"/><Relationship Id="rId819" Type="http://schemas.openxmlformats.org/officeDocument/2006/relationships/hyperlink" Target="https://www.ncbi.nlm.nih.gov/biosample/?term=SAMN26198128" TargetMode="External"/><Relationship Id="rId1863" Type="http://schemas.openxmlformats.org/officeDocument/2006/relationships/hyperlink" Target="https://n2t.net/ark:/65665/37f62f417-9fb5-43e3-950d-85558fa8ca1f" TargetMode="External"/><Relationship Id="rId2914" Type="http://schemas.openxmlformats.org/officeDocument/2006/relationships/hyperlink" Target="https://n2t.net/ark:/65665/3ae660265-f613-4903-acea-78251b082e3e" TargetMode="External"/><Relationship Id="rId5320" Type="http://schemas.openxmlformats.org/officeDocument/2006/relationships/hyperlink" Target="https://www.ncbi.nlm.nih.gov/sra/?term=SRR25465267" TargetMode="External"/><Relationship Id="rId7078" Type="http://schemas.openxmlformats.org/officeDocument/2006/relationships/hyperlink" Target="https://www.ncbi.nlm.nih.gov/biosample/?term=SAMN31811649" TargetMode="External"/><Relationship Id="rId1516" Type="http://schemas.openxmlformats.org/officeDocument/2006/relationships/hyperlink" Target="https://n2t.net/ark:/65665/37ee1210a-0abd-4aa8-90d1-ca5c1d7337c0" TargetMode="External"/><Relationship Id="rId1930" Type="http://schemas.openxmlformats.org/officeDocument/2006/relationships/hyperlink" Target="https://www.ncbi.nlm.nih.gov/sra/?term=SRR33530016" TargetMode="External"/><Relationship Id="rId3688" Type="http://schemas.openxmlformats.org/officeDocument/2006/relationships/hyperlink" Target="https://n2t.net/ark:/65665/3e0b3c779-d681-41db-a6b0-de012b11a41b" TargetMode="External"/><Relationship Id="rId4739" Type="http://schemas.openxmlformats.org/officeDocument/2006/relationships/hyperlink" Target="https://www.ncbi.nlm.nih.gov/sra/?term=SRR22396903" TargetMode="External"/><Relationship Id="rId6094" Type="http://schemas.openxmlformats.org/officeDocument/2006/relationships/hyperlink" Target="https://www.ncbi.nlm.nih.gov/biosample/?term=SAMN48403239" TargetMode="External"/><Relationship Id="rId7145" Type="http://schemas.openxmlformats.org/officeDocument/2006/relationships/hyperlink" Target="https://n2t.net/ark:/65665/387096598-ba37-4732-af9d-70d085941cf8" TargetMode="External"/><Relationship Id="rId3755" Type="http://schemas.openxmlformats.org/officeDocument/2006/relationships/hyperlink" Target="https://www.ncbi.nlm.nih.gov/sra/?term=SRR18254224" TargetMode="External"/><Relationship Id="rId4806" Type="http://schemas.openxmlformats.org/officeDocument/2006/relationships/hyperlink" Target="https://www.ncbi.nlm.nih.gov/sra/?term=SRR22396731" TargetMode="External"/><Relationship Id="rId6161" Type="http://schemas.openxmlformats.org/officeDocument/2006/relationships/hyperlink" Target="https://www.ncbi.nlm.nih.gov/nuccore/OP035264" TargetMode="External"/><Relationship Id="rId7212" Type="http://schemas.openxmlformats.org/officeDocument/2006/relationships/hyperlink" Target="https://n2t.net/ark:/65665/3c5fd5cb5-1c49-4503-9f9b-d314ce2dc65a" TargetMode="External"/><Relationship Id="rId676" Type="http://schemas.openxmlformats.org/officeDocument/2006/relationships/hyperlink" Target="https://www.ncbi.nlm.nih.gov/nuccore/OR546207" TargetMode="External"/><Relationship Id="rId2357" Type="http://schemas.openxmlformats.org/officeDocument/2006/relationships/hyperlink" Target="https://www.ncbi.nlm.nih.gov/sra/?term=SRR22396847" TargetMode="External"/><Relationship Id="rId3408" Type="http://schemas.openxmlformats.org/officeDocument/2006/relationships/hyperlink" Target="https://www.ncbi.nlm.nih.gov/nuccore/PV610253" TargetMode="External"/><Relationship Id="rId329" Type="http://schemas.openxmlformats.org/officeDocument/2006/relationships/hyperlink" Target="https://n2t.net/ark:/65665/368977eb1-c123-428e-8da2-81ac15cbf6bd" TargetMode="External"/><Relationship Id="rId1373" Type="http://schemas.openxmlformats.org/officeDocument/2006/relationships/hyperlink" Target="https://n2t.net/ark:/65665/3dcded91f-4a90-44f0-ab4d-9910651963b5" TargetMode="External"/><Relationship Id="rId2771" Type="http://schemas.openxmlformats.org/officeDocument/2006/relationships/hyperlink" Target="https://www.ncbi.nlm.nih.gov/sra/?term=SRR19434408" TargetMode="External"/><Relationship Id="rId3822" Type="http://schemas.openxmlformats.org/officeDocument/2006/relationships/hyperlink" Target="https://www.ncbi.nlm.nih.gov/nuccore/PV170608" TargetMode="External"/><Relationship Id="rId6978" Type="http://schemas.openxmlformats.org/officeDocument/2006/relationships/hyperlink" Target="https://www.ncbi.nlm.nih.gov/sra/?term=SRR25465225" TargetMode="External"/><Relationship Id="rId743" Type="http://schemas.openxmlformats.org/officeDocument/2006/relationships/hyperlink" Target="https://n2t.net/ark:/65665/33d952ec3-10f1-4e73-8db0-119590f11137" TargetMode="External"/><Relationship Id="rId1026" Type="http://schemas.openxmlformats.org/officeDocument/2006/relationships/hyperlink" Target="https://www.ncbi.nlm.nih.gov/nuccore/OP035068" TargetMode="External"/><Relationship Id="rId2424" Type="http://schemas.openxmlformats.org/officeDocument/2006/relationships/hyperlink" Target="https://www.ncbi.nlm.nih.gov/nuccore/OP035196" TargetMode="External"/><Relationship Id="rId5994" Type="http://schemas.openxmlformats.org/officeDocument/2006/relationships/hyperlink" Target="https://www.ncbi.nlm.nih.gov/biosample/?term=SAMN29555321" TargetMode="External"/><Relationship Id="rId810" Type="http://schemas.openxmlformats.org/officeDocument/2006/relationships/hyperlink" Target="https://www.ncbi.nlm.nih.gov/nuccore/OP035092" TargetMode="External"/><Relationship Id="rId1440" Type="http://schemas.openxmlformats.org/officeDocument/2006/relationships/hyperlink" Target="https://n2t.net/ark:/65665/3198b0520-bfb5-475a-9a81-453c05591502" TargetMode="External"/><Relationship Id="rId4596" Type="http://schemas.openxmlformats.org/officeDocument/2006/relationships/hyperlink" Target="https://n2t.net/ark:/65665/30e6faf63-8dd4-403a-bb02-c38ca28d978e" TargetMode="External"/><Relationship Id="rId5647" Type="http://schemas.openxmlformats.org/officeDocument/2006/relationships/hyperlink" Target="https://n2t.net/ark:/65665/3117a0ed8-edd3-4794-97d8-5bed26b87f18" TargetMode="External"/><Relationship Id="rId3198" Type="http://schemas.openxmlformats.org/officeDocument/2006/relationships/hyperlink" Target="https://n2t.net/ark:/65665/3fda8fcdb-4a79-43fb-a957-36fb5d71ed3b" TargetMode="External"/><Relationship Id="rId4249" Type="http://schemas.openxmlformats.org/officeDocument/2006/relationships/hyperlink" Target="https://n2t.net/ark:/65665/316b14eb9-4978-4cda-88f7-75be406a3891" TargetMode="External"/><Relationship Id="rId4663" Type="http://schemas.openxmlformats.org/officeDocument/2006/relationships/hyperlink" Target="https://www.ncbi.nlm.nih.gov/nuccore/OP057123" TargetMode="External"/><Relationship Id="rId5714" Type="http://schemas.openxmlformats.org/officeDocument/2006/relationships/hyperlink" Target="https://n2t.net/ark:/65665/329128342-de61-4f20-b21e-e05a3f43e014" TargetMode="External"/><Relationship Id="rId3265" Type="http://schemas.openxmlformats.org/officeDocument/2006/relationships/hyperlink" Target="https://www.ncbi.nlm.nih.gov/nuccore/OR546198" TargetMode="External"/><Relationship Id="rId4316" Type="http://schemas.openxmlformats.org/officeDocument/2006/relationships/hyperlink" Target="https://n2t.net/ark:/65665/3804f7afa-fea1-4440-920c-575763312188" TargetMode="External"/><Relationship Id="rId4730" Type="http://schemas.openxmlformats.org/officeDocument/2006/relationships/hyperlink" Target="https://www.ncbi.nlm.nih.gov/biosample/?term=SAMN29555305" TargetMode="External"/><Relationship Id="rId186" Type="http://schemas.openxmlformats.org/officeDocument/2006/relationships/hyperlink" Target="https://www.ncbi.nlm.nih.gov/sra/?term=SRR22396709" TargetMode="External"/><Relationship Id="rId2281" Type="http://schemas.openxmlformats.org/officeDocument/2006/relationships/hyperlink" Target="https://www.ncbi.nlm.nih.gov/sra/?term=SRR25465220" TargetMode="External"/><Relationship Id="rId3332" Type="http://schemas.openxmlformats.org/officeDocument/2006/relationships/hyperlink" Target="https://www.ncbi.nlm.nih.gov/biosample/?term=SAMN48403142" TargetMode="External"/><Relationship Id="rId6488" Type="http://schemas.openxmlformats.org/officeDocument/2006/relationships/hyperlink" Target="https://www.ncbi.nlm.nih.gov/sra/?term=SRR22396675" TargetMode="External"/><Relationship Id="rId253" Type="http://schemas.openxmlformats.org/officeDocument/2006/relationships/hyperlink" Target="https://n2t.net/ark:/65665/3038bd525-3bcf-47c1-b004-d37c2cbd80be" TargetMode="External"/><Relationship Id="rId6555" Type="http://schemas.openxmlformats.org/officeDocument/2006/relationships/hyperlink" Target="https://n2t.net/ark:/65665/3f5238437-e026-4080-a69f-1167ecd305b5" TargetMode="External"/><Relationship Id="rId320" Type="http://schemas.openxmlformats.org/officeDocument/2006/relationships/hyperlink" Target="https://www.ncbi.nlm.nih.gov/sra/?term=SRR22396962" TargetMode="External"/><Relationship Id="rId2001" Type="http://schemas.openxmlformats.org/officeDocument/2006/relationships/hyperlink" Target="https://n2t.net/ark:/65665/334b95088-6051-4b24-89f4-87ccbed9f3a3" TargetMode="External"/><Relationship Id="rId5157" Type="http://schemas.openxmlformats.org/officeDocument/2006/relationships/hyperlink" Target="https://www.ncbi.nlm.nih.gov/sra/?term=SRR25465189" TargetMode="External"/><Relationship Id="rId6208" Type="http://schemas.openxmlformats.org/officeDocument/2006/relationships/hyperlink" Target="https://www.ncbi.nlm.nih.gov/sra/?term=SRR19434522" TargetMode="External"/><Relationship Id="rId5571" Type="http://schemas.openxmlformats.org/officeDocument/2006/relationships/hyperlink" Target="https://www.ncbi.nlm.nih.gov/biosample/?term=SAMN36762027" TargetMode="External"/><Relationship Id="rId6622" Type="http://schemas.openxmlformats.org/officeDocument/2006/relationships/hyperlink" Target="https://www.ncbi.nlm.nih.gov/biosample/?term=SAMN36762334" TargetMode="External"/><Relationship Id="rId1767" Type="http://schemas.openxmlformats.org/officeDocument/2006/relationships/hyperlink" Target="https://www.ncbi.nlm.nih.gov/nuccore/PV662075" TargetMode="External"/><Relationship Id="rId2818" Type="http://schemas.openxmlformats.org/officeDocument/2006/relationships/hyperlink" Target="https://n2t.net/ark:/65665/3bf0daf58-abc3-4101-9ae7-37765a9c910b" TargetMode="External"/><Relationship Id="rId4173" Type="http://schemas.openxmlformats.org/officeDocument/2006/relationships/hyperlink" Target="https://www.ncbi.nlm.nih.gov/biosample/?term=SAMN31811585" TargetMode="External"/><Relationship Id="rId5224" Type="http://schemas.openxmlformats.org/officeDocument/2006/relationships/hyperlink" Target="https://n2t.net/ark:/65665/3d9f6ae8b-5fa3-43ca-ab3d-ff9bc0a20f30" TargetMode="External"/><Relationship Id="rId59" Type="http://schemas.openxmlformats.org/officeDocument/2006/relationships/hyperlink" Target="https://www.ncbi.nlm.nih.gov/sra/?term=SRR19434373" TargetMode="External"/><Relationship Id="rId1834" Type="http://schemas.openxmlformats.org/officeDocument/2006/relationships/hyperlink" Target="https://www.ncbi.nlm.nih.gov/biosample/?term=SAMN31811583" TargetMode="External"/><Relationship Id="rId4240" Type="http://schemas.openxmlformats.org/officeDocument/2006/relationships/hyperlink" Target="https://www.ncbi.nlm.nih.gov/sra/?term=SRR22396945" TargetMode="External"/><Relationship Id="rId7049" Type="http://schemas.openxmlformats.org/officeDocument/2006/relationships/hyperlink" Target="https://www.ncbi.nlm.nih.gov/biosample/?term=SAMN36762237" TargetMode="External"/><Relationship Id="rId1901" Type="http://schemas.openxmlformats.org/officeDocument/2006/relationships/hyperlink" Target="https://n2t.net/ark:/65665/3b7bb3ba5-a3a7-4b80-b31c-fa2c826dc654" TargetMode="External"/><Relationship Id="rId3659" Type="http://schemas.openxmlformats.org/officeDocument/2006/relationships/hyperlink" Target="https://www.ncbi.nlm.nih.gov/biosample/?term=SAMN36762346" TargetMode="External"/><Relationship Id="rId6065" Type="http://schemas.openxmlformats.org/officeDocument/2006/relationships/hyperlink" Target="https://n2t.net/ark:/65665/30ebcd658-ef4d-44ee-bdd2-def0fc327a76" TargetMode="External"/><Relationship Id="rId7116" Type="http://schemas.openxmlformats.org/officeDocument/2006/relationships/hyperlink" Target="https://www.ncbi.nlm.nih.gov/nuccore/OR582672" TargetMode="External"/><Relationship Id="rId5081" Type="http://schemas.openxmlformats.org/officeDocument/2006/relationships/hyperlink" Target="https://n2t.net/ark:/65665/3dd201cb2-3abc-4b12-b2c0-569670622ecf" TargetMode="External"/><Relationship Id="rId6132" Type="http://schemas.openxmlformats.org/officeDocument/2006/relationships/hyperlink" Target="https://www.ncbi.nlm.nih.gov/nuccore/OR581006" TargetMode="External"/><Relationship Id="rId994" Type="http://schemas.openxmlformats.org/officeDocument/2006/relationships/hyperlink" Target="https://n2t.net/ark:/65665/3b9fd4a83-22b4-4581-95be-2598092e23f9" TargetMode="External"/><Relationship Id="rId2675" Type="http://schemas.openxmlformats.org/officeDocument/2006/relationships/hyperlink" Target="https://n2t.net/ark:/65665/3283b3846-e0af-470c-8f87-e4ec825c40aa" TargetMode="External"/><Relationship Id="rId3726" Type="http://schemas.openxmlformats.org/officeDocument/2006/relationships/hyperlink" Target="https://www.ncbi.nlm.nih.gov/sra/?term=SRR25465151" TargetMode="External"/><Relationship Id="rId647" Type="http://schemas.openxmlformats.org/officeDocument/2006/relationships/hyperlink" Target="https://n2t.net/ark:/65665/3cd9125b0-15a1-45df-a8f5-2e59c994cec5" TargetMode="External"/><Relationship Id="rId1277" Type="http://schemas.openxmlformats.org/officeDocument/2006/relationships/hyperlink" Target="https://n2t.net/ark:/65665/399016869-9527-4d1e-9eed-f56eeaa73537" TargetMode="External"/><Relationship Id="rId1691" Type="http://schemas.openxmlformats.org/officeDocument/2006/relationships/hyperlink" Target="https://www.ncbi.nlm.nih.gov/biosample/?term=SAMN48403067" TargetMode="External"/><Relationship Id="rId2328" Type="http://schemas.openxmlformats.org/officeDocument/2006/relationships/hyperlink" Target="https://www.ncbi.nlm.nih.gov/sra/?term=SRR25465205" TargetMode="External"/><Relationship Id="rId2742" Type="http://schemas.openxmlformats.org/officeDocument/2006/relationships/hyperlink" Target="https://www.ncbi.nlm.nih.gov/sra/?term=SRR22396898" TargetMode="External"/><Relationship Id="rId5898" Type="http://schemas.openxmlformats.org/officeDocument/2006/relationships/hyperlink" Target="https://n2t.net/ark:/65665/3261b4d04-538d-4136-9fb2-0206808df8ef" TargetMode="External"/><Relationship Id="rId6949" Type="http://schemas.openxmlformats.org/officeDocument/2006/relationships/hyperlink" Target="https://www.ncbi.nlm.nih.gov/nuccore/OP056994" TargetMode="External"/><Relationship Id="rId714" Type="http://schemas.openxmlformats.org/officeDocument/2006/relationships/hyperlink" Target="https://www.ncbi.nlm.nih.gov/biosample/?term=SAMN29555248" TargetMode="External"/><Relationship Id="rId1344" Type="http://schemas.openxmlformats.org/officeDocument/2006/relationships/hyperlink" Target="https://www.ncbi.nlm.nih.gov/biosample/?term=SAMN26198120" TargetMode="External"/><Relationship Id="rId5965" Type="http://schemas.openxmlformats.org/officeDocument/2006/relationships/hyperlink" Target="https://www.ncbi.nlm.nih.gov/sra/?term=SRR21843942" TargetMode="External"/><Relationship Id="rId50" Type="http://schemas.openxmlformats.org/officeDocument/2006/relationships/hyperlink" Target="https://n2t.net/ark:/65665/379d8b462-2323-4bc0-8cce-8bfd5a7c2fa7" TargetMode="External"/><Relationship Id="rId1411" Type="http://schemas.openxmlformats.org/officeDocument/2006/relationships/hyperlink" Target="https://n2t.net/ark:/65665/3ddeb972b-7709-432a-9f7a-5fa3cc44945c" TargetMode="External"/><Relationship Id="rId4567" Type="http://schemas.openxmlformats.org/officeDocument/2006/relationships/hyperlink" Target="https://www.ncbi.nlm.nih.gov/nuccore/OR575607" TargetMode="External"/><Relationship Id="rId5618" Type="http://schemas.openxmlformats.org/officeDocument/2006/relationships/hyperlink" Target="https://n2t.net/ark:/65665/3d400e2f9-8554-4eec-ae23-cd813befc24b" TargetMode="External"/><Relationship Id="rId3169" Type="http://schemas.openxmlformats.org/officeDocument/2006/relationships/hyperlink" Target="https://n2t.net/ark:/65665/35f057bff-3be5-4060-8290-7df0f1449d89" TargetMode="External"/><Relationship Id="rId3583" Type="http://schemas.openxmlformats.org/officeDocument/2006/relationships/hyperlink" Target="https://www.ncbi.nlm.nih.gov/nuccore/OP035162" TargetMode="External"/><Relationship Id="rId4981" Type="http://schemas.openxmlformats.org/officeDocument/2006/relationships/hyperlink" Target="https://n2t.net/ark:/65665/3eb40784c-c39a-44d0-8f52-aa576cd581b8" TargetMode="External"/><Relationship Id="rId7040" Type="http://schemas.openxmlformats.org/officeDocument/2006/relationships/hyperlink" Target="https://www.ncbi.nlm.nih.gov/nuccore/PV370334" TargetMode="External"/><Relationship Id="rId2185" Type="http://schemas.openxmlformats.org/officeDocument/2006/relationships/hyperlink" Target="https://www.ncbi.nlm.nih.gov/biosample/?term=SAMN31811817" TargetMode="External"/><Relationship Id="rId3236" Type="http://schemas.openxmlformats.org/officeDocument/2006/relationships/hyperlink" Target="https://www.ncbi.nlm.nih.gov/nuccore/OP057045" TargetMode="External"/><Relationship Id="rId4634" Type="http://schemas.openxmlformats.org/officeDocument/2006/relationships/hyperlink" Target="https://www.ncbi.nlm.nih.gov/biosample/?term=SAMN31811587" TargetMode="External"/><Relationship Id="rId157" Type="http://schemas.openxmlformats.org/officeDocument/2006/relationships/hyperlink" Target="https://n2t.net/ark:/65665/3b0977681-0503-47c4-b109-7f21d9edd1c7" TargetMode="External"/><Relationship Id="rId3650" Type="http://schemas.openxmlformats.org/officeDocument/2006/relationships/hyperlink" Target="https://n2t.net/ark:/65665/34ad6fca0-f144-4d22-a36c-4684d00437f4" TargetMode="External"/><Relationship Id="rId4701" Type="http://schemas.openxmlformats.org/officeDocument/2006/relationships/hyperlink" Target="https://www.ncbi.nlm.nih.gov/sra/?term=SRR22396778" TargetMode="External"/><Relationship Id="rId571" Type="http://schemas.openxmlformats.org/officeDocument/2006/relationships/hyperlink" Target="https://www.ncbi.nlm.nih.gov/nuccore/OP035113" TargetMode="External"/><Relationship Id="rId2252" Type="http://schemas.openxmlformats.org/officeDocument/2006/relationships/hyperlink" Target="https://www.ncbi.nlm.nih.gov/nuccore/OP035221" TargetMode="External"/><Relationship Id="rId3303" Type="http://schemas.openxmlformats.org/officeDocument/2006/relationships/hyperlink" Target="https://www.ncbi.nlm.nih.gov/biosample/?term=SAMN29555291" TargetMode="External"/><Relationship Id="rId6459" Type="http://schemas.openxmlformats.org/officeDocument/2006/relationships/hyperlink" Target="https://www.ncbi.nlm.nih.gov/sra/?term=SRR22396609" TargetMode="External"/><Relationship Id="rId6873" Type="http://schemas.openxmlformats.org/officeDocument/2006/relationships/hyperlink" Target="https://www.ncbi.nlm.nih.gov/biosample/?term=SAMN48403028" TargetMode="External"/><Relationship Id="rId224" Type="http://schemas.openxmlformats.org/officeDocument/2006/relationships/hyperlink" Target="https://www.ncbi.nlm.nih.gov/sra/?term=SRR22396902" TargetMode="External"/><Relationship Id="rId5475" Type="http://schemas.openxmlformats.org/officeDocument/2006/relationships/hyperlink" Target="https://www.ncbi.nlm.nih.gov/biosample/?term=SAMN29555352" TargetMode="External"/><Relationship Id="rId6526" Type="http://schemas.openxmlformats.org/officeDocument/2006/relationships/hyperlink" Target="https://www.ncbi.nlm.nih.gov/sra/?term=SRR22396607" TargetMode="External"/><Relationship Id="rId6940" Type="http://schemas.openxmlformats.org/officeDocument/2006/relationships/hyperlink" Target="https://n2t.net/ark:/65665/347996fc0-944f-4681-be6f-65695cac8c02" TargetMode="External"/><Relationship Id="rId4077" Type="http://schemas.openxmlformats.org/officeDocument/2006/relationships/hyperlink" Target="https://www.ncbi.nlm.nih.gov/sra/?term=SRR22396950" TargetMode="External"/><Relationship Id="rId4491" Type="http://schemas.openxmlformats.org/officeDocument/2006/relationships/hyperlink" Target="https://www.ncbi.nlm.nih.gov/nuccore/OP035080" TargetMode="External"/><Relationship Id="rId5128" Type="http://schemas.openxmlformats.org/officeDocument/2006/relationships/hyperlink" Target="https://n2t.net/ark:/65665/3db66284e-9ac1-46a5-a0ae-512bf88aab79" TargetMode="External"/><Relationship Id="rId5542" Type="http://schemas.openxmlformats.org/officeDocument/2006/relationships/hyperlink" Target="https://www.ncbi.nlm.nih.gov/sra/?term=SRR21844167" TargetMode="External"/><Relationship Id="rId1738" Type="http://schemas.openxmlformats.org/officeDocument/2006/relationships/hyperlink" Target="https://n2t.net/ark:/65665/3d0b3ed8d-f64e-45bf-8d54-b9c385b5d365" TargetMode="External"/><Relationship Id="rId3093" Type="http://schemas.openxmlformats.org/officeDocument/2006/relationships/hyperlink" Target="https://www.ncbi.nlm.nih.gov/biosample/?term=SAMN26198267" TargetMode="External"/><Relationship Id="rId4144" Type="http://schemas.openxmlformats.org/officeDocument/2006/relationships/hyperlink" Target="https://n2t.net/ark:/65665/384655600-78af-48d5-af42-a83e52f0f937" TargetMode="External"/><Relationship Id="rId3160" Type="http://schemas.openxmlformats.org/officeDocument/2006/relationships/hyperlink" Target="https://www.ncbi.nlm.nih.gov/sra/?term=SRR21844211" TargetMode="External"/><Relationship Id="rId4211" Type="http://schemas.openxmlformats.org/officeDocument/2006/relationships/hyperlink" Target="https://www.ncbi.nlm.nih.gov/sra/?term=SRR19434415" TargetMode="External"/><Relationship Id="rId1805" Type="http://schemas.openxmlformats.org/officeDocument/2006/relationships/hyperlink" Target="https://www.ncbi.nlm.nih.gov/biosample/?term=SAMN48403188" TargetMode="External"/><Relationship Id="rId3977" Type="http://schemas.openxmlformats.org/officeDocument/2006/relationships/hyperlink" Target="https://www.ncbi.nlm.nih.gov/sra/?term=SRR25465099" TargetMode="External"/><Relationship Id="rId6036" Type="http://schemas.openxmlformats.org/officeDocument/2006/relationships/hyperlink" Target="https://n2t.net/ark:/65665/30c9afc91-d5f0-436f-a4e6-42587e75e349" TargetMode="External"/><Relationship Id="rId6383" Type="http://schemas.openxmlformats.org/officeDocument/2006/relationships/hyperlink" Target="https://n2t.net/ark:/65665/31d88f789-be18-4347-9663-f7ccd6f8aadf" TargetMode="External"/><Relationship Id="rId898" Type="http://schemas.openxmlformats.org/officeDocument/2006/relationships/hyperlink" Target="https://n2t.net/ark:/65665/34b5caf0c-8c70-4d3f-8fbd-c428866d6b8a" TargetMode="External"/><Relationship Id="rId2579" Type="http://schemas.openxmlformats.org/officeDocument/2006/relationships/hyperlink" Target="https://www.ncbi.nlm.nih.gov/nuccore/OP056951" TargetMode="External"/><Relationship Id="rId2993" Type="http://schemas.openxmlformats.org/officeDocument/2006/relationships/hyperlink" Target="https://www.ncbi.nlm.nih.gov/biosample/?term=SAMN26198194" TargetMode="External"/><Relationship Id="rId6450" Type="http://schemas.openxmlformats.org/officeDocument/2006/relationships/hyperlink" Target="https://www.ncbi.nlm.nih.gov/sra/?term=SRR21844136" TargetMode="External"/><Relationship Id="rId965" Type="http://schemas.openxmlformats.org/officeDocument/2006/relationships/hyperlink" Target="https://n2t.net/ark:/65665/3c5ff8477-2537-4caf-bf89-836244e70d81" TargetMode="External"/><Relationship Id="rId1595" Type="http://schemas.openxmlformats.org/officeDocument/2006/relationships/hyperlink" Target="https://www.ncbi.nlm.nih.gov/nuccore/OR482572" TargetMode="External"/><Relationship Id="rId2646" Type="http://schemas.openxmlformats.org/officeDocument/2006/relationships/hyperlink" Target="https://www.ncbi.nlm.nih.gov/biosample/?term=SAMN29555090" TargetMode="External"/><Relationship Id="rId5052" Type="http://schemas.openxmlformats.org/officeDocument/2006/relationships/hyperlink" Target="https://www.ncbi.nlm.nih.gov/nuccore/PV370322" TargetMode="External"/><Relationship Id="rId6103" Type="http://schemas.openxmlformats.org/officeDocument/2006/relationships/hyperlink" Target="https://n2t.net/ark:/65665/313d6abee-1ec9-49c1-88ff-af2d5ced7ae1" TargetMode="External"/><Relationship Id="rId618" Type="http://schemas.openxmlformats.org/officeDocument/2006/relationships/hyperlink" Target="https://www.ncbi.nlm.nih.gov/sra/?term=SRR18254218" TargetMode="External"/><Relationship Id="rId1248" Type="http://schemas.openxmlformats.org/officeDocument/2006/relationships/hyperlink" Target="https://www.ncbi.nlm.nih.gov/biosample/?term=SAMN26198261" TargetMode="External"/><Relationship Id="rId1662" Type="http://schemas.openxmlformats.org/officeDocument/2006/relationships/hyperlink" Target="https://www.ncbi.nlm.nih.gov/biosample/?term=SAMN29555156" TargetMode="External"/><Relationship Id="rId5869" Type="http://schemas.openxmlformats.org/officeDocument/2006/relationships/hyperlink" Target="https://www.ncbi.nlm.nih.gov/biosample/?term=SAMN36762075" TargetMode="External"/><Relationship Id="rId1315" Type="http://schemas.openxmlformats.org/officeDocument/2006/relationships/hyperlink" Target="https://www.ncbi.nlm.nih.gov/sra/?term=SRR19434369" TargetMode="External"/><Relationship Id="rId2713" Type="http://schemas.openxmlformats.org/officeDocument/2006/relationships/hyperlink" Target="https://www.ncbi.nlm.nih.gov/nuccore/OP035146" TargetMode="External"/><Relationship Id="rId7291" Type="http://schemas.openxmlformats.org/officeDocument/2006/relationships/hyperlink" Target="https://www.ncbi.nlm.nih.gov/nuccore/OP057111" TargetMode="External"/><Relationship Id="rId4885" Type="http://schemas.openxmlformats.org/officeDocument/2006/relationships/hyperlink" Target="https://n2t.net/ark:/65665/39128f06c-0811-44af-96d6-f4a7ae3dab0b" TargetMode="External"/><Relationship Id="rId5936" Type="http://schemas.openxmlformats.org/officeDocument/2006/relationships/hyperlink" Target="https://www.ncbi.nlm.nih.gov/nuccore/PV276251" TargetMode="External"/><Relationship Id="rId21" Type="http://schemas.openxmlformats.org/officeDocument/2006/relationships/hyperlink" Target="https://n2t.net/ark:/65665/3f50305d7-7fd7-4117-bcce-64be3dd4f172" TargetMode="External"/><Relationship Id="rId2089" Type="http://schemas.openxmlformats.org/officeDocument/2006/relationships/hyperlink" Target="https://n2t.net/ark:/65665/3b377f6a1-a92b-4c04-b236-21ffe1ae89c9" TargetMode="External"/><Relationship Id="rId3487" Type="http://schemas.openxmlformats.org/officeDocument/2006/relationships/hyperlink" Target="https://www.ncbi.nlm.nih.gov/biosample/?term=SAMN36762296" TargetMode="External"/><Relationship Id="rId4538" Type="http://schemas.openxmlformats.org/officeDocument/2006/relationships/hyperlink" Target="https://www.ncbi.nlm.nih.gov/nuccore/OR575612" TargetMode="External"/><Relationship Id="rId4952" Type="http://schemas.openxmlformats.org/officeDocument/2006/relationships/hyperlink" Target="https://www.ncbi.nlm.nih.gov/sra/?term=SRR18254376" TargetMode="External"/><Relationship Id="rId3554" Type="http://schemas.openxmlformats.org/officeDocument/2006/relationships/hyperlink" Target="https://www.ncbi.nlm.nih.gov/nuccore/PV170569" TargetMode="External"/><Relationship Id="rId4605" Type="http://schemas.openxmlformats.org/officeDocument/2006/relationships/hyperlink" Target="https://www.ncbi.nlm.nih.gov/sra/?term=SRR18254534" TargetMode="External"/><Relationship Id="rId7011" Type="http://schemas.openxmlformats.org/officeDocument/2006/relationships/hyperlink" Target="https://www.ncbi.nlm.nih.gov/sra/?term=SRR22396596" TargetMode="External"/><Relationship Id="rId475" Type="http://schemas.openxmlformats.org/officeDocument/2006/relationships/hyperlink" Target="https://www.ncbi.nlm.nih.gov/sra/?term=SRR18254466" TargetMode="External"/><Relationship Id="rId2156" Type="http://schemas.openxmlformats.org/officeDocument/2006/relationships/hyperlink" Target="https://www.ncbi.nlm.nih.gov/sra/?term=SRR22396645" TargetMode="External"/><Relationship Id="rId2570" Type="http://schemas.openxmlformats.org/officeDocument/2006/relationships/hyperlink" Target="https://n2t.net/ark:/65665/38bd3901e-7b25-45f0-b239-f8580c571c3b" TargetMode="External"/><Relationship Id="rId3207" Type="http://schemas.openxmlformats.org/officeDocument/2006/relationships/hyperlink" Target="https://www.ncbi.nlm.nih.gov/biosample/?term=SAMN36762021" TargetMode="External"/><Relationship Id="rId3621" Type="http://schemas.openxmlformats.org/officeDocument/2006/relationships/hyperlink" Target="https://n2t.net/ark:/65665/365851090-2311-4e7b-b258-4523f8e70f79" TargetMode="External"/><Relationship Id="rId6777" Type="http://schemas.openxmlformats.org/officeDocument/2006/relationships/hyperlink" Target="https://www.ncbi.nlm.nih.gov/nuccore/PV637417" TargetMode="External"/><Relationship Id="rId128" Type="http://schemas.openxmlformats.org/officeDocument/2006/relationships/hyperlink" Target="https://n2t.net/ark:/65665/36f82304d-aaa8-43b0-b6a4-623b3543e0ef" TargetMode="External"/><Relationship Id="rId542" Type="http://schemas.openxmlformats.org/officeDocument/2006/relationships/hyperlink" Target="https://n2t.net/ark:/65665/3f02e42c0-36a7-4949-af9c-7feea6f8fc73" TargetMode="External"/><Relationship Id="rId1172" Type="http://schemas.openxmlformats.org/officeDocument/2006/relationships/hyperlink" Target="https://www.ncbi.nlm.nih.gov/sra/?term=SRR22396871" TargetMode="External"/><Relationship Id="rId2223" Type="http://schemas.openxmlformats.org/officeDocument/2006/relationships/hyperlink" Target="https://n2t.net/ark:/65665/30ab55f58-44c2-4401-b32c-81ef9c84ab17" TargetMode="External"/><Relationship Id="rId5379" Type="http://schemas.openxmlformats.org/officeDocument/2006/relationships/hyperlink" Target="https://www.ncbi.nlm.nih.gov/biosample/?term=SAMN48403206" TargetMode="External"/><Relationship Id="rId5793" Type="http://schemas.openxmlformats.org/officeDocument/2006/relationships/hyperlink" Target="https://www.ncbi.nlm.nih.gov/sra/?term=SRR21844218" TargetMode="External"/><Relationship Id="rId6844" Type="http://schemas.openxmlformats.org/officeDocument/2006/relationships/hyperlink" Target="https://www.ncbi.nlm.nih.gov/nuccore/OR482449" TargetMode="External"/><Relationship Id="rId4395" Type="http://schemas.openxmlformats.org/officeDocument/2006/relationships/hyperlink" Target="https://n2t.net/ark:/65665/3454e3cd4-187a-4719-8ded-670fbb797935" TargetMode="External"/><Relationship Id="rId5446" Type="http://schemas.openxmlformats.org/officeDocument/2006/relationships/hyperlink" Target="https://www.ncbi.nlm.nih.gov/sra/?term=SRR22396806" TargetMode="External"/><Relationship Id="rId1989" Type="http://schemas.openxmlformats.org/officeDocument/2006/relationships/hyperlink" Target="https://n2t.net/ark:/65665/3e3a947ed-8b05-4473-a318-f3bf85c21a86" TargetMode="External"/><Relationship Id="rId4048" Type="http://schemas.openxmlformats.org/officeDocument/2006/relationships/hyperlink" Target="https://www.ncbi.nlm.nih.gov/sra/?term=SRR18254459" TargetMode="External"/><Relationship Id="rId5860" Type="http://schemas.openxmlformats.org/officeDocument/2006/relationships/hyperlink" Target="https://n2t.net/ark:/65665/3ed499b61-0a7f-4fef-9e48-b85bc770bc9c" TargetMode="External"/><Relationship Id="rId6911" Type="http://schemas.openxmlformats.org/officeDocument/2006/relationships/hyperlink" Target="https://www.ncbi.nlm.nih.gov/biosample/?term=SAMN48403130" TargetMode="External"/><Relationship Id="rId3064" Type="http://schemas.openxmlformats.org/officeDocument/2006/relationships/hyperlink" Target="https://www.ncbi.nlm.nih.gov/sra/?term=SRR21844210" TargetMode="External"/><Relationship Id="rId4462" Type="http://schemas.openxmlformats.org/officeDocument/2006/relationships/hyperlink" Target="https://www.ncbi.nlm.nih.gov/biosample/?term=SAMN26198166" TargetMode="External"/><Relationship Id="rId5513" Type="http://schemas.openxmlformats.org/officeDocument/2006/relationships/hyperlink" Target="https://www.ncbi.nlm.nih.gov/nuccore/OR482564" TargetMode="External"/><Relationship Id="rId1709" Type="http://schemas.openxmlformats.org/officeDocument/2006/relationships/hyperlink" Target="https://www.ncbi.nlm.nih.gov/biosample/?term=SAMN31811623" TargetMode="External"/><Relationship Id="rId4115" Type="http://schemas.openxmlformats.org/officeDocument/2006/relationships/hyperlink" Target="https://www.ncbi.nlm.nih.gov/nuccore/OR601751" TargetMode="External"/><Relationship Id="rId2080" Type="http://schemas.openxmlformats.org/officeDocument/2006/relationships/hyperlink" Target="https://www.ncbi.nlm.nih.gov/nuccore/OR546168" TargetMode="External"/><Relationship Id="rId3131" Type="http://schemas.openxmlformats.org/officeDocument/2006/relationships/hyperlink" Target="https://www.ncbi.nlm.nih.gov/nuccore/OP035098" TargetMode="External"/><Relationship Id="rId6287" Type="http://schemas.openxmlformats.org/officeDocument/2006/relationships/hyperlink" Target="https://www.ncbi.nlm.nih.gov/biosample/?term=SAMN31811925" TargetMode="External"/><Relationship Id="rId7338" Type="http://schemas.openxmlformats.org/officeDocument/2006/relationships/hyperlink" Target="https://www.ncbi.nlm.nih.gov/sra/?term=SRR22396823" TargetMode="External"/><Relationship Id="rId2897" Type="http://schemas.openxmlformats.org/officeDocument/2006/relationships/hyperlink" Target="https://www.ncbi.nlm.nih.gov/biosample/?term=SAMN36762034" TargetMode="External"/><Relationship Id="rId3948" Type="http://schemas.openxmlformats.org/officeDocument/2006/relationships/hyperlink" Target="https://www.ncbi.nlm.nih.gov/nuccore/OP035211" TargetMode="External"/><Relationship Id="rId6354" Type="http://schemas.openxmlformats.org/officeDocument/2006/relationships/hyperlink" Target="https://www.ncbi.nlm.nih.gov/sra/?term=SRR22396624" TargetMode="External"/><Relationship Id="rId869" Type="http://schemas.openxmlformats.org/officeDocument/2006/relationships/hyperlink" Target="https://www.ncbi.nlm.nih.gov/biosample/?term=SAMN26198208" TargetMode="External"/><Relationship Id="rId1499" Type="http://schemas.openxmlformats.org/officeDocument/2006/relationships/hyperlink" Target="https://n2t.net/ark:/65665/375af776e-88f8-4d09-bcc7-96303d40f81f" TargetMode="External"/><Relationship Id="rId5370" Type="http://schemas.openxmlformats.org/officeDocument/2006/relationships/hyperlink" Target="https://www.ncbi.nlm.nih.gov/nuccore/PV670480" TargetMode="External"/><Relationship Id="rId6007" Type="http://schemas.openxmlformats.org/officeDocument/2006/relationships/hyperlink" Target="https://www.ncbi.nlm.nih.gov/sra/?term=SRR22396790" TargetMode="External"/><Relationship Id="rId6421" Type="http://schemas.openxmlformats.org/officeDocument/2006/relationships/hyperlink" Target="https://www.ncbi.nlm.nih.gov/sra/?term=SRR22396666" TargetMode="External"/><Relationship Id="rId2964" Type="http://schemas.openxmlformats.org/officeDocument/2006/relationships/hyperlink" Target="https://www.ncbi.nlm.nih.gov/sra/?term=SRR19434548" TargetMode="External"/><Relationship Id="rId5023" Type="http://schemas.openxmlformats.org/officeDocument/2006/relationships/hyperlink" Target="https://www.ncbi.nlm.nih.gov/sra/?term=SRR18254503" TargetMode="External"/><Relationship Id="rId936" Type="http://schemas.openxmlformats.org/officeDocument/2006/relationships/hyperlink" Target="https://www.ncbi.nlm.nih.gov/sra/?term=SRR25465306" TargetMode="External"/><Relationship Id="rId1219" Type="http://schemas.openxmlformats.org/officeDocument/2006/relationships/hyperlink" Target="https://www.ncbi.nlm.nih.gov/sra/?term=SRR25465213" TargetMode="External"/><Relationship Id="rId1566" Type="http://schemas.openxmlformats.org/officeDocument/2006/relationships/hyperlink" Target="https://www.ncbi.nlm.nih.gov/biosample/?term=SAMN29555233" TargetMode="External"/><Relationship Id="rId1980" Type="http://schemas.openxmlformats.org/officeDocument/2006/relationships/hyperlink" Target="https://www.ncbi.nlm.nih.gov/sra/?term=SRR19434511" TargetMode="External"/><Relationship Id="rId2617" Type="http://schemas.openxmlformats.org/officeDocument/2006/relationships/hyperlink" Target="https://www.ncbi.nlm.nih.gov/sra/?term=SRR33529840" TargetMode="External"/><Relationship Id="rId7195" Type="http://schemas.openxmlformats.org/officeDocument/2006/relationships/hyperlink" Target="https://n2t.net/ark:/65665/3a92e3a24-124c-430a-be92-70b2693202cd" TargetMode="External"/><Relationship Id="rId1633" Type="http://schemas.openxmlformats.org/officeDocument/2006/relationships/hyperlink" Target="https://n2t.net/ark:/65665/3a452bb1e-8245-495c-aa20-51ae122d5901" TargetMode="External"/><Relationship Id="rId4789" Type="http://schemas.openxmlformats.org/officeDocument/2006/relationships/hyperlink" Target="https://www.ncbi.nlm.nih.gov/nuccore/OR499751" TargetMode="External"/><Relationship Id="rId1700" Type="http://schemas.openxmlformats.org/officeDocument/2006/relationships/hyperlink" Target="https://n2t.net/ark:/65665/36c36c74c-798b-4300-ad75-1e9d84cdfab2" TargetMode="External"/><Relationship Id="rId4856" Type="http://schemas.openxmlformats.org/officeDocument/2006/relationships/hyperlink" Target="https://www.ncbi.nlm.nih.gov/biosample/?term=SAMN48403174" TargetMode="External"/><Relationship Id="rId5907" Type="http://schemas.openxmlformats.org/officeDocument/2006/relationships/hyperlink" Target="https://www.ncbi.nlm.nih.gov/nuccore/OP056820" TargetMode="External"/><Relationship Id="rId7262" Type="http://schemas.openxmlformats.org/officeDocument/2006/relationships/hyperlink" Target="https://n2t.net/ark:/65665/331127d39-8c5a-4507-83b1-3e1e01138393" TargetMode="External"/><Relationship Id="rId3458" Type="http://schemas.openxmlformats.org/officeDocument/2006/relationships/hyperlink" Target="https://www.ncbi.nlm.nih.gov/sra/?term=SRR25465085" TargetMode="External"/><Relationship Id="rId3872" Type="http://schemas.openxmlformats.org/officeDocument/2006/relationships/hyperlink" Target="https://n2t.net/ark:/65665/316b53fd5-25a8-4462-859d-50ff3e0874dc" TargetMode="External"/><Relationship Id="rId4509" Type="http://schemas.openxmlformats.org/officeDocument/2006/relationships/hyperlink" Target="https://n2t.net/ark:/65665/3b4564d3e-4462-4e6f-bdef-9bd0fa25dc25" TargetMode="External"/><Relationship Id="rId379" Type="http://schemas.openxmlformats.org/officeDocument/2006/relationships/hyperlink" Target="https://www.ncbi.nlm.nih.gov/sra/?term=SRR25465147" TargetMode="External"/><Relationship Id="rId793" Type="http://schemas.openxmlformats.org/officeDocument/2006/relationships/hyperlink" Target="https://n2t.net/ark:/65665/352bcc39b-5c3e-41fd-9ccd-b2463b0fc13a" TargetMode="External"/><Relationship Id="rId2474" Type="http://schemas.openxmlformats.org/officeDocument/2006/relationships/hyperlink" Target="https://n2t.net/ark:/65665/3a2fc76bb-a397-4ae6-b21e-40a91561b23d" TargetMode="External"/><Relationship Id="rId3525" Type="http://schemas.openxmlformats.org/officeDocument/2006/relationships/hyperlink" Target="https://n2t.net/ark:/65665/32800e03f-a142-4717-8abc-4f5dc57651c2" TargetMode="External"/><Relationship Id="rId4923" Type="http://schemas.openxmlformats.org/officeDocument/2006/relationships/hyperlink" Target="https://www.ncbi.nlm.nih.gov/nuccore/OP035127" TargetMode="External"/><Relationship Id="rId446" Type="http://schemas.openxmlformats.org/officeDocument/2006/relationships/hyperlink" Target="https://www.ncbi.nlm.nih.gov/nuccore/OR546142" TargetMode="External"/><Relationship Id="rId1076" Type="http://schemas.openxmlformats.org/officeDocument/2006/relationships/hyperlink" Target="https://n2t.net/ark:/65665/308a857aa-8790-4b20-b1cb-b74614af3c15" TargetMode="External"/><Relationship Id="rId1490" Type="http://schemas.openxmlformats.org/officeDocument/2006/relationships/hyperlink" Target="https://www.ncbi.nlm.nih.gov/biosample/?term=SAMN26198255" TargetMode="External"/><Relationship Id="rId2127" Type="http://schemas.openxmlformats.org/officeDocument/2006/relationships/hyperlink" Target="https://n2t.net/ark:/65665/33ebc5682-60f3-464b-a1a1-4fb1d2fcf4bc" TargetMode="External"/><Relationship Id="rId860" Type="http://schemas.openxmlformats.org/officeDocument/2006/relationships/hyperlink" Target="https://www.ncbi.nlm.nih.gov/biosample/?term=SAMN31811862" TargetMode="External"/><Relationship Id="rId1143" Type="http://schemas.openxmlformats.org/officeDocument/2006/relationships/hyperlink" Target="https://n2t.net/ark:/65665/35ebcfc53-c422-47ee-b4fb-67fb7f9105fd" TargetMode="External"/><Relationship Id="rId2541" Type="http://schemas.openxmlformats.org/officeDocument/2006/relationships/hyperlink" Target="https://n2t.net/ark:/65665/3bc6c7968-bf60-4aac-8a79-c5206ecb1d54" TargetMode="External"/><Relationship Id="rId4299" Type="http://schemas.openxmlformats.org/officeDocument/2006/relationships/hyperlink" Target="https://n2t.net/ark:/65665/319799b52-493c-43b3-9dff-75492e9b88c5" TargetMode="External"/><Relationship Id="rId5697" Type="http://schemas.openxmlformats.org/officeDocument/2006/relationships/hyperlink" Target="https://www.ncbi.nlm.nih.gov/biosample/?term=SAMN29555157" TargetMode="External"/><Relationship Id="rId6748" Type="http://schemas.openxmlformats.org/officeDocument/2006/relationships/hyperlink" Target="https://www.ncbi.nlm.nih.gov/nuccore/OP057029" TargetMode="External"/><Relationship Id="rId513" Type="http://schemas.openxmlformats.org/officeDocument/2006/relationships/hyperlink" Target="https://www.ncbi.nlm.nih.gov/sra/?term=SRR21844003" TargetMode="External"/><Relationship Id="rId5764" Type="http://schemas.openxmlformats.org/officeDocument/2006/relationships/hyperlink" Target="https://www.ncbi.nlm.nih.gov/sra/?term=SRR21843979" TargetMode="External"/><Relationship Id="rId6815" Type="http://schemas.openxmlformats.org/officeDocument/2006/relationships/hyperlink" Target="https://www.ncbi.nlm.nih.gov/biosample/?term=SAMN29555089" TargetMode="External"/><Relationship Id="rId1210" Type="http://schemas.openxmlformats.org/officeDocument/2006/relationships/hyperlink" Target="https://n2t.net/ark:/65665/311080a83-d2d2-4fc9-9726-b33212358f84" TargetMode="External"/><Relationship Id="rId4366" Type="http://schemas.openxmlformats.org/officeDocument/2006/relationships/hyperlink" Target="https://n2t.net/ark:/65665/3ade6b8f2-93c2-492b-b670-970562bb88e8" TargetMode="External"/><Relationship Id="rId4780" Type="http://schemas.openxmlformats.org/officeDocument/2006/relationships/hyperlink" Target="https://n2t.net/ark:/65665/3df05040e-ac36-4907-b660-27edb402f364" TargetMode="External"/><Relationship Id="rId5417" Type="http://schemas.openxmlformats.org/officeDocument/2006/relationships/hyperlink" Target="https://www.ncbi.nlm.nih.gov/biosample/?term=SAMN29555313" TargetMode="External"/><Relationship Id="rId5831" Type="http://schemas.openxmlformats.org/officeDocument/2006/relationships/hyperlink" Target="https://n2t.net/ark:/65665/31a39a0c9-b13e-46a8-a201-aa4ba81bb540" TargetMode="External"/><Relationship Id="rId3382" Type="http://schemas.openxmlformats.org/officeDocument/2006/relationships/hyperlink" Target="https://n2t.net/ark:/65665/368441aee-9239-4ffb-847e-0724d30e286e" TargetMode="External"/><Relationship Id="rId4019" Type="http://schemas.openxmlformats.org/officeDocument/2006/relationships/hyperlink" Target="https://www.ncbi.nlm.nih.gov/sra/?term=SRR25465075" TargetMode="External"/><Relationship Id="rId4433" Type="http://schemas.openxmlformats.org/officeDocument/2006/relationships/hyperlink" Target="https://www.ncbi.nlm.nih.gov/biosample/?term=SAMN29555111" TargetMode="External"/><Relationship Id="rId3035" Type="http://schemas.openxmlformats.org/officeDocument/2006/relationships/hyperlink" Target="https://www.ncbi.nlm.nih.gov/nuccore/OP056940" TargetMode="External"/><Relationship Id="rId4500" Type="http://schemas.openxmlformats.org/officeDocument/2006/relationships/hyperlink" Target="https://www.ncbi.nlm.nih.gov/biosample/?term=SAMN26198256" TargetMode="External"/><Relationship Id="rId370" Type="http://schemas.openxmlformats.org/officeDocument/2006/relationships/hyperlink" Target="https://n2t.net/ark:/65665/301b6f8dc-50b7-49da-b767-99579994ce7c" TargetMode="External"/><Relationship Id="rId2051" Type="http://schemas.openxmlformats.org/officeDocument/2006/relationships/hyperlink" Target="https://n2t.net/ark:/65665/36ffec0b2-1708-4252-b801-a1d2d5ec4a61" TargetMode="External"/><Relationship Id="rId3102" Type="http://schemas.openxmlformats.org/officeDocument/2006/relationships/hyperlink" Target="https://n2t.net/ark:/65665/39ca8549e-9f80-4ccc-bd5a-51bc75366c88" TargetMode="External"/><Relationship Id="rId6258" Type="http://schemas.openxmlformats.org/officeDocument/2006/relationships/hyperlink" Target="https://www.ncbi.nlm.nih.gov/sra/?term=SRR18254468" TargetMode="External"/><Relationship Id="rId7309" Type="http://schemas.openxmlformats.org/officeDocument/2006/relationships/hyperlink" Target="https://www.ncbi.nlm.nih.gov/nuccore/PV454008" TargetMode="External"/><Relationship Id="rId5274" Type="http://schemas.openxmlformats.org/officeDocument/2006/relationships/hyperlink" Target="https://www.ncbi.nlm.nih.gov/nuccore/PV454022" TargetMode="External"/><Relationship Id="rId6325" Type="http://schemas.openxmlformats.org/officeDocument/2006/relationships/hyperlink" Target="https://www.ncbi.nlm.nih.gov/nuccore/OR482533" TargetMode="External"/><Relationship Id="rId6672" Type="http://schemas.openxmlformats.org/officeDocument/2006/relationships/hyperlink" Target="https://www.ncbi.nlm.nih.gov/nuccore/OP035274" TargetMode="External"/><Relationship Id="rId2868" Type="http://schemas.openxmlformats.org/officeDocument/2006/relationships/hyperlink" Target="https://www.ncbi.nlm.nih.gov/sra/?term=SRR19434462" TargetMode="External"/><Relationship Id="rId3919" Type="http://schemas.openxmlformats.org/officeDocument/2006/relationships/hyperlink" Target="https://n2t.net/ark:/65665/3b10772f0-80d4-4401-893c-0485c3d579e9" TargetMode="External"/><Relationship Id="rId1884" Type="http://schemas.openxmlformats.org/officeDocument/2006/relationships/hyperlink" Target="https://www.ncbi.nlm.nih.gov/nuccore/OP057011" TargetMode="External"/><Relationship Id="rId2935" Type="http://schemas.openxmlformats.org/officeDocument/2006/relationships/hyperlink" Target="https://www.ncbi.nlm.nih.gov/nuccore/OP035241" TargetMode="External"/><Relationship Id="rId4290" Type="http://schemas.openxmlformats.org/officeDocument/2006/relationships/hyperlink" Target="https://www.ncbi.nlm.nih.gov/sra/?term=SRR19434540" TargetMode="External"/><Relationship Id="rId5341" Type="http://schemas.openxmlformats.org/officeDocument/2006/relationships/hyperlink" Target="https://www.ncbi.nlm.nih.gov/sra/?term=SRR33529706" TargetMode="External"/><Relationship Id="rId907" Type="http://schemas.openxmlformats.org/officeDocument/2006/relationships/hyperlink" Target="https://www.ncbi.nlm.nih.gov/nuccore/PV442290" TargetMode="External"/><Relationship Id="rId1537" Type="http://schemas.openxmlformats.org/officeDocument/2006/relationships/hyperlink" Target="https://www.ncbi.nlm.nih.gov/nuccore/PV637413" TargetMode="External"/><Relationship Id="rId1951" Type="http://schemas.openxmlformats.org/officeDocument/2006/relationships/hyperlink" Target="https://www.ncbi.nlm.nih.gov/nuccore/PV276238" TargetMode="External"/><Relationship Id="rId7099" Type="http://schemas.openxmlformats.org/officeDocument/2006/relationships/hyperlink" Target="https://n2t.net/ark:/65665/340399524-d742-4776-8fea-743b68803e8a" TargetMode="External"/><Relationship Id="rId1604" Type="http://schemas.openxmlformats.org/officeDocument/2006/relationships/hyperlink" Target="https://n2t.net/ark:/65665/3c585bff1-0537-4f05-8018-c263b79efe29" TargetMode="External"/><Relationship Id="rId4010" Type="http://schemas.openxmlformats.org/officeDocument/2006/relationships/hyperlink" Target="https://n2t.net/ark:/65665/3f87ad00a-eb1d-464f-84b3-ce3161546aa6" TargetMode="External"/><Relationship Id="rId7166" Type="http://schemas.openxmlformats.org/officeDocument/2006/relationships/hyperlink" Target="https://www.ncbi.nlm.nih.gov/nuccore/PV442275" TargetMode="External"/><Relationship Id="rId6182" Type="http://schemas.openxmlformats.org/officeDocument/2006/relationships/hyperlink" Target="https://n2t.net/ark:/65665/3541bf045-5ce5-4425-b6e0-0c66cc2a00f9" TargetMode="External"/><Relationship Id="rId7233" Type="http://schemas.openxmlformats.org/officeDocument/2006/relationships/hyperlink" Target="https://n2t.net/ark:/65665/317c52b82-e9dc-4abe-aa3b-f3788eae7f6b" TargetMode="External"/><Relationship Id="rId697" Type="http://schemas.openxmlformats.org/officeDocument/2006/relationships/hyperlink" Target="https://www.ncbi.nlm.nih.gov/biosample/?term=SAMN29555327" TargetMode="External"/><Relationship Id="rId2378" Type="http://schemas.openxmlformats.org/officeDocument/2006/relationships/hyperlink" Target="https://n2t.net/ark:/65665/3151c1c97-7c99-44b9-9dc9-a620c2bc8e9f" TargetMode="External"/><Relationship Id="rId3429" Type="http://schemas.openxmlformats.org/officeDocument/2006/relationships/hyperlink" Target="https://www.ncbi.nlm.nih.gov/nuccore/PV170591" TargetMode="External"/><Relationship Id="rId3776" Type="http://schemas.openxmlformats.org/officeDocument/2006/relationships/hyperlink" Target="https://n2t.net/ark:/65665/3eae87bd0-e42b-406c-b66e-9649a35fe2ed" TargetMode="External"/><Relationship Id="rId4827" Type="http://schemas.openxmlformats.org/officeDocument/2006/relationships/hyperlink" Target="https://n2t.net/ark:/65665/3e241a607-0c8d-4e6e-a078-1d7a241031ab" TargetMode="External"/><Relationship Id="rId2792" Type="http://schemas.openxmlformats.org/officeDocument/2006/relationships/hyperlink" Target="https://n2t.net/ark:/65665/3033fc2cb-77b6-43b0-ba44-29284039b673" TargetMode="External"/><Relationship Id="rId3843" Type="http://schemas.openxmlformats.org/officeDocument/2006/relationships/hyperlink" Target="https://n2t.net/ark:/65665/327eec28e-c42b-4cd7-8be1-5ff478815c7e" TargetMode="External"/><Relationship Id="rId6999" Type="http://schemas.openxmlformats.org/officeDocument/2006/relationships/hyperlink" Target="https://www.ncbi.nlm.nih.gov/sra/?term=SRR33529771" TargetMode="External"/><Relationship Id="rId7300" Type="http://schemas.openxmlformats.org/officeDocument/2006/relationships/hyperlink" Target="https://n2t.net/ark:/65665/3efd0f0b2-0b92-457a-86fe-2294d875fa8c" TargetMode="External"/><Relationship Id="rId764" Type="http://schemas.openxmlformats.org/officeDocument/2006/relationships/hyperlink" Target="https://www.ncbi.nlm.nih.gov/nuccore/PV370339" TargetMode="External"/><Relationship Id="rId1394" Type="http://schemas.openxmlformats.org/officeDocument/2006/relationships/hyperlink" Target="https://n2t.net/ark:/65665/379faadc6-f58d-4810-b2e5-2ac6ebbd8c90" TargetMode="External"/><Relationship Id="rId2445" Type="http://schemas.openxmlformats.org/officeDocument/2006/relationships/hyperlink" Target="https://n2t.net/ark:/65665/310dcdc3a-78db-4fe7-ae97-a46564d87f2a" TargetMode="External"/><Relationship Id="rId3910" Type="http://schemas.openxmlformats.org/officeDocument/2006/relationships/hyperlink" Target="https://www.ncbi.nlm.nih.gov/biosample/?term=SAMN36762315" TargetMode="External"/><Relationship Id="rId417" Type="http://schemas.openxmlformats.org/officeDocument/2006/relationships/hyperlink" Target="https://n2t.net/ark:/65665/344728886-c085-446b-aadb-5212140e0869" TargetMode="External"/><Relationship Id="rId831" Type="http://schemas.openxmlformats.org/officeDocument/2006/relationships/hyperlink" Target="https://www.ncbi.nlm.nih.gov/biosample/?term=SAMN29555152" TargetMode="External"/><Relationship Id="rId1047" Type="http://schemas.openxmlformats.org/officeDocument/2006/relationships/hyperlink" Target="https://n2t.net/ark:/65665/3adf0dcb6-c9f1-485f-bf49-9d812b44886f" TargetMode="External"/><Relationship Id="rId1461" Type="http://schemas.openxmlformats.org/officeDocument/2006/relationships/hyperlink" Target="https://www.ncbi.nlm.nih.gov/sra/?term=SRR18254380" TargetMode="External"/><Relationship Id="rId2512" Type="http://schemas.openxmlformats.org/officeDocument/2006/relationships/hyperlink" Target="https://www.ncbi.nlm.nih.gov/biosample/?term=SAMN26198262" TargetMode="External"/><Relationship Id="rId5668" Type="http://schemas.openxmlformats.org/officeDocument/2006/relationships/hyperlink" Target="https://www.ncbi.nlm.nih.gov/sra/?term=SRR19434383" TargetMode="External"/><Relationship Id="rId6719" Type="http://schemas.openxmlformats.org/officeDocument/2006/relationships/hyperlink" Target="https://n2t.net/ark:/65665/3de8b39ef-125b-44d1-bd39-763705a2d848" TargetMode="External"/><Relationship Id="rId1114" Type="http://schemas.openxmlformats.org/officeDocument/2006/relationships/hyperlink" Target="https://n2t.net/ark:/65665/35adb3cb2-d443-4390-9383-6dcecec8ff03" TargetMode="External"/><Relationship Id="rId4684" Type="http://schemas.openxmlformats.org/officeDocument/2006/relationships/hyperlink" Target="https://www.ncbi.nlm.nih.gov/biosample/?term=SAMN26198243" TargetMode="External"/><Relationship Id="rId5735" Type="http://schemas.openxmlformats.org/officeDocument/2006/relationships/hyperlink" Target="https://www.ncbi.nlm.nih.gov/nuccore/OP056911" TargetMode="External"/><Relationship Id="rId7090" Type="http://schemas.openxmlformats.org/officeDocument/2006/relationships/hyperlink" Target="https://www.ncbi.nlm.nih.gov/biosample/?term=SAMN36762179" TargetMode="External"/><Relationship Id="rId3286" Type="http://schemas.openxmlformats.org/officeDocument/2006/relationships/hyperlink" Target="https://www.ncbi.nlm.nih.gov/nuccore/OR582698" TargetMode="External"/><Relationship Id="rId4337" Type="http://schemas.openxmlformats.org/officeDocument/2006/relationships/hyperlink" Target="https://www.ncbi.nlm.nih.gov/nuccore/PV662067" TargetMode="External"/><Relationship Id="rId3353" Type="http://schemas.openxmlformats.org/officeDocument/2006/relationships/hyperlink" Target="https://n2t.net/ark:/65665/35f513141-086e-45f1-a8cd-c5488b319fc4" TargetMode="External"/><Relationship Id="rId4751" Type="http://schemas.openxmlformats.org/officeDocument/2006/relationships/hyperlink" Target="https://n2t.net/ark:/65665/3c690345b-c887-46c4-ad67-b991a6c627b3" TargetMode="External"/><Relationship Id="rId5802" Type="http://schemas.openxmlformats.org/officeDocument/2006/relationships/hyperlink" Target="https://www.ncbi.nlm.nih.gov/biosample/?term=SAMN48403141" TargetMode="External"/><Relationship Id="rId274" Type="http://schemas.openxmlformats.org/officeDocument/2006/relationships/hyperlink" Target="https://www.ncbi.nlm.nih.gov/biosample/?term=SAMN26198104" TargetMode="External"/><Relationship Id="rId3006" Type="http://schemas.openxmlformats.org/officeDocument/2006/relationships/hyperlink" Target="https://www.ncbi.nlm.nih.gov/nuccore/OP035163" TargetMode="External"/><Relationship Id="rId4404" Type="http://schemas.openxmlformats.org/officeDocument/2006/relationships/hyperlink" Target="https://www.ncbi.nlm.nih.gov/sra/?term=SRR21844207" TargetMode="External"/><Relationship Id="rId3420" Type="http://schemas.openxmlformats.org/officeDocument/2006/relationships/hyperlink" Target="https://n2t.net/ark:/65665/363a47289-f2b5-43c6-a901-8e25d6efa21b" TargetMode="External"/><Relationship Id="rId6576" Type="http://schemas.openxmlformats.org/officeDocument/2006/relationships/hyperlink" Target="https://www.ncbi.nlm.nih.gov/nuccore/OP057050" TargetMode="External"/><Relationship Id="rId6990" Type="http://schemas.openxmlformats.org/officeDocument/2006/relationships/hyperlink" Target="https://www.ncbi.nlm.nih.gov/nuccore/OP056878" TargetMode="External"/><Relationship Id="rId341" Type="http://schemas.openxmlformats.org/officeDocument/2006/relationships/hyperlink" Target="https://n2t.net/ark:/65665/3bf31182d-d091-41fd-adb0-09fdc16baffb" TargetMode="External"/><Relationship Id="rId2022" Type="http://schemas.openxmlformats.org/officeDocument/2006/relationships/hyperlink" Target="https://www.ncbi.nlm.nih.gov/biosample/?term=SAMN26198214" TargetMode="External"/><Relationship Id="rId5178" Type="http://schemas.openxmlformats.org/officeDocument/2006/relationships/hyperlink" Target="https://www.ncbi.nlm.nih.gov/sra/?term=SRR22396620" TargetMode="External"/><Relationship Id="rId5592" Type="http://schemas.openxmlformats.org/officeDocument/2006/relationships/hyperlink" Target="https://n2t.net/ark:/65665/32f16a1f1-46d5-467b-8f4b-3a90cb7688a9" TargetMode="External"/><Relationship Id="rId6229" Type="http://schemas.openxmlformats.org/officeDocument/2006/relationships/hyperlink" Target="https://n2t.net/ark:/65665/351727445-2309-4336-aee4-6e6de55924ac" TargetMode="External"/><Relationship Id="rId6643" Type="http://schemas.openxmlformats.org/officeDocument/2006/relationships/hyperlink" Target="https://n2t.net/ark:/65665/3a62f1678-79a3-4476-9eb5-7e73e0696ac1" TargetMode="External"/><Relationship Id="rId1788" Type="http://schemas.openxmlformats.org/officeDocument/2006/relationships/hyperlink" Target="https://www.ncbi.nlm.nih.gov/biosample/?term=SAMN29555261" TargetMode="External"/><Relationship Id="rId2839" Type="http://schemas.openxmlformats.org/officeDocument/2006/relationships/hyperlink" Target="https://www.ncbi.nlm.nih.gov/nuccore/OP057075" TargetMode="External"/><Relationship Id="rId4194" Type="http://schemas.openxmlformats.org/officeDocument/2006/relationships/hyperlink" Target="https://www.ncbi.nlm.nih.gov/nuccore/OR499726" TargetMode="External"/><Relationship Id="rId5245" Type="http://schemas.openxmlformats.org/officeDocument/2006/relationships/hyperlink" Target="https://www.ncbi.nlm.nih.gov/nuccore/OP057072" TargetMode="External"/><Relationship Id="rId6710" Type="http://schemas.openxmlformats.org/officeDocument/2006/relationships/hyperlink" Target="https://www.ncbi.nlm.nih.gov/biosample/?term=SAMN26198395" TargetMode="External"/><Relationship Id="rId4261" Type="http://schemas.openxmlformats.org/officeDocument/2006/relationships/hyperlink" Target="https://www.ncbi.nlm.nih.gov/sra/?term=SRR33529750" TargetMode="External"/><Relationship Id="rId5312" Type="http://schemas.openxmlformats.org/officeDocument/2006/relationships/hyperlink" Target="https://n2t.net/ark:/65665/3d724e60b-c8e4-431c-a133-995e677f2d64" TargetMode="External"/><Relationship Id="rId1508" Type="http://schemas.openxmlformats.org/officeDocument/2006/relationships/hyperlink" Target="https://www.ncbi.nlm.nih.gov/nuccore/PV454014" TargetMode="External"/><Relationship Id="rId1855" Type="http://schemas.openxmlformats.org/officeDocument/2006/relationships/hyperlink" Target="https://n2t.net/ark:/65665/3fc893ea2-a20b-4a42-9d51-380ee9ff3152" TargetMode="External"/><Relationship Id="rId2906" Type="http://schemas.openxmlformats.org/officeDocument/2006/relationships/hyperlink" Target="https://n2t.net/ark:/65665/3de06f0eb-85da-4081-8a9d-7cb39ee86090" TargetMode="External"/><Relationship Id="rId1922" Type="http://schemas.openxmlformats.org/officeDocument/2006/relationships/hyperlink" Target="https://n2t.net/ark:/65665/30129d47e-aa44-4ce0-afaa-b1fc9bc0bed1" TargetMode="External"/><Relationship Id="rId6086" Type="http://schemas.openxmlformats.org/officeDocument/2006/relationships/hyperlink" Target="https://www.ncbi.nlm.nih.gov/nuccore/PV670488" TargetMode="External"/><Relationship Id="rId7137" Type="http://schemas.openxmlformats.org/officeDocument/2006/relationships/hyperlink" Target="https://www.ncbi.nlm.nih.gov/nuccore/OP056895" TargetMode="External"/><Relationship Id="rId2696" Type="http://schemas.openxmlformats.org/officeDocument/2006/relationships/hyperlink" Target="https://n2t.net/ark:/65665/35ced9de6-cf17-4841-9fee-e05ab7a96006" TargetMode="External"/><Relationship Id="rId3747" Type="http://schemas.openxmlformats.org/officeDocument/2006/relationships/hyperlink" Target="https://n2t.net/ark:/65665/325175a6f-f3ad-4592-bb4c-65621587da3e" TargetMode="External"/><Relationship Id="rId6153" Type="http://schemas.openxmlformats.org/officeDocument/2006/relationships/hyperlink" Target="https://www.ncbi.nlm.nih.gov/biosample/?term=SAMN29555263" TargetMode="External"/><Relationship Id="rId7204" Type="http://schemas.openxmlformats.org/officeDocument/2006/relationships/hyperlink" Target="https://www.ncbi.nlm.nih.gov/sra/?term=SRR25465023" TargetMode="External"/><Relationship Id="rId668" Type="http://schemas.openxmlformats.org/officeDocument/2006/relationships/hyperlink" Target="https://www.ncbi.nlm.nih.gov/nuccore/OR581004" TargetMode="External"/><Relationship Id="rId1298" Type="http://schemas.openxmlformats.org/officeDocument/2006/relationships/hyperlink" Target="https://www.ncbi.nlm.nih.gov/nuccore/OP035158" TargetMode="External"/><Relationship Id="rId2349" Type="http://schemas.openxmlformats.org/officeDocument/2006/relationships/hyperlink" Target="https://n2t.net/ark:/65665/31dac6330-805b-4c20-8905-875e937248c8" TargetMode="External"/><Relationship Id="rId2763" Type="http://schemas.openxmlformats.org/officeDocument/2006/relationships/hyperlink" Target="https://n2t.net/ark:/65665/3ac3f7e86-b6cc-43c2-8210-3b0958fa0712" TargetMode="External"/><Relationship Id="rId3814" Type="http://schemas.openxmlformats.org/officeDocument/2006/relationships/hyperlink" Target="https://www.ncbi.nlm.nih.gov/biosample/?term=SAMN36762287" TargetMode="External"/><Relationship Id="rId6220" Type="http://schemas.openxmlformats.org/officeDocument/2006/relationships/hyperlink" Target="https://www.ncbi.nlm.nih.gov/sra/?term=SRR22396729" TargetMode="External"/><Relationship Id="rId735" Type="http://schemas.openxmlformats.org/officeDocument/2006/relationships/hyperlink" Target="https://n2t.net/ark:/65665/347745c1e-f9d0-4fec-b2f8-d7ee51479f1c" TargetMode="External"/><Relationship Id="rId1365" Type="http://schemas.openxmlformats.org/officeDocument/2006/relationships/hyperlink" Target="https://www.ncbi.nlm.nih.gov/sra/?term=SRR33529737" TargetMode="External"/><Relationship Id="rId2416" Type="http://schemas.openxmlformats.org/officeDocument/2006/relationships/hyperlink" Target="https://www.ncbi.nlm.nih.gov/biosample/?term=SAMN26198168" TargetMode="External"/><Relationship Id="rId1018" Type="http://schemas.openxmlformats.org/officeDocument/2006/relationships/hyperlink" Target="https://www.ncbi.nlm.nih.gov/biosample/?term=SAMN26198408" TargetMode="External"/><Relationship Id="rId1432" Type="http://schemas.openxmlformats.org/officeDocument/2006/relationships/hyperlink" Target="https://www.ncbi.nlm.nih.gov/sra/?term=SRR33529734" TargetMode="External"/><Relationship Id="rId2830" Type="http://schemas.openxmlformats.org/officeDocument/2006/relationships/hyperlink" Target="https://n2t.net/ark:/65665/3a005b72d-8f67-4ec9-960c-35d6cfb7f560" TargetMode="External"/><Relationship Id="rId4588" Type="http://schemas.openxmlformats.org/officeDocument/2006/relationships/hyperlink" Target="https://www.ncbi.nlm.nih.gov/nuccore/OP035300" TargetMode="External"/><Relationship Id="rId5639" Type="http://schemas.openxmlformats.org/officeDocument/2006/relationships/hyperlink" Target="https://www.ncbi.nlm.nih.gov/nuccore/OP035268" TargetMode="External"/><Relationship Id="rId5986" Type="http://schemas.openxmlformats.org/officeDocument/2006/relationships/hyperlink" Target="https://www.ncbi.nlm.nih.gov/sra/?term=SRR25465274" TargetMode="External"/><Relationship Id="rId71" Type="http://schemas.openxmlformats.org/officeDocument/2006/relationships/hyperlink" Target="https://www.ncbi.nlm.nih.gov/sra/?term=SRR19434428" TargetMode="External"/><Relationship Id="rId802" Type="http://schemas.openxmlformats.org/officeDocument/2006/relationships/hyperlink" Target="https://www.ncbi.nlm.nih.gov/biosample/?term=SAMN26198083" TargetMode="External"/><Relationship Id="rId7061" Type="http://schemas.openxmlformats.org/officeDocument/2006/relationships/hyperlink" Target="https://www.ncbi.nlm.nih.gov/sra/?term=SRR33529962" TargetMode="External"/><Relationship Id="rId4655" Type="http://schemas.openxmlformats.org/officeDocument/2006/relationships/hyperlink" Target="https://www.ncbi.nlm.nih.gov/biosample/?term=SAMN31811621" TargetMode="External"/><Relationship Id="rId5706" Type="http://schemas.openxmlformats.org/officeDocument/2006/relationships/hyperlink" Target="https://n2t.net/ark:/65665/34c2c5f7f-c232-4c19-963c-b9b32ea046cb" TargetMode="External"/><Relationship Id="rId178" Type="http://schemas.openxmlformats.org/officeDocument/2006/relationships/hyperlink" Target="https://www.ncbi.nlm.nih.gov/nuccore/OR482571" TargetMode="External"/><Relationship Id="rId3257" Type="http://schemas.openxmlformats.org/officeDocument/2006/relationships/hyperlink" Target="https://www.ncbi.nlm.nih.gov/biosample/?term=SAMN29555320" TargetMode="External"/><Relationship Id="rId3671" Type="http://schemas.openxmlformats.org/officeDocument/2006/relationships/hyperlink" Target="https://www.ncbi.nlm.nih.gov/biosample/?term=SAMN36762350" TargetMode="External"/><Relationship Id="rId4308" Type="http://schemas.openxmlformats.org/officeDocument/2006/relationships/hyperlink" Target="https://www.ncbi.nlm.nih.gov/nuccore/PV662063" TargetMode="External"/><Relationship Id="rId4722" Type="http://schemas.openxmlformats.org/officeDocument/2006/relationships/hyperlink" Target="https://www.ncbi.nlm.nih.gov/sra/?term=SRR18254474" TargetMode="External"/><Relationship Id="rId592" Type="http://schemas.openxmlformats.org/officeDocument/2006/relationships/hyperlink" Target="https://n2t.net/ark:/65665/329a1e63d-0b32-4bb3-a60f-a2fd15234d46" TargetMode="External"/><Relationship Id="rId2273" Type="http://schemas.openxmlformats.org/officeDocument/2006/relationships/hyperlink" Target="https://n2t.net/ark:/65665/3f448ca5a-d136-4c4a-8abe-a2938ccc9b5c" TargetMode="External"/><Relationship Id="rId3324" Type="http://schemas.openxmlformats.org/officeDocument/2006/relationships/hyperlink" Target="https://n2t.net/ark:/65665/3f78196d9-44e1-46dd-bc62-c59b75fde48e" TargetMode="External"/><Relationship Id="rId6894" Type="http://schemas.openxmlformats.org/officeDocument/2006/relationships/hyperlink" Target="https://www.ncbi.nlm.nih.gov/biosample/?term=SAMN48403031" TargetMode="External"/><Relationship Id="rId245" Type="http://schemas.openxmlformats.org/officeDocument/2006/relationships/hyperlink" Target="https://www.ncbi.nlm.nih.gov/sra/?term=SRR22396697" TargetMode="External"/><Relationship Id="rId2340" Type="http://schemas.openxmlformats.org/officeDocument/2006/relationships/hyperlink" Target="https://www.ncbi.nlm.nih.gov/nuccore/PV454007" TargetMode="External"/><Relationship Id="rId5496" Type="http://schemas.openxmlformats.org/officeDocument/2006/relationships/hyperlink" Target="https://www.ncbi.nlm.nih.gov/biosample/?term=SAMN29555372" TargetMode="External"/><Relationship Id="rId6547" Type="http://schemas.openxmlformats.org/officeDocument/2006/relationships/hyperlink" Target="https://www.ncbi.nlm.nih.gov/biosample/?term=SAMN31811821" TargetMode="External"/><Relationship Id="rId312" Type="http://schemas.openxmlformats.org/officeDocument/2006/relationships/hyperlink" Target="https://n2t.net/ark:/65665/36dd56b36-3671-44a4-9c67-e94bb03fd024" TargetMode="External"/><Relationship Id="rId4098" Type="http://schemas.openxmlformats.org/officeDocument/2006/relationships/hyperlink" Target="https://www.ncbi.nlm.nih.gov/sra/?term=SRR19434505" TargetMode="External"/><Relationship Id="rId5149" Type="http://schemas.openxmlformats.org/officeDocument/2006/relationships/hyperlink" Target="https://n2t.net/ark:/65665/3281f6063-6db7-4d4e-976f-f0417230b8a7" TargetMode="External"/><Relationship Id="rId5563" Type="http://schemas.openxmlformats.org/officeDocument/2006/relationships/hyperlink" Target="https://n2t.net/ark:/65665/3442becdc-fbd2-41ac-941c-f00dc17c6fb1" TargetMode="External"/><Relationship Id="rId6961" Type="http://schemas.openxmlformats.org/officeDocument/2006/relationships/hyperlink" Target="https://www.ncbi.nlm.nih.gov/nuccore/OR482459" TargetMode="External"/><Relationship Id="rId4165" Type="http://schemas.openxmlformats.org/officeDocument/2006/relationships/hyperlink" Target="https://www.ncbi.nlm.nih.gov/sra/?term=SRR22396773" TargetMode="External"/><Relationship Id="rId5216" Type="http://schemas.openxmlformats.org/officeDocument/2006/relationships/hyperlink" Target="https://n2t.net/ark:/65665/3762ab30f-3136-4b1a-91c3-54401c1b1370" TargetMode="External"/><Relationship Id="rId6614" Type="http://schemas.openxmlformats.org/officeDocument/2006/relationships/hyperlink" Target="https://www.ncbi.nlm.nih.gov/sra/?term=SRR22396638" TargetMode="External"/><Relationship Id="rId1759" Type="http://schemas.openxmlformats.org/officeDocument/2006/relationships/hyperlink" Target="https://n2t.net/ark:/65665/376200317-5afb-46fd-85ed-9f35e8d6ba71" TargetMode="External"/><Relationship Id="rId3181" Type="http://schemas.openxmlformats.org/officeDocument/2006/relationships/hyperlink" Target="https://n2t.net/ark:/65665/36faa4f2d-8b18-4ba2-b7eb-2ffa8ce82318" TargetMode="External"/><Relationship Id="rId5630" Type="http://schemas.openxmlformats.org/officeDocument/2006/relationships/hyperlink" Target="https://n2t.net/ark:/65665/3e86bac11-fc6b-4203-bbaf-c3a5356c018b" TargetMode="External"/><Relationship Id="rId1826" Type="http://schemas.openxmlformats.org/officeDocument/2006/relationships/hyperlink" Target="https://www.ncbi.nlm.nih.gov/biosample/?term=SAMN48403097" TargetMode="External"/><Relationship Id="rId4232" Type="http://schemas.openxmlformats.org/officeDocument/2006/relationships/hyperlink" Target="https://n2t.net/ark:/65665/3f02aaf2d-95a4-42a3-b86a-3ac7b006bbd9" TargetMode="External"/><Relationship Id="rId3998" Type="http://schemas.openxmlformats.org/officeDocument/2006/relationships/hyperlink" Target="https://n2t.net/ark:/65665/3d948f7a5-b521-4ec8-ba37-a603c360b742" TargetMode="External"/><Relationship Id="rId6057" Type="http://schemas.openxmlformats.org/officeDocument/2006/relationships/hyperlink" Target="https://www.ncbi.nlm.nih.gov/sra/?term=SRR25465016" TargetMode="External"/><Relationship Id="rId6471" Type="http://schemas.openxmlformats.org/officeDocument/2006/relationships/hyperlink" Target="https://www.ncbi.nlm.nih.gov/nuccore/OP035292" TargetMode="External"/><Relationship Id="rId7108" Type="http://schemas.openxmlformats.org/officeDocument/2006/relationships/hyperlink" Target="https://www.ncbi.nlm.nih.gov/biosample/?term=SAMN29555061" TargetMode="External"/><Relationship Id="rId986" Type="http://schemas.openxmlformats.org/officeDocument/2006/relationships/hyperlink" Target="https://www.ncbi.nlm.nih.gov/sra/?term=SRR18254222" TargetMode="External"/><Relationship Id="rId2667" Type="http://schemas.openxmlformats.org/officeDocument/2006/relationships/hyperlink" Target="https://n2t.net/ark:/65665/30b51488a-881e-4205-8eef-87a241c3249a" TargetMode="External"/><Relationship Id="rId3718" Type="http://schemas.openxmlformats.org/officeDocument/2006/relationships/hyperlink" Target="https://n2t.net/ark:/65665/3396583ae-4a9a-47c3-ad48-0d403669f5cf" TargetMode="External"/><Relationship Id="rId5073" Type="http://schemas.openxmlformats.org/officeDocument/2006/relationships/hyperlink" Target="https://www.ncbi.nlm.nih.gov/sra/?term=SRR33529808" TargetMode="External"/><Relationship Id="rId6124" Type="http://schemas.openxmlformats.org/officeDocument/2006/relationships/hyperlink" Target="https://www.ncbi.nlm.nih.gov/biosample/?term=SAMN29555258" TargetMode="External"/><Relationship Id="rId639" Type="http://schemas.openxmlformats.org/officeDocument/2006/relationships/hyperlink" Target="https://n2t.net/ark:/65665/36fedec58-a8a3-4be3-842a-4616e0d94207" TargetMode="External"/><Relationship Id="rId1269" Type="http://schemas.openxmlformats.org/officeDocument/2006/relationships/hyperlink" Target="https://n2t.net/ark:/65665/30ff3a701-7834-47ac-a21c-6f22cc0be780" TargetMode="External"/><Relationship Id="rId5140" Type="http://schemas.openxmlformats.org/officeDocument/2006/relationships/hyperlink" Target="https://www.ncbi.nlm.nih.gov/sra/?term=SRR33529971" TargetMode="External"/><Relationship Id="rId1683" Type="http://schemas.openxmlformats.org/officeDocument/2006/relationships/hyperlink" Target="https://n2t.net/ark:/65665/35676244e-55a7-46b1-b060-2cef39f6836f" TargetMode="External"/><Relationship Id="rId2734" Type="http://schemas.openxmlformats.org/officeDocument/2006/relationships/hyperlink" Target="https://www.ncbi.nlm.nih.gov/nuccore/OR482569" TargetMode="External"/><Relationship Id="rId706" Type="http://schemas.openxmlformats.org/officeDocument/2006/relationships/hyperlink" Target="https://n2t.net/ark:/65665/3b5461492-53f8-41b3-9377-280ad865e147" TargetMode="External"/><Relationship Id="rId1336" Type="http://schemas.openxmlformats.org/officeDocument/2006/relationships/hyperlink" Target="https://n2t.net/ark:/65665/3e758222a-7d85-4203-942e-f86b3cc5b342" TargetMode="External"/><Relationship Id="rId1750" Type="http://schemas.openxmlformats.org/officeDocument/2006/relationships/hyperlink" Target="https://n2t.net/ark:/65665/36202046f-542b-4f06-96e3-d7d02e95d145" TargetMode="External"/><Relationship Id="rId2801" Type="http://schemas.openxmlformats.org/officeDocument/2006/relationships/hyperlink" Target="https://www.ncbi.nlm.nih.gov/nuccore/OP035193" TargetMode="External"/><Relationship Id="rId5957" Type="http://schemas.openxmlformats.org/officeDocument/2006/relationships/hyperlink" Target="https://n2t.net/ark:/65665/38fdca492-5317-445a-b11b-6dacf4c1db13" TargetMode="External"/><Relationship Id="rId42" Type="http://schemas.openxmlformats.org/officeDocument/2006/relationships/hyperlink" Target="https://www.ncbi.nlm.nih.gov/nuccore/OP035069" TargetMode="External"/><Relationship Id="rId1403" Type="http://schemas.openxmlformats.org/officeDocument/2006/relationships/hyperlink" Target="https://www.ncbi.nlm.nih.gov/sra/?term=SRR18254327" TargetMode="External"/><Relationship Id="rId4559" Type="http://schemas.openxmlformats.org/officeDocument/2006/relationships/hyperlink" Target="https://www.ncbi.nlm.nih.gov/biosample/?term=SAMN26198330" TargetMode="External"/><Relationship Id="rId4973" Type="http://schemas.openxmlformats.org/officeDocument/2006/relationships/hyperlink" Target="https://www.ncbi.nlm.nih.gov/sra/?term=SRR18254324" TargetMode="External"/><Relationship Id="rId3575" Type="http://schemas.openxmlformats.org/officeDocument/2006/relationships/hyperlink" Target="https://www.ncbi.nlm.nih.gov/biosample/?term=SAMN29555109" TargetMode="External"/><Relationship Id="rId4626" Type="http://schemas.openxmlformats.org/officeDocument/2006/relationships/hyperlink" Target="https://www.ncbi.nlm.nih.gov/sra/?term=SRR22396694" TargetMode="External"/><Relationship Id="rId7032" Type="http://schemas.openxmlformats.org/officeDocument/2006/relationships/hyperlink" Target="https://www.ncbi.nlm.nih.gov/biosample/?term=SAMN36762089" TargetMode="External"/><Relationship Id="rId496" Type="http://schemas.openxmlformats.org/officeDocument/2006/relationships/hyperlink" Target="https://www.ncbi.nlm.nih.gov/biosample/?term=SAMN48402997" TargetMode="External"/><Relationship Id="rId2177" Type="http://schemas.openxmlformats.org/officeDocument/2006/relationships/hyperlink" Target="https://n2t.net/ark:/65665/30c3a9d05-0a98-4bb2-aeb3-0796d25fe1ed" TargetMode="External"/><Relationship Id="rId2591" Type="http://schemas.openxmlformats.org/officeDocument/2006/relationships/hyperlink" Target="https://www.ncbi.nlm.nih.gov/nuccore/OP056927" TargetMode="External"/><Relationship Id="rId3228" Type="http://schemas.openxmlformats.org/officeDocument/2006/relationships/hyperlink" Target="https://n2t.net/ark:/65665/3a9fbfdd2-1854-45c2-ac19-35bf538db1eb" TargetMode="External"/><Relationship Id="rId3642" Type="http://schemas.openxmlformats.org/officeDocument/2006/relationships/hyperlink" Target="https://www.ncbi.nlm.nih.gov/sra/?term=SRR21844181" TargetMode="External"/><Relationship Id="rId6798" Type="http://schemas.openxmlformats.org/officeDocument/2006/relationships/hyperlink" Target="https://www.ncbi.nlm.nih.gov/sra/?term=SRR18254336" TargetMode="External"/><Relationship Id="rId149" Type="http://schemas.openxmlformats.org/officeDocument/2006/relationships/hyperlink" Target="https://n2t.net/ark:/65665/37905a52e-598e-468c-9fb8-20bdf926e366" TargetMode="External"/><Relationship Id="rId563" Type="http://schemas.openxmlformats.org/officeDocument/2006/relationships/hyperlink" Target="https://www.ncbi.nlm.nih.gov/biosample/?term=SAMN36762210" TargetMode="External"/><Relationship Id="rId1193" Type="http://schemas.openxmlformats.org/officeDocument/2006/relationships/hyperlink" Target="https://n2t.net/ark:/65665/35eeb7102-4367-4487-b704-b0a71290fd01" TargetMode="External"/><Relationship Id="rId2244" Type="http://schemas.openxmlformats.org/officeDocument/2006/relationships/hyperlink" Target="https://www.ncbi.nlm.nih.gov/biosample/?term=SAMN36762052" TargetMode="External"/><Relationship Id="rId216" Type="http://schemas.openxmlformats.org/officeDocument/2006/relationships/hyperlink" Target="https://www.ncbi.nlm.nih.gov/nuccore/OP056982" TargetMode="External"/><Relationship Id="rId1260" Type="http://schemas.openxmlformats.org/officeDocument/2006/relationships/hyperlink" Target="https://www.ncbi.nlm.nih.gov/biosample/?term=SAMN26198370" TargetMode="External"/><Relationship Id="rId6865" Type="http://schemas.openxmlformats.org/officeDocument/2006/relationships/hyperlink" Target="https://www.ncbi.nlm.nih.gov/nuccore/OP056904" TargetMode="External"/><Relationship Id="rId630" Type="http://schemas.openxmlformats.org/officeDocument/2006/relationships/hyperlink" Target="https://www.ncbi.nlm.nih.gov/sra/?term=SRR19434536" TargetMode="External"/><Relationship Id="rId2311" Type="http://schemas.openxmlformats.org/officeDocument/2006/relationships/hyperlink" Target="https://www.ncbi.nlm.nih.gov/nuccore/OP056813" TargetMode="External"/><Relationship Id="rId4069" Type="http://schemas.openxmlformats.org/officeDocument/2006/relationships/hyperlink" Target="https://n2t.net/ark:/65665/37f77e80f-87c8-4fb7-9366-dab42b636628" TargetMode="External"/><Relationship Id="rId5467" Type="http://schemas.openxmlformats.org/officeDocument/2006/relationships/hyperlink" Target="https://www.ncbi.nlm.nih.gov/sra/?term=SRR21844245" TargetMode="External"/><Relationship Id="rId5881" Type="http://schemas.openxmlformats.org/officeDocument/2006/relationships/hyperlink" Target="https://www.ncbi.nlm.nih.gov/biosample/?term=SAMN29555296" TargetMode="External"/><Relationship Id="rId6518" Type="http://schemas.openxmlformats.org/officeDocument/2006/relationships/hyperlink" Target="https://www.ncbi.nlm.nih.gov/sra/?term=SRR22396629" TargetMode="External"/><Relationship Id="rId6932" Type="http://schemas.openxmlformats.org/officeDocument/2006/relationships/hyperlink" Target="https://www.ncbi.nlm.nih.gov/sra/?term=SRR33529685" TargetMode="External"/><Relationship Id="rId4483" Type="http://schemas.openxmlformats.org/officeDocument/2006/relationships/hyperlink" Target="https://www.ncbi.nlm.nih.gov/biosample/?term=SAMN31811672" TargetMode="External"/><Relationship Id="rId5534" Type="http://schemas.openxmlformats.org/officeDocument/2006/relationships/hyperlink" Target="https://n2t.net/ark:/65665/38031568d-7692-437b-8c00-68585fbbeb23" TargetMode="External"/><Relationship Id="rId3085" Type="http://schemas.openxmlformats.org/officeDocument/2006/relationships/hyperlink" Target="https://n2t.net/ark:/65665/30a73d251-6967-4886-8441-8fd5abcdcf45" TargetMode="External"/><Relationship Id="rId4136" Type="http://schemas.openxmlformats.org/officeDocument/2006/relationships/hyperlink" Target="https://www.ncbi.nlm.nih.gov/biosample/?term=SAMN31811763" TargetMode="External"/><Relationship Id="rId4550" Type="http://schemas.openxmlformats.org/officeDocument/2006/relationships/hyperlink" Target="https://n2t.net/ark:/65665/3a1865862-71ca-4b9b-a71b-ad6cdc8d2971" TargetMode="External"/><Relationship Id="rId5601" Type="http://schemas.openxmlformats.org/officeDocument/2006/relationships/hyperlink" Target="https://www.ncbi.nlm.nih.gov/biosample/?term=SAMN26198304" TargetMode="External"/><Relationship Id="rId3152" Type="http://schemas.openxmlformats.org/officeDocument/2006/relationships/hyperlink" Target="https://n2t.net/ark:/65665/3664b73aa-6444-49e7-a270-334551f267bf" TargetMode="External"/><Relationship Id="rId4203" Type="http://schemas.openxmlformats.org/officeDocument/2006/relationships/hyperlink" Target="https://n2t.net/ark:/65665/3f6609c38-59a0-4c3f-96b5-cfb24f08ae86" TargetMode="External"/><Relationship Id="rId6375" Type="http://schemas.openxmlformats.org/officeDocument/2006/relationships/hyperlink" Target="https://www.ncbi.nlm.nih.gov/sra/?term=SRR25465169" TargetMode="External"/><Relationship Id="rId140" Type="http://schemas.openxmlformats.org/officeDocument/2006/relationships/hyperlink" Target="https://www.ncbi.nlm.nih.gov/biosample/?term=SAMN26198315" TargetMode="External"/><Relationship Id="rId3969" Type="http://schemas.openxmlformats.org/officeDocument/2006/relationships/hyperlink" Target="https://n2t.net/ark:/65665/33e6078a6-ed5f-4f63-beb4-61b3f284d362" TargetMode="External"/><Relationship Id="rId5391" Type="http://schemas.openxmlformats.org/officeDocument/2006/relationships/hyperlink" Target="https://www.ncbi.nlm.nih.gov/nuccore/PV670484" TargetMode="External"/><Relationship Id="rId6028" Type="http://schemas.openxmlformats.org/officeDocument/2006/relationships/hyperlink" Target="https://www.ncbi.nlm.nih.gov/sra/?term=SRR22396700" TargetMode="External"/><Relationship Id="rId6" Type="http://schemas.openxmlformats.org/officeDocument/2006/relationships/hyperlink" Target="https://www.ncbi.nlm.nih.gov/nuccore/OP035106" TargetMode="External"/><Relationship Id="rId2985" Type="http://schemas.openxmlformats.org/officeDocument/2006/relationships/hyperlink" Target="https://n2t.net/ark:/65665/3ee114f53-14e2-40c1-aa0e-1ebb426a4ed6" TargetMode="External"/><Relationship Id="rId5044" Type="http://schemas.openxmlformats.org/officeDocument/2006/relationships/hyperlink" Target="https://www.ncbi.nlm.nih.gov/biosample/?term=SAMN36762144" TargetMode="External"/><Relationship Id="rId6442" Type="http://schemas.openxmlformats.org/officeDocument/2006/relationships/hyperlink" Target="https://n2t.net/ark:/65665/3f226fd51-727f-4756-a4bd-7b871df409c7" TargetMode="External"/><Relationship Id="rId957" Type="http://schemas.openxmlformats.org/officeDocument/2006/relationships/hyperlink" Target="https://www.ncbi.nlm.nih.gov/nuccore/OP057043" TargetMode="External"/><Relationship Id="rId1587" Type="http://schemas.openxmlformats.org/officeDocument/2006/relationships/hyperlink" Target="https://n2t.net/ark:/65665/3858301a0-3cfc-42c4-bb0b-13a0d7a893d5" TargetMode="External"/><Relationship Id="rId2638" Type="http://schemas.openxmlformats.org/officeDocument/2006/relationships/hyperlink" Target="https://n2t.net/ark:/65665/3178b8d5d-aba3-4da5-b180-4cdde4c00ec8" TargetMode="External"/><Relationship Id="rId1654" Type="http://schemas.openxmlformats.org/officeDocument/2006/relationships/hyperlink" Target="https://www.ncbi.nlm.nih.gov/biosample/?term=SAMN29555333" TargetMode="External"/><Relationship Id="rId2705" Type="http://schemas.openxmlformats.org/officeDocument/2006/relationships/hyperlink" Target="https://www.ncbi.nlm.nih.gov/biosample/?term=SAMN29555130" TargetMode="External"/><Relationship Id="rId4060" Type="http://schemas.openxmlformats.org/officeDocument/2006/relationships/hyperlink" Target="https://www.ncbi.nlm.nih.gov/sra/?term=SRR22396660" TargetMode="External"/><Relationship Id="rId5111" Type="http://schemas.openxmlformats.org/officeDocument/2006/relationships/hyperlink" Target="https://www.ncbi.nlm.nih.gov/biosample/?term=SAMN36762092" TargetMode="External"/><Relationship Id="rId1307" Type="http://schemas.openxmlformats.org/officeDocument/2006/relationships/hyperlink" Target="https://n2t.net/ark:/65665/3ec337944-76eb-4908-8670-4838578f8705" TargetMode="External"/><Relationship Id="rId1721" Type="http://schemas.openxmlformats.org/officeDocument/2006/relationships/hyperlink" Target="https://www.ncbi.nlm.nih.gov/biosample/?term=SAMN29555322" TargetMode="External"/><Relationship Id="rId4877" Type="http://schemas.openxmlformats.org/officeDocument/2006/relationships/hyperlink" Target="https://www.ncbi.nlm.nih.gov/sra/?term=SRR25465190" TargetMode="External"/><Relationship Id="rId5928" Type="http://schemas.openxmlformats.org/officeDocument/2006/relationships/hyperlink" Target="https://www.ncbi.nlm.nih.gov/biosample/?term=SAMN29555312" TargetMode="External"/><Relationship Id="rId7283" Type="http://schemas.openxmlformats.org/officeDocument/2006/relationships/hyperlink" Target="https://www.ncbi.nlm.nih.gov/biosample/?term=SAMN36762037" TargetMode="External"/><Relationship Id="rId13" Type="http://schemas.openxmlformats.org/officeDocument/2006/relationships/hyperlink" Target="https://n2t.net/ark:/65665/30ca691c9-9955-40ab-9275-53b5af4cf518" TargetMode="External"/><Relationship Id="rId3479" Type="http://schemas.openxmlformats.org/officeDocument/2006/relationships/hyperlink" Target="https://n2t.net/ark:/65665/3b376c57b-49dd-4e77-a9a0-c815d867378c" TargetMode="External"/><Relationship Id="rId2495" Type="http://schemas.openxmlformats.org/officeDocument/2006/relationships/hyperlink" Target="https://www.ncbi.nlm.nih.gov/sra/?term=SRR19434489" TargetMode="External"/><Relationship Id="rId3893" Type="http://schemas.openxmlformats.org/officeDocument/2006/relationships/hyperlink" Target="https://www.ncbi.nlm.nih.gov/sra/?term=SRR25465256" TargetMode="External"/><Relationship Id="rId4944" Type="http://schemas.openxmlformats.org/officeDocument/2006/relationships/hyperlink" Target="https://n2t.net/ark:/65665/314391b66-3417-43fd-aed1-3f824c711b8c" TargetMode="External"/><Relationship Id="rId7003" Type="http://schemas.openxmlformats.org/officeDocument/2006/relationships/hyperlink" Target="https://n2t.net/ark:/65665/357d36f7e-b77f-456b-90cb-41b85c541ab8" TargetMode="External"/><Relationship Id="rId467" Type="http://schemas.openxmlformats.org/officeDocument/2006/relationships/hyperlink" Target="https://n2t.net/ark:/65665/3cb7e9a6c-8e93-4a7d-acc3-26dea6246a84" TargetMode="External"/><Relationship Id="rId1097" Type="http://schemas.openxmlformats.org/officeDocument/2006/relationships/hyperlink" Target="https://n2t.net/ark:/65665/368e8c64a-6efb-4a3e-a890-9753ca24d700" TargetMode="External"/><Relationship Id="rId2148" Type="http://schemas.openxmlformats.org/officeDocument/2006/relationships/hyperlink" Target="https://n2t.net/ark:/65665/36a1e1711-1e85-46ca-8530-33c3afdc7642" TargetMode="External"/><Relationship Id="rId3546" Type="http://schemas.openxmlformats.org/officeDocument/2006/relationships/hyperlink" Target="https://www.ncbi.nlm.nih.gov/biosample/?term=SAMN36762368" TargetMode="External"/><Relationship Id="rId3960" Type="http://schemas.openxmlformats.org/officeDocument/2006/relationships/hyperlink" Target="https://www.ncbi.nlm.nih.gov/nuccore/PV170626" TargetMode="External"/><Relationship Id="rId881" Type="http://schemas.openxmlformats.org/officeDocument/2006/relationships/hyperlink" Target="https://www.ncbi.nlm.nih.gov/biosample/?term=SAMN36762158" TargetMode="External"/><Relationship Id="rId2562" Type="http://schemas.openxmlformats.org/officeDocument/2006/relationships/hyperlink" Target="https://n2t.net/ark:/65665/3950954b3-6e07-4fb0-893d-da99075e657d" TargetMode="External"/><Relationship Id="rId3613" Type="http://schemas.openxmlformats.org/officeDocument/2006/relationships/hyperlink" Target="https://www.ncbi.nlm.nih.gov/nuccore/PV170560" TargetMode="External"/><Relationship Id="rId6769" Type="http://schemas.openxmlformats.org/officeDocument/2006/relationships/hyperlink" Target="https://n2t.net/ark:/65665/3596a188b-f2ea-4480-8fcd-9df9ebe163c6" TargetMode="External"/><Relationship Id="rId534" Type="http://schemas.openxmlformats.org/officeDocument/2006/relationships/hyperlink" Target="https://www.ncbi.nlm.nih.gov/sra/?term=SRR22396839" TargetMode="External"/><Relationship Id="rId1164" Type="http://schemas.openxmlformats.org/officeDocument/2006/relationships/hyperlink" Target="https://www.ncbi.nlm.nih.gov/sra/?term=SRR33529756" TargetMode="External"/><Relationship Id="rId2215" Type="http://schemas.openxmlformats.org/officeDocument/2006/relationships/hyperlink" Target="https://n2t.net/ark:/65665/32b03ceb7-f4a1-4f85-8116-522eaf34f957" TargetMode="External"/><Relationship Id="rId5785" Type="http://schemas.openxmlformats.org/officeDocument/2006/relationships/hyperlink" Target="https://www.ncbi.nlm.nih.gov/sra/?term=SRR21843987" TargetMode="External"/><Relationship Id="rId6836" Type="http://schemas.openxmlformats.org/officeDocument/2006/relationships/hyperlink" Target="https://n2t.net/ark:/65665/327e6b60f-74b8-4057-a0ca-b7934cbfad51" TargetMode="External"/><Relationship Id="rId601" Type="http://schemas.openxmlformats.org/officeDocument/2006/relationships/hyperlink" Target="https://www.ncbi.nlm.nih.gov/nuccore/OR546144" TargetMode="External"/><Relationship Id="rId1231" Type="http://schemas.openxmlformats.org/officeDocument/2006/relationships/hyperlink" Target="https://www.ncbi.nlm.nih.gov/sra/?term=SRR21844011" TargetMode="External"/><Relationship Id="rId4387" Type="http://schemas.openxmlformats.org/officeDocument/2006/relationships/hyperlink" Target="https://www.ncbi.nlm.nih.gov/sra/?term=SRR19434384" TargetMode="External"/><Relationship Id="rId5438" Type="http://schemas.openxmlformats.org/officeDocument/2006/relationships/hyperlink" Target="https://n2t.net/ark:/65665/3941f4a6f-0c38-4c79-bbfc-cf714254236a" TargetMode="External"/><Relationship Id="rId5852" Type="http://schemas.openxmlformats.org/officeDocument/2006/relationships/hyperlink" Target="https://www.ncbi.nlm.nih.gov/sra/?term=SRR22396672" TargetMode="External"/><Relationship Id="rId4454" Type="http://schemas.openxmlformats.org/officeDocument/2006/relationships/hyperlink" Target="https://n2t.net/ark:/65665/3e889bd81-f97c-4eba-b99f-bcac8bf03e6b" TargetMode="External"/><Relationship Id="rId5505" Type="http://schemas.openxmlformats.org/officeDocument/2006/relationships/hyperlink" Target="https://www.ncbi.nlm.nih.gov/biosample/?term=SAMN31811916" TargetMode="External"/><Relationship Id="rId6903" Type="http://schemas.openxmlformats.org/officeDocument/2006/relationships/hyperlink" Target="https://n2t.net/ark:/65665/3a887badb-d1e0-45b9-b749-6c1e3ae0e1fa" TargetMode="External"/><Relationship Id="rId3056" Type="http://schemas.openxmlformats.org/officeDocument/2006/relationships/hyperlink" Target="https://n2t.net/ark:/65665/355bc1b03-fc6d-4fce-9384-64328d80ea19" TargetMode="External"/><Relationship Id="rId3470" Type="http://schemas.openxmlformats.org/officeDocument/2006/relationships/hyperlink" Target="https://www.ncbi.nlm.nih.gov/sra/?term=SRR25465087" TargetMode="External"/><Relationship Id="rId4107" Type="http://schemas.openxmlformats.org/officeDocument/2006/relationships/hyperlink" Target="https://www.ncbi.nlm.nih.gov/biosample/?term=SAMN31811766" TargetMode="External"/><Relationship Id="rId391" Type="http://schemas.openxmlformats.org/officeDocument/2006/relationships/hyperlink" Target="https://www.ncbi.nlm.nih.gov/sra/?term=SRR25465093" TargetMode="External"/><Relationship Id="rId2072" Type="http://schemas.openxmlformats.org/officeDocument/2006/relationships/hyperlink" Target="https://www.ncbi.nlm.nih.gov/biosample/?term=SAMN26198087" TargetMode="External"/><Relationship Id="rId3123" Type="http://schemas.openxmlformats.org/officeDocument/2006/relationships/hyperlink" Target="https://www.ncbi.nlm.nih.gov/biosample/?term=SAMN26198354" TargetMode="External"/><Relationship Id="rId4521" Type="http://schemas.openxmlformats.org/officeDocument/2006/relationships/hyperlink" Target="https://n2t.net/ark:/65665/3a188a9ff-fce9-459c-94bb-af2ffd075bb6" TargetMode="External"/><Relationship Id="rId6279" Type="http://schemas.openxmlformats.org/officeDocument/2006/relationships/hyperlink" Target="https://www.ncbi.nlm.nih.gov/sra/?term=SRR18254462" TargetMode="External"/><Relationship Id="rId6693" Type="http://schemas.openxmlformats.org/officeDocument/2006/relationships/hyperlink" Target="https://n2t.net/ark:/65665/38fee8513-a6c2-477e-8ad7-8c239df4acb1" TargetMode="External"/><Relationship Id="rId2889" Type="http://schemas.openxmlformats.org/officeDocument/2006/relationships/hyperlink" Target="https://n2t.net/ark:/65665/3d721f59b-91c5-46c2-8384-786552f5aa97" TargetMode="External"/><Relationship Id="rId5295" Type="http://schemas.openxmlformats.org/officeDocument/2006/relationships/hyperlink" Target="https://n2t.net/ark:/65665/3f8726dd6-55ef-4f65-8dc2-a63a8b90de29" TargetMode="External"/><Relationship Id="rId6346" Type="http://schemas.openxmlformats.org/officeDocument/2006/relationships/hyperlink" Target="https://www.ncbi.nlm.nih.gov/nuccore/OR482548" TargetMode="External"/><Relationship Id="rId6760" Type="http://schemas.openxmlformats.org/officeDocument/2006/relationships/hyperlink" Target="https://www.ncbi.nlm.nih.gov/nuccore/PV442288" TargetMode="External"/><Relationship Id="rId111" Type="http://schemas.openxmlformats.org/officeDocument/2006/relationships/hyperlink" Target="https://n2t.net/ark:/65665/3fb028d4d-dde0-4118-b9f5-d93f21b1abe9" TargetMode="External"/><Relationship Id="rId2956" Type="http://schemas.openxmlformats.org/officeDocument/2006/relationships/hyperlink" Target="https://n2t.net/ark:/65665/3c1a7baf6-7335-43dd-a052-22bd1a0724b7" TargetMode="External"/><Relationship Id="rId5362" Type="http://schemas.openxmlformats.org/officeDocument/2006/relationships/hyperlink" Target="https://n2t.net/ark:/65665/38cd79bc5-1db6-495d-86ca-f0e54dce0430" TargetMode="External"/><Relationship Id="rId6413" Type="http://schemas.openxmlformats.org/officeDocument/2006/relationships/hyperlink" Target="https://n2t.net/ark:/65665/340c7510c-9c36-4243-a510-4ce062a9b5c7" TargetMode="External"/><Relationship Id="rId928" Type="http://schemas.openxmlformats.org/officeDocument/2006/relationships/hyperlink" Target="https://n2t.net/ark:/65665/39dc25b25-cc31-4934-85f1-4899279d4cc2" TargetMode="External"/><Relationship Id="rId1558" Type="http://schemas.openxmlformats.org/officeDocument/2006/relationships/hyperlink" Target="https://n2t.net/ark:/65665/3fa16d17a-971d-4232-84ab-ef05ed42af04" TargetMode="External"/><Relationship Id="rId2609" Type="http://schemas.openxmlformats.org/officeDocument/2006/relationships/hyperlink" Target="https://n2t.net/ark:/65665/30bb3beec-2bb7-48e6-8fb9-f3d83e09bf57" TargetMode="External"/><Relationship Id="rId5015" Type="http://schemas.openxmlformats.org/officeDocument/2006/relationships/hyperlink" Target="https://n2t.net/ark:/65665/3e62d580e-52bf-44c3-b200-763c8f028c73" TargetMode="External"/><Relationship Id="rId1972" Type="http://schemas.openxmlformats.org/officeDocument/2006/relationships/hyperlink" Target="https://n2t.net/ark:/65665/3436446b3-08e9-4524-ab0b-9ad1138e139b" TargetMode="External"/><Relationship Id="rId4031" Type="http://schemas.openxmlformats.org/officeDocument/2006/relationships/hyperlink" Target="https://www.ncbi.nlm.nih.gov/sra/?term=SRR25465064" TargetMode="External"/><Relationship Id="rId7187" Type="http://schemas.openxmlformats.org/officeDocument/2006/relationships/hyperlink" Target="https://www.ncbi.nlm.nih.gov/nuccore/PV670490" TargetMode="External"/><Relationship Id="rId1625" Type="http://schemas.openxmlformats.org/officeDocument/2006/relationships/hyperlink" Target="https://n2t.net/ark:/65665/322e3f727-d3d3-4cc4-9c2c-1a47aaf4c883" TargetMode="External"/><Relationship Id="rId7254" Type="http://schemas.openxmlformats.org/officeDocument/2006/relationships/hyperlink" Target="https://www.ncbi.nlm.nih.gov/sra/?term=SRR25465376" TargetMode="External"/><Relationship Id="rId3797" Type="http://schemas.openxmlformats.org/officeDocument/2006/relationships/hyperlink" Target="https://www.ncbi.nlm.nih.gov/sra/?term=SRR25465073" TargetMode="External"/><Relationship Id="rId4848" Type="http://schemas.openxmlformats.org/officeDocument/2006/relationships/hyperlink" Target="https://n2t.net/ark:/65665/307c07cae-7374-40d3-bc22-9770f9e02f6a" TargetMode="External"/><Relationship Id="rId2399" Type="http://schemas.openxmlformats.org/officeDocument/2006/relationships/hyperlink" Target="https://www.ncbi.nlm.nih.gov/sra/?term=SRR25465266" TargetMode="External"/><Relationship Id="rId3864" Type="http://schemas.openxmlformats.org/officeDocument/2006/relationships/hyperlink" Target="https://www.ncbi.nlm.nih.gov/nuccore/PV170567" TargetMode="External"/><Relationship Id="rId4915" Type="http://schemas.openxmlformats.org/officeDocument/2006/relationships/hyperlink" Target="https://n2t.net/ark:/65665/307f6bb2c-b511-4f7a-86df-42520f8a539b" TargetMode="External"/><Relationship Id="rId6270" Type="http://schemas.openxmlformats.org/officeDocument/2006/relationships/hyperlink" Target="https://www.ncbi.nlm.nih.gov/sra/?term=SRR21843908" TargetMode="External"/><Relationship Id="rId7321" Type="http://schemas.openxmlformats.org/officeDocument/2006/relationships/hyperlink" Target="https://www.ncbi.nlm.nih.gov/nuccore/OR582690" TargetMode="External"/><Relationship Id="rId785" Type="http://schemas.openxmlformats.org/officeDocument/2006/relationships/hyperlink" Target="https://www.ncbi.nlm.nih.gov/biosample/?term=SAMN29555167" TargetMode="External"/><Relationship Id="rId2466" Type="http://schemas.openxmlformats.org/officeDocument/2006/relationships/hyperlink" Target="https://www.ncbi.nlm.nih.gov/nuccore/OP056984" TargetMode="External"/><Relationship Id="rId2880" Type="http://schemas.openxmlformats.org/officeDocument/2006/relationships/hyperlink" Target="https://www.ncbi.nlm.nih.gov/sra/?term=SRR19434542" TargetMode="External"/><Relationship Id="rId3517" Type="http://schemas.openxmlformats.org/officeDocument/2006/relationships/hyperlink" Target="https://www.ncbi.nlm.nih.gov/sra/?term=SRR25465092" TargetMode="External"/><Relationship Id="rId3931" Type="http://schemas.openxmlformats.org/officeDocument/2006/relationships/hyperlink" Target="https://n2t.net/ark:/65665/3b32cc8c7-ca36-4a7a-a361-728efb42f184" TargetMode="External"/><Relationship Id="rId438" Type="http://schemas.openxmlformats.org/officeDocument/2006/relationships/hyperlink" Target="https://www.ncbi.nlm.nih.gov/biosample/?term=SAMN29555102" TargetMode="External"/><Relationship Id="rId852" Type="http://schemas.openxmlformats.org/officeDocument/2006/relationships/hyperlink" Target="https://n2t.net/ark:/65665/3d79b5cf9-7237-408c-887e-86a4fe3e3aaf" TargetMode="External"/><Relationship Id="rId1068" Type="http://schemas.openxmlformats.org/officeDocument/2006/relationships/hyperlink" Target="https://n2t.net/ark:/65665/3c773e253-c512-45fb-9212-acbe4aca5027" TargetMode="External"/><Relationship Id="rId1482" Type="http://schemas.openxmlformats.org/officeDocument/2006/relationships/hyperlink" Target="https://n2t.net/ark:/65665/3f907f1f8-3fa3-4025-a683-de762e4af73e" TargetMode="External"/><Relationship Id="rId2119" Type="http://schemas.openxmlformats.org/officeDocument/2006/relationships/hyperlink" Target="https://n2t.net/ark:/65665/3ce233a6c-059b-4980-aee6-d4092a569682" TargetMode="External"/><Relationship Id="rId2533" Type="http://schemas.openxmlformats.org/officeDocument/2006/relationships/hyperlink" Target="https://www.ncbi.nlm.nih.gov/biosample/?term=SAMN31811664" TargetMode="External"/><Relationship Id="rId5689" Type="http://schemas.openxmlformats.org/officeDocument/2006/relationships/hyperlink" Target="https://n2t.net/ark:/65665/357d3888f-1d3c-43c8-ba85-1b364900ecc7" TargetMode="External"/><Relationship Id="rId505" Type="http://schemas.openxmlformats.org/officeDocument/2006/relationships/hyperlink" Target="https://n2t.net/ark:/65665/30c893619-f52b-4a93-8a36-3ebe415cd9d8" TargetMode="External"/><Relationship Id="rId1135" Type="http://schemas.openxmlformats.org/officeDocument/2006/relationships/hyperlink" Target="https://www.ncbi.nlm.nih.gov/sra/?term=SRR25465282" TargetMode="External"/><Relationship Id="rId1202" Type="http://schemas.openxmlformats.org/officeDocument/2006/relationships/hyperlink" Target="https://www.ncbi.nlm.nih.gov/nuccore/OR582667" TargetMode="External"/><Relationship Id="rId2600" Type="http://schemas.openxmlformats.org/officeDocument/2006/relationships/hyperlink" Target="https://n2t.net/ark:/65665/363fa3100-d9cc-46bf-89af-1ddcbb39eaf3" TargetMode="External"/><Relationship Id="rId4358" Type="http://schemas.openxmlformats.org/officeDocument/2006/relationships/hyperlink" Target="https://www.ncbi.nlm.nih.gov/sra/?term=SRR33529989" TargetMode="External"/><Relationship Id="rId5409" Type="http://schemas.openxmlformats.org/officeDocument/2006/relationships/hyperlink" Target="https://n2t.net/ark:/65665/3588ec01e-d6de-4206-ad1c-40f346b883b3" TargetMode="External"/><Relationship Id="rId5756" Type="http://schemas.openxmlformats.org/officeDocument/2006/relationships/hyperlink" Target="https://www.ncbi.nlm.nih.gov/nuccore/OR582689" TargetMode="External"/><Relationship Id="rId6807" Type="http://schemas.openxmlformats.org/officeDocument/2006/relationships/hyperlink" Target="https://n2t.net/ark:/65665/3cf7db1c9-a8c6-4732-91cb-f6fade466dd4" TargetMode="External"/><Relationship Id="rId4772" Type="http://schemas.openxmlformats.org/officeDocument/2006/relationships/hyperlink" Target="https://www.ncbi.nlm.nih.gov/nuccore/OR482506" TargetMode="External"/><Relationship Id="rId5823" Type="http://schemas.openxmlformats.org/officeDocument/2006/relationships/hyperlink" Target="https://www.ncbi.nlm.nih.gov/nuccore/OP057071" TargetMode="External"/><Relationship Id="rId295" Type="http://schemas.openxmlformats.org/officeDocument/2006/relationships/hyperlink" Target="https://n2t.net/ark:/65665/3bb77275b-9279-4995-b84d-3d1e2486d8c5" TargetMode="External"/><Relationship Id="rId3374" Type="http://schemas.openxmlformats.org/officeDocument/2006/relationships/hyperlink" Target="https://www.ncbi.nlm.nih.gov/sra/?term=SRR25465341" TargetMode="External"/><Relationship Id="rId4425" Type="http://schemas.openxmlformats.org/officeDocument/2006/relationships/hyperlink" Target="https://n2t.net/ark:/65665/385d62228-7690-4361-8c24-4be04fef8ca0" TargetMode="External"/><Relationship Id="rId2390" Type="http://schemas.openxmlformats.org/officeDocument/2006/relationships/hyperlink" Target="https://n2t.net/ark:/65665/3893fd9a3-4236-4b2e-ad4b-6430dfef4d79" TargetMode="External"/><Relationship Id="rId3027" Type="http://schemas.openxmlformats.org/officeDocument/2006/relationships/hyperlink" Target="https://www.ncbi.nlm.nih.gov/biosample/?term=SAMN26198130" TargetMode="External"/><Relationship Id="rId3441" Type="http://schemas.openxmlformats.org/officeDocument/2006/relationships/hyperlink" Target="https://www.ncbi.nlm.nih.gov/nuccore/PV170584" TargetMode="External"/><Relationship Id="rId6597" Type="http://schemas.openxmlformats.org/officeDocument/2006/relationships/hyperlink" Target="https://n2t.net/ark:/65665/3e5278ab5-8198-4c5a-bd79-933284a7ec30" TargetMode="External"/><Relationship Id="rId362" Type="http://schemas.openxmlformats.org/officeDocument/2006/relationships/hyperlink" Target="https://www.ncbi.nlm.nih.gov/nuccore/OR482484" TargetMode="External"/><Relationship Id="rId2043" Type="http://schemas.openxmlformats.org/officeDocument/2006/relationships/hyperlink" Target="https://n2t.net/ark:/65665/3d94602e8-e50b-4e24-b8da-c2c95c7f4ead" TargetMode="External"/><Relationship Id="rId5199" Type="http://schemas.openxmlformats.org/officeDocument/2006/relationships/hyperlink" Target="https://n2t.net/ark:/65665/3dc44e37d-7129-4e03-bf91-3aee5ab8db4b" TargetMode="External"/><Relationship Id="rId6664" Type="http://schemas.openxmlformats.org/officeDocument/2006/relationships/hyperlink" Target="https://www.ncbi.nlm.nih.gov/biosample/?term=SAMN31811704" TargetMode="External"/><Relationship Id="rId2110" Type="http://schemas.openxmlformats.org/officeDocument/2006/relationships/hyperlink" Target="https://www.ncbi.nlm.nih.gov/biosample/?term=SAMN48403155" TargetMode="External"/><Relationship Id="rId5266" Type="http://schemas.openxmlformats.org/officeDocument/2006/relationships/hyperlink" Target="https://www.ncbi.nlm.nih.gov/biosample/?term=SAMN31811768" TargetMode="External"/><Relationship Id="rId5680" Type="http://schemas.openxmlformats.org/officeDocument/2006/relationships/hyperlink" Target="https://www.ncbi.nlm.nih.gov/sra/?term=SRR18254541" TargetMode="External"/><Relationship Id="rId6317" Type="http://schemas.openxmlformats.org/officeDocument/2006/relationships/hyperlink" Target="https://www.ncbi.nlm.nih.gov/biosample/?term=SAMN31811891" TargetMode="External"/><Relationship Id="rId4282" Type="http://schemas.openxmlformats.org/officeDocument/2006/relationships/hyperlink" Target="https://n2t.net/ark:/65665/361549efd-4473-4e93-b039-edbbf779c6ee" TargetMode="External"/><Relationship Id="rId5333" Type="http://schemas.openxmlformats.org/officeDocument/2006/relationships/hyperlink" Target="https://n2t.net/ark:/65665/3f43042d6-8c2e-4584-89dc-933cafce518f" TargetMode="External"/><Relationship Id="rId6731" Type="http://schemas.openxmlformats.org/officeDocument/2006/relationships/hyperlink" Target="https://n2t.net/ark:/65665/35313cec0-2d51-49c8-9ab6-3199b1cf6710" TargetMode="External"/><Relationship Id="rId1876" Type="http://schemas.openxmlformats.org/officeDocument/2006/relationships/hyperlink" Target="https://www.ncbi.nlm.nih.gov/biosample/?term=SAMN29555147" TargetMode="External"/><Relationship Id="rId2927" Type="http://schemas.openxmlformats.org/officeDocument/2006/relationships/hyperlink" Target="https://www.ncbi.nlm.nih.gov/biosample/?term=SAMN29555125" TargetMode="External"/><Relationship Id="rId1529" Type="http://schemas.openxmlformats.org/officeDocument/2006/relationships/hyperlink" Target="https://n2t.net/ark:/65665/37176eb0b-e499-4bd3-9c3d-a08e57a1dcc6" TargetMode="External"/><Relationship Id="rId1943" Type="http://schemas.openxmlformats.org/officeDocument/2006/relationships/hyperlink" Target="https://www.ncbi.nlm.nih.gov/biosample/?term=SAMN26198195" TargetMode="External"/><Relationship Id="rId5400" Type="http://schemas.openxmlformats.org/officeDocument/2006/relationships/hyperlink" Target="https://www.ncbi.nlm.nih.gov/biosample/?term=SAMN31811776" TargetMode="External"/><Relationship Id="rId4002" Type="http://schemas.openxmlformats.org/officeDocument/2006/relationships/hyperlink" Target="https://www.ncbi.nlm.nih.gov/nuccore/PV170618" TargetMode="External"/><Relationship Id="rId7158" Type="http://schemas.openxmlformats.org/officeDocument/2006/relationships/hyperlink" Target="https://www.ncbi.nlm.nih.gov/biosample/?term=SAMN48403017" TargetMode="External"/><Relationship Id="rId3768" Type="http://schemas.openxmlformats.org/officeDocument/2006/relationships/hyperlink" Target="https://www.ncbi.nlm.nih.gov/nuccore/PV170605" TargetMode="External"/><Relationship Id="rId4819" Type="http://schemas.openxmlformats.org/officeDocument/2006/relationships/hyperlink" Target="https://www.ncbi.nlm.nih.gov/biosample/?term=SAMN36762341" TargetMode="External"/><Relationship Id="rId6174" Type="http://schemas.openxmlformats.org/officeDocument/2006/relationships/hyperlink" Target="https://n2t.net/ark:/65665/3014a7a49-65c6-4a72-b12e-74ec80ed490b" TargetMode="External"/><Relationship Id="rId7225" Type="http://schemas.openxmlformats.org/officeDocument/2006/relationships/hyperlink" Target="https://www.ncbi.nlm.nih.gov/sra/?term=SRR22396827" TargetMode="External"/><Relationship Id="rId689" Type="http://schemas.openxmlformats.org/officeDocument/2006/relationships/hyperlink" Target="https://n2t.net/ark:/65665/33e4ca986-05f3-4931-9921-92166eabc20a" TargetMode="External"/><Relationship Id="rId2784" Type="http://schemas.openxmlformats.org/officeDocument/2006/relationships/hyperlink" Target="https://n2t.net/ark:/65665/34ebb1484-9e8c-4bf9-8546-b80bd60075cf" TargetMode="External"/><Relationship Id="rId5190" Type="http://schemas.openxmlformats.org/officeDocument/2006/relationships/hyperlink" Target="https://www.ncbi.nlm.nih.gov/biosample/?term=SAMN48402980" TargetMode="External"/><Relationship Id="rId6241" Type="http://schemas.openxmlformats.org/officeDocument/2006/relationships/hyperlink" Target="https://www.ncbi.nlm.nih.gov/nuccore/OR499729" TargetMode="External"/><Relationship Id="rId756" Type="http://schemas.openxmlformats.org/officeDocument/2006/relationships/hyperlink" Target="https://www.ncbi.nlm.nih.gov/biosample/?term=SAMN26198394" TargetMode="External"/><Relationship Id="rId1386" Type="http://schemas.openxmlformats.org/officeDocument/2006/relationships/hyperlink" Target="https://www.ncbi.nlm.nih.gov/sra/?term=SRR33529743" TargetMode="External"/><Relationship Id="rId2437" Type="http://schemas.openxmlformats.org/officeDocument/2006/relationships/hyperlink" Target="https://n2t.net/ark:/65665/399422245-9de1-4ab4-944f-f3c5c406bf0f" TargetMode="External"/><Relationship Id="rId3835" Type="http://schemas.openxmlformats.org/officeDocument/2006/relationships/hyperlink" Target="https://n2t.net/ark:/65665/30e0916f9-02b9-4712-b5fc-7dee824bbde2" TargetMode="External"/><Relationship Id="rId409" Type="http://schemas.openxmlformats.org/officeDocument/2006/relationships/hyperlink" Target="https://www.ncbi.nlm.nih.gov/sra/?term=SRR21844163" TargetMode="External"/><Relationship Id="rId1039" Type="http://schemas.openxmlformats.org/officeDocument/2006/relationships/hyperlink" Target="https://n2t.net/ark:/65665/3ac0a702c-469d-4e65-ae00-e627e2036532" TargetMode="External"/><Relationship Id="rId2851" Type="http://schemas.openxmlformats.org/officeDocument/2006/relationships/hyperlink" Target="https://www.ncbi.nlm.nih.gov/nuccore/OP035202" TargetMode="External"/><Relationship Id="rId3902" Type="http://schemas.openxmlformats.org/officeDocument/2006/relationships/hyperlink" Target="https://n2t.net/ark:/65665/3385c303a-f87d-451a-99f5-f9a13524ba88" TargetMode="External"/><Relationship Id="rId92" Type="http://schemas.openxmlformats.org/officeDocument/2006/relationships/hyperlink" Target="https://n2t.net/ark:/65665/386e4bfce-5b5e-4c36-99d8-ac3055c528f7" TargetMode="External"/><Relationship Id="rId823" Type="http://schemas.openxmlformats.org/officeDocument/2006/relationships/hyperlink" Target="https://n2t.net/ark:/65665/3893bbbe6-7c8f-47ec-8dd1-f3b5a5b56172" TargetMode="External"/><Relationship Id="rId1453" Type="http://schemas.openxmlformats.org/officeDocument/2006/relationships/hyperlink" Target="https://n2t.net/ark:/65665/344f3d6ea-09d6-47c6-82e7-8039b150f15d" TargetMode="External"/><Relationship Id="rId2504" Type="http://schemas.openxmlformats.org/officeDocument/2006/relationships/hyperlink" Target="https://n2t.net/ark:/65665/34995565d-2adc-4ae8-9cd6-efaf191843cb" TargetMode="External"/><Relationship Id="rId7082" Type="http://schemas.openxmlformats.org/officeDocument/2006/relationships/hyperlink" Target="https://n2t.net/ark:/65665/3e88c571a-1274-4dcc-aa01-aa7c2b3a75c0" TargetMode="External"/><Relationship Id="rId1106" Type="http://schemas.openxmlformats.org/officeDocument/2006/relationships/hyperlink" Target="https://www.ncbi.nlm.nih.gov/nuccore/OP035199" TargetMode="External"/><Relationship Id="rId1520" Type="http://schemas.openxmlformats.org/officeDocument/2006/relationships/hyperlink" Target="https://www.ncbi.nlm.nih.gov/nuccore/OR546244" TargetMode="External"/><Relationship Id="rId4676" Type="http://schemas.openxmlformats.org/officeDocument/2006/relationships/hyperlink" Target="https://www.ncbi.nlm.nih.gov/biosample/?term=SAMN31811641" TargetMode="External"/><Relationship Id="rId5727" Type="http://schemas.openxmlformats.org/officeDocument/2006/relationships/hyperlink" Target="https://www.ncbi.nlm.nih.gov/biosample/?term=SAMN36762086" TargetMode="External"/><Relationship Id="rId3278" Type="http://schemas.openxmlformats.org/officeDocument/2006/relationships/hyperlink" Target="https://n2t.net/ark:/65665/3f8a39bf1-6688-452f-a718-36e275491fe2" TargetMode="External"/><Relationship Id="rId3692" Type="http://schemas.openxmlformats.org/officeDocument/2006/relationships/hyperlink" Target="https://n2t.net/ark:/65665/3e2b02c80-0568-44a6-afd0-2d25b1b78674" TargetMode="External"/><Relationship Id="rId4329" Type="http://schemas.openxmlformats.org/officeDocument/2006/relationships/hyperlink" Target="https://n2t.net/ark:/65665/3913a6da3-4115-4b3e-851f-eb385e016dcd" TargetMode="External"/><Relationship Id="rId4743" Type="http://schemas.openxmlformats.org/officeDocument/2006/relationships/hyperlink" Target="https://www.ncbi.nlm.nih.gov/nuccore/OR582703" TargetMode="External"/><Relationship Id="rId199" Type="http://schemas.openxmlformats.org/officeDocument/2006/relationships/hyperlink" Target="https://www.ncbi.nlm.nih.gov/nuccore/OR582697" TargetMode="External"/><Relationship Id="rId2294" Type="http://schemas.openxmlformats.org/officeDocument/2006/relationships/hyperlink" Target="https://n2t.net/ark:/65665/30b0a310a-bbf3-408b-b8fd-414151604b00" TargetMode="External"/><Relationship Id="rId3345" Type="http://schemas.openxmlformats.org/officeDocument/2006/relationships/hyperlink" Target="https://www.ncbi.nlm.nih.gov/nuccore/OR482551" TargetMode="External"/><Relationship Id="rId266" Type="http://schemas.openxmlformats.org/officeDocument/2006/relationships/hyperlink" Target="https://n2t.net/ark:/65665/3f7738134-1bf4-4ed0-9ddb-239e5cf548a1" TargetMode="External"/><Relationship Id="rId680" Type="http://schemas.openxmlformats.org/officeDocument/2006/relationships/hyperlink" Target="https://www.ncbi.nlm.nih.gov/biosample/?term=SAMN29555050" TargetMode="External"/><Relationship Id="rId2361" Type="http://schemas.openxmlformats.org/officeDocument/2006/relationships/hyperlink" Target="https://n2t.net/ark:/65665/31125635e-0342-4dfe-b511-9ef89b96120b" TargetMode="External"/><Relationship Id="rId3412" Type="http://schemas.openxmlformats.org/officeDocument/2006/relationships/hyperlink" Target="https://www.ncbi.nlm.nih.gov/sra/?term=SRR25465243" TargetMode="External"/><Relationship Id="rId4810" Type="http://schemas.openxmlformats.org/officeDocument/2006/relationships/hyperlink" Target="https://www.ncbi.nlm.nih.gov/nuccore/OR482444" TargetMode="External"/><Relationship Id="rId6568" Type="http://schemas.openxmlformats.org/officeDocument/2006/relationships/hyperlink" Target="https://www.ncbi.nlm.nih.gov/nuccore/OP057098" TargetMode="External"/><Relationship Id="rId333" Type="http://schemas.openxmlformats.org/officeDocument/2006/relationships/hyperlink" Target="https://n2t.net/ark:/65665/332690aca-d439-4eb7-8fc8-d13c2e35dff4" TargetMode="External"/><Relationship Id="rId2014" Type="http://schemas.openxmlformats.org/officeDocument/2006/relationships/hyperlink" Target="https://www.ncbi.nlm.nih.gov/sra/?term=SRR22396917" TargetMode="External"/><Relationship Id="rId6982" Type="http://schemas.openxmlformats.org/officeDocument/2006/relationships/hyperlink" Target="https://www.ncbi.nlm.nih.gov/biosample/?term=SAMN48403275" TargetMode="External"/><Relationship Id="rId1030" Type="http://schemas.openxmlformats.org/officeDocument/2006/relationships/hyperlink" Target="https://www.ncbi.nlm.nih.gov/biosample/?term=SAMN26198219" TargetMode="External"/><Relationship Id="rId4186" Type="http://schemas.openxmlformats.org/officeDocument/2006/relationships/hyperlink" Target="https://www.ncbi.nlm.nih.gov/biosample/?term=SAMN31811781" TargetMode="External"/><Relationship Id="rId5584" Type="http://schemas.openxmlformats.org/officeDocument/2006/relationships/hyperlink" Target="https://www.ncbi.nlm.nih.gov/sra/?term=SRR19434435" TargetMode="External"/><Relationship Id="rId6635" Type="http://schemas.openxmlformats.org/officeDocument/2006/relationships/hyperlink" Target="https://www.ncbi.nlm.nih.gov/sra/?term=SRR21844258" TargetMode="External"/><Relationship Id="rId400" Type="http://schemas.openxmlformats.org/officeDocument/2006/relationships/hyperlink" Target="https://n2t.net/ark:/65665/36beae8e8-6b48-4267-9e0e-a042e68cb3fd" TargetMode="External"/><Relationship Id="rId5237" Type="http://schemas.openxmlformats.org/officeDocument/2006/relationships/hyperlink" Target="https://www.ncbi.nlm.nih.gov/biosample/?term=SAMN26198176" TargetMode="External"/><Relationship Id="rId5651" Type="http://schemas.openxmlformats.org/officeDocument/2006/relationships/hyperlink" Target="https://www.ncbi.nlm.nih.gov/nuccore/OP035171" TargetMode="External"/><Relationship Id="rId6702" Type="http://schemas.openxmlformats.org/officeDocument/2006/relationships/hyperlink" Target="https://n2t.net/ark:/65665/36203887d-1de3-4688-8646-a7bb06fcd544" TargetMode="External"/><Relationship Id="rId1847" Type="http://schemas.openxmlformats.org/officeDocument/2006/relationships/hyperlink" Target="https://www.ncbi.nlm.nih.gov/sra/?term=SRR22396768" TargetMode="External"/><Relationship Id="rId4253" Type="http://schemas.openxmlformats.org/officeDocument/2006/relationships/hyperlink" Target="https://n2t.net/ark:/65665/3bd19f902-8d7c-4a62-ad85-450bcc9e6976" TargetMode="External"/><Relationship Id="rId5304" Type="http://schemas.openxmlformats.org/officeDocument/2006/relationships/hyperlink" Target="https://www.ncbi.nlm.nih.gov/biosample/?term=SAMN36762139" TargetMode="External"/><Relationship Id="rId4320" Type="http://schemas.openxmlformats.org/officeDocument/2006/relationships/hyperlink" Target="https://www.ncbi.nlm.nih.gov/nuccore/PV357906" TargetMode="External"/><Relationship Id="rId190" Type="http://schemas.openxmlformats.org/officeDocument/2006/relationships/hyperlink" Target="https://www.ncbi.nlm.nih.gov/nuccore/OR582693" TargetMode="External"/><Relationship Id="rId1914" Type="http://schemas.openxmlformats.org/officeDocument/2006/relationships/hyperlink" Target="https://www.ncbi.nlm.nih.gov/biosample/?term=SAMN48402993" TargetMode="External"/><Relationship Id="rId6078" Type="http://schemas.openxmlformats.org/officeDocument/2006/relationships/hyperlink" Target="https://n2t.net/ark:/65665/380ebfd3a-f001-4c19-ac3f-be7fbd99f46b" TargetMode="External"/><Relationship Id="rId6492" Type="http://schemas.openxmlformats.org/officeDocument/2006/relationships/hyperlink" Target="https://n2t.net/ark:/65665/31fc84296-b31c-4256-ac73-c97177ac6b95" TargetMode="External"/><Relationship Id="rId7129" Type="http://schemas.openxmlformats.org/officeDocument/2006/relationships/hyperlink" Target="https://www.ncbi.nlm.nih.gov/biosample/?term=SAMN29555429" TargetMode="External"/><Relationship Id="rId5094" Type="http://schemas.openxmlformats.org/officeDocument/2006/relationships/hyperlink" Target="https://www.ncbi.nlm.nih.gov/biosample/?term=SAMN31811851" TargetMode="External"/><Relationship Id="rId6145" Type="http://schemas.openxmlformats.org/officeDocument/2006/relationships/hyperlink" Target="https://n2t.net/ark:/65665/3d4966b9d-2602-42ed-8c7b-f8843602beb5" TargetMode="External"/><Relationship Id="rId2688" Type="http://schemas.openxmlformats.org/officeDocument/2006/relationships/hyperlink" Target="https://www.ncbi.nlm.nih.gov/sra/?term=SRR25465178" TargetMode="External"/><Relationship Id="rId3739" Type="http://schemas.openxmlformats.org/officeDocument/2006/relationships/hyperlink" Target="https://www.ncbi.nlm.nih.gov/nuccore/PV170541" TargetMode="External"/><Relationship Id="rId5161" Type="http://schemas.openxmlformats.org/officeDocument/2006/relationships/hyperlink" Target="https://n2t.net/ark:/65665/3fc039b9a-1657-4ea2-b267-8b507702846a" TargetMode="External"/><Relationship Id="rId2755" Type="http://schemas.openxmlformats.org/officeDocument/2006/relationships/hyperlink" Target="https://n2t.net/ark:/65665/39d2d2c05-3cb8-4e49-8c34-82f07b244ae2" TargetMode="External"/><Relationship Id="rId3806" Type="http://schemas.openxmlformats.org/officeDocument/2006/relationships/hyperlink" Target="https://n2t.net/ark:/65665/3764ec2c4-1428-4f1d-87c7-16935e745938" TargetMode="External"/><Relationship Id="rId6212" Type="http://schemas.openxmlformats.org/officeDocument/2006/relationships/hyperlink" Target="https://n2t.net/ark:/65665/3671943df-8ca7-4088-9a55-3505421a6999" TargetMode="External"/><Relationship Id="rId727" Type="http://schemas.openxmlformats.org/officeDocument/2006/relationships/hyperlink" Target="https://www.ncbi.nlm.nih.gov/sra/?term=SRR19434392" TargetMode="External"/><Relationship Id="rId1357" Type="http://schemas.openxmlformats.org/officeDocument/2006/relationships/hyperlink" Target="https://n2t.net/ark:/65665/31fdf7b09-83d3-4bb0-ba83-de32a60e8e34" TargetMode="External"/><Relationship Id="rId1771" Type="http://schemas.openxmlformats.org/officeDocument/2006/relationships/hyperlink" Target="https://www.ncbi.nlm.nih.gov/sra/?term=SRR33529855" TargetMode="External"/><Relationship Id="rId2408" Type="http://schemas.openxmlformats.org/officeDocument/2006/relationships/hyperlink" Target="https://n2t.net/ark:/65665/3a7405aa0-1a9f-4241-b98a-c0db84f19743" TargetMode="External"/><Relationship Id="rId2822" Type="http://schemas.openxmlformats.org/officeDocument/2006/relationships/hyperlink" Target="https://www.ncbi.nlm.nih.gov/nuccore/OP035234" TargetMode="External"/><Relationship Id="rId5978" Type="http://schemas.openxmlformats.org/officeDocument/2006/relationships/hyperlink" Target="https://www.ncbi.nlm.nih.gov/nuccore/OP057064" TargetMode="External"/><Relationship Id="rId63" Type="http://schemas.openxmlformats.org/officeDocument/2006/relationships/hyperlink" Target="https://n2t.net/ark:/65665/3caa2fe7d-ad46-44e1-b787-fd0d5c079e51" TargetMode="External"/><Relationship Id="rId1424" Type="http://schemas.openxmlformats.org/officeDocument/2006/relationships/hyperlink" Target="https://n2t.net/ark:/65665/3a557b905-6767-4f6c-a837-62aef2be76e7" TargetMode="External"/><Relationship Id="rId4994" Type="http://schemas.openxmlformats.org/officeDocument/2006/relationships/hyperlink" Target="https://n2t.net/ark:/65665/3b4eb2d39-9168-4012-93f3-5a0401e231c0" TargetMode="External"/><Relationship Id="rId3596" Type="http://schemas.openxmlformats.org/officeDocument/2006/relationships/hyperlink" Target="https://n2t.net/ark:/65665/323f7b269-4861-4a80-b07e-619a89653a72" TargetMode="External"/><Relationship Id="rId4647" Type="http://schemas.openxmlformats.org/officeDocument/2006/relationships/hyperlink" Target="https://www.ncbi.nlm.nih.gov/sra/?term=SRR22396585" TargetMode="External"/><Relationship Id="rId7053" Type="http://schemas.openxmlformats.org/officeDocument/2006/relationships/hyperlink" Target="https://n2t.net/ark:/65665/3d3b0fb20-adf4-40b6-90ff-c9567b7c9b46" TargetMode="External"/><Relationship Id="rId2198" Type="http://schemas.openxmlformats.org/officeDocument/2006/relationships/hyperlink" Target="https://n2t.net/ark:/65665/396429960-5a06-482d-b604-902e12c8d4e1" TargetMode="External"/><Relationship Id="rId3249" Type="http://schemas.openxmlformats.org/officeDocument/2006/relationships/hyperlink" Target="https://n2t.net/ark:/65665/330708bf1-3ae6-4989-acf3-b88473baf080" TargetMode="External"/><Relationship Id="rId7120" Type="http://schemas.openxmlformats.org/officeDocument/2006/relationships/hyperlink" Target="https://www.ncbi.nlm.nih.gov/biosample/?term=SAMN31811837" TargetMode="External"/><Relationship Id="rId584" Type="http://schemas.openxmlformats.org/officeDocument/2006/relationships/hyperlink" Target="https://n2t.net/ark:/65665/3101bc53e-1d2e-4fa0-968d-f6ff8e8d7ae7" TargetMode="External"/><Relationship Id="rId2265" Type="http://schemas.openxmlformats.org/officeDocument/2006/relationships/hyperlink" Target="https://n2t.net/ark:/65665/384cacd08-b525-4d34-ae2f-bb640b5ec2b3" TargetMode="External"/><Relationship Id="rId3663" Type="http://schemas.openxmlformats.org/officeDocument/2006/relationships/hyperlink" Target="https://n2t.net/ark:/65665/3c37edadc-9d74-412f-90e3-746026439bb9" TargetMode="External"/><Relationship Id="rId4714" Type="http://schemas.openxmlformats.org/officeDocument/2006/relationships/hyperlink" Target="https://www.ncbi.nlm.nih.gov/nuccore/OP057127" TargetMode="External"/><Relationship Id="rId237" Type="http://schemas.openxmlformats.org/officeDocument/2006/relationships/hyperlink" Target="https://www.ncbi.nlm.nih.gov/nuccore/OP057013" TargetMode="External"/><Relationship Id="rId3316" Type="http://schemas.openxmlformats.org/officeDocument/2006/relationships/hyperlink" Target="https://www.ncbi.nlm.nih.gov/sra/?term=SRR22396718" TargetMode="External"/><Relationship Id="rId3730" Type="http://schemas.openxmlformats.org/officeDocument/2006/relationships/hyperlink" Target="https://n2t.net/ark:/65665/3a6e20c68-a515-409c-ae31-c5bba1406712" TargetMode="External"/><Relationship Id="rId6886" Type="http://schemas.openxmlformats.org/officeDocument/2006/relationships/hyperlink" Target="https://www.ncbi.nlm.nih.gov/nuccore/OR482457" TargetMode="External"/><Relationship Id="rId651" Type="http://schemas.openxmlformats.org/officeDocument/2006/relationships/hyperlink" Target="https://www.ncbi.nlm.nih.gov/sra/?term=SRR21844039" TargetMode="External"/><Relationship Id="rId1281" Type="http://schemas.openxmlformats.org/officeDocument/2006/relationships/hyperlink" Target="https://n2t.net/ark:/65665/3fc9e7546-f8bf-4dfe-ae3d-2620b7b62af0" TargetMode="External"/><Relationship Id="rId2332" Type="http://schemas.openxmlformats.org/officeDocument/2006/relationships/hyperlink" Target="https://www.ncbi.nlm.nih.gov/biosample/?term=SAMN26198129" TargetMode="External"/><Relationship Id="rId5488" Type="http://schemas.openxmlformats.org/officeDocument/2006/relationships/hyperlink" Target="https://www.ncbi.nlm.nih.gov/sra/?term=SRR21843995" TargetMode="External"/><Relationship Id="rId6539" Type="http://schemas.openxmlformats.org/officeDocument/2006/relationships/hyperlink" Target="https://n2t.net/ark:/65665/3e610c536-c789-4c59-ad07-4e032076fbd7" TargetMode="External"/><Relationship Id="rId6953" Type="http://schemas.openxmlformats.org/officeDocument/2006/relationships/hyperlink" Target="https://www.ncbi.nlm.nih.gov/biosample/?term=SAMN31811709" TargetMode="External"/><Relationship Id="rId304" Type="http://schemas.openxmlformats.org/officeDocument/2006/relationships/hyperlink" Target="https://www.ncbi.nlm.nih.gov/nuccore/OR546205" TargetMode="External"/><Relationship Id="rId5555" Type="http://schemas.openxmlformats.org/officeDocument/2006/relationships/hyperlink" Target="https://www.ncbi.nlm.nih.gov/nuccore/OP035062" TargetMode="External"/><Relationship Id="rId6606" Type="http://schemas.openxmlformats.org/officeDocument/2006/relationships/hyperlink" Target="https://www.ncbi.nlm.nih.gov/nuccore/OP056980" TargetMode="External"/><Relationship Id="rId1001" Type="http://schemas.openxmlformats.org/officeDocument/2006/relationships/hyperlink" Target="https://n2t.net/ark:/65665/3cc4c2a65-c674-49e8-9e95-3994c786bf14" TargetMode="External"/><Relationship Id="rId4157" Type="http://schemas.openxmlformats.org/officeDocument/2006/relationships/hyperlink" Target="https://n2t.net/ark:/65665/3646eaaae-5981-4579-9d6c-4bfd3befbdf9" TargetMode="External"/><Relationship Id="rId4571" Type="http://schemas.openxmlformats.org/officeDocument/2006/relationships/hyperlink" Target="https://www.ncbi.nlm.nih.gov/biosample/?term=SAMN26198356" TargetMode="External"/><Relationship Id="rId5208" Type="http://schemas.openxmlformats.org/officeDocument/2006/relationships/hyperlink" Target="https://www.ncbi.nlm.nih.gov/sra/?term=SRR19434514" TargetMode="External"/><Relationship Id="rId5622" Type="http://schemas.openxmlformats.org/officeDocument/2006/relationships/hyperlink" Target="https://n2t.net/ark:/65665/30a223a29-f26d-488c-909b-16f81b56ddcc" TargetMode="External"/><Relationship Id="rId3173" Type="http://schemas.openxmlformats.org/officeDocument/2006/relationships/hyperlink" Target="https://www.ncbi.nlm.nih.gov/nuccore/OP056825" TargetMode="External"/><Relationship Id="rId4224" Type="http://schemas.openxmlformats.org/officeDocument/2006/relationships/hyperlink" Target="https://www.ncbi.nlm.nih.gov/nuccore/OP057057" TargetMode="External"/><Relationship Id="rId1818" Type="http://schemas.openxmlformats.org/officeDocument/2006/relationships/hyperlink" Target="https://n2t.net/ark:/65665/3f2182a0a-79c9-4440-ad0e-834c56bfd0ab" TargetMode="External"/><Relationship Id="rId3240" Type="http://schemas.openxmlformats.org/officeDocument/2006/relationships/hyperlink" Target="https://www.ncbi.nlm.nih.gov/biosample/?term=SAMN31811648" TargetMode="External"/><Relationship Id="rId6396" Type="http://schemas.openxmlformats.org/officeDocument/2006/relationships/hyperlink" Target="https://www.ncbi.nlm.nih.gov/biosample/?term=SAMN36762216" TargetMode="External"/><Relationship Id="rId161" Type="http://schemas.openxmlformats.org/officeDocument/2006/relationships/hyperlink" Target="https://n2t.net/ark:/65665/3b070254a-49e9-4a1b-a47c-670d41db3b48" TargetMode="External"/><Relationship Id="rId6049" Type="http://schemas.openxmlformats.org/officeDocument/2006/relationships/hyperlink" Target="https://n2t.net/ark:/65665/3a67c03b7-2fba-4220-838b-bbf7da236431" TargetMode="External"/><Relationship Id="rId6463" Type="http://schemas.openxmlformats.org/officeDocument/2006/relationships/hyperlink" Target="https://www.ncbi.nlm.nih.gov/biosample/?term=SAMN36762143" TargetMode="External"/><Relationship Id="rId978" Type="http://schemas.openxmlformats.org/officeDocument/2006/relationships/hyperlink" Target="https://n2t.net/ark:/65665/33ac82dd0-9d81-4d46-8ea4-4abece77840e" TargetMode="External"/><Relationship Id="rId2659" Type="http://schemas.openxmlformats.org/officeDocument/2006/relationships/hyperlink" Target="https://www.ncbi.nlm.nih.gov/sra/?term=SRR21844200" TargetMode="External"/><Relationship Id="rId5065" Type="http://schemas.openxmlformats.org/officeDocument/2006/relationships/hyperlink" Target="https://n2t.net/ark:/65665/3e7481fa7-c7a6-4357-bd3b-634407b5d857" TargetMode="External"/><Relationship Id="rId6116" Type="http://schemas.openxmlformats.org/officeDocument/2006/relationships/hyperlink" Target="https://n2t.net/ark:/65665/337d17a7e-6493-4a5d-9f01-e91d2a6fa5b8" TargetMode="External"/><Relationship Id="rId6530" Type="http://schemas.openxmlformats.org/officeDocument/2006/relationships/hyperlink" Target="https://www.ncbi.nlm.nih.gov/biosample/?term=SAMN48403278" TargetMode="External"/><Relationship Id="rId1675" Type="http://schemas.openxmlformats.org/officeDocument/2006/relationships/hyperlink" Target="https://www.ncbi.nlm.nih.gov/sra/?term=SRR22396944" TargetMode="External"/><Relationship Id="rId2726" Type="http://schemas.openxmlformats.org/officeDocument/2006/relationships/hyperlink" Target="https://n2t.net/ark:/65665/307a0f023-82a4-47aa-8807-00946c0d5539" TargetMode="External"/><Relationship Id="rId4081" Type="http://schemas.openxmlformats.org/officeDocument/2006/relationships/hyperlink" Target="https://www.ncbi.nlm.nih.gov/biosample/?term=SAMN31811774" TargetMode="External"/><Relationship Id="rId5132" Type="http://schemas.openxmlformats.org/officeDocument/2006/relationships/hyperlink" Target="https://n2t.net/ark:/65665/3f47b0838-b8d3-4634-a3a6-a334fe82e43c" TargetMode="External"/><Relationship Id="rId1328" Type="http://schemas.openxmlformats.org/officeDocument/2006/relationships/hyperlink" Target="https://www.ncbi.nlm.nih.gov/nuccore/OP035313" TargetMode="External"/><Relationship Id="rId1742" Type="http://schemas.openxmlformats.org/officeDocument/2006/relationships/hyperlink" Target="https://n2t.net/ark:/65665/305a1f0fd-110b-4352-a4bd-348d58108046" TargetMode="External"/><Relationship Id="rId4898" Type="http://schemas.openxmlformats.org/officeDocument/2006/relationships/hyperlink" Target="https://www.ncbi.nlm.nih.gov/biosample/?term=SAMN29555234" TargetMode="External"/><Relationship Id="rId5949" Type="http://schemas.openxmlformats.org/officeDocument/2006/relationships/hyperlink" Target="https://n2t.net/ark:/65665/3221eff8d-c3b2-4afc-8bbc-6b733badc5c9" TargetMode="External"/><Relationship Id="rId34" Type="http://schemas.openxmlformats.org/officeDocument/2006/relationships/hyperlink" Target="https://www.ncbi.nlm.nih.gov/biosample/?term=SAMN26198225" TargetMode="External"/><Relationship Id="rId4965" Type="http://schemas.openxmlformats.org/officeDocument/2006/relationships/hyperlink" Target="https://n2t.net/ark:/65665/3029e8178-e7df-474d-bc12-adfc46899ef1" TargetMode="External"/><Relationship Id="rId7024" Type="http://schemas.openxmlformats.org/officeDocument/2006/relationships/hyperlink" Target="https://n2t.net/ark:/65665/32c791478-f976-41a3-99bb-1453b436130e" TargetMode="External"/><Relationship Id="rId3567" Type="http://schemas.openxmlformats.org/officeDocument/2006/relationships/hyperlink" Target="https://n2t.net/ark:/65665/3966c67d5-4259-4187-a12a-a6139e3fda08" TargetMode="External"/><Relationship Id="rId3981" Type="http://schemas.openxmlformats.org/officeDocument/2006/relationships/hyperlink" Target="https://n2t.net/ark:/65665/3713c5b63-1a6c-44ca-a129-a46c071a0ae6" TargetMode="External"/><Relationship Id="rId4618" Type="http://schemas.openxmlformats.org/officeDocument/2006/relationships/hyperlink" Target="https://www.ncbi.nlm.nih.gov/nuccore/OR575555" TargetMode="External"/><Relationship Id="rId488" Type="http://schemas.openxmlformats.org/officeDocument/2006/relationships/hyperlink" Target="https://n2t.net/ark:/65665/35253530a-b747-4764-b63a-721e6f827e94" TargetMode="External"/><Relationship Id="rId2169" Type="http://schemas.openxmlformats.org/officeDocument/2006/relationships/hyperlink" Target="https://www.ncbi.nlm.nih.gov/nuccore/PV357908" TargetMode="External"/><Relationship Id="rId2583" Type="http://schemas.openxmlformats.org/officeDocument/2006/relationships/hyperlink" Target="https://www.ncbi.nlm.nih.gov/biosample/?term=SAMN29555277" TargetMode="External"/><Relationship Id="rId3634" Type="http://schemas.openxmlformats.org/officeDocument/2006/relationships/hyperlink" Target="https://n2t.net/ark:/65665/3dab23632-bd6d-47af-8e14-094ce7b35b89" TargetMode="External"/><Relationship Id="rId6040" Type="http://schemas.openxmlformats.org/officeDocument/2006/relationships/hyperlink" Target="https://www.ncbi.nlm.nih.gov/nuccore/OR499744" TargetMode="External"/><Relationship Id="rId555" Type="http://schemas.openxmlformats.org/officeDocument/2006/relationships/hyperlink" Target="https://n2t.net/ark:/65665/344a53e8a-13b3-4dc5-9434-3d5436459d1e" TargetMode="External"/><Relationship Id="rId1185" Type="http://schemas.openxmlformats.org/officeDocument/2006/relationships/hyperlink" Target="https://n2t.net/ark:/65665/33c89a655-78ae-4d5c-873d-2169fbc00831" TargetMode="External"/><Relationship Id="rId2236" Type="http://schemas.openxmlformats.org/officeDocument/2006/relationships/hyperlink" Target="https://www.ncbi.nlm.nih.gov/sra/?term=SRR21843950" TargetMode="External"/><Relationship Id="rId2650" Type="http://schemas.openxmlformats.org/officeDocument/2006/relationships/hyperlink" Target="https://n2t.net/ark:/65665/3796a135d-1256-49c4-946c-d53abbaaf175" TargetMode="External"/><Relationship Id="rId3701" Type="http://schemas.openxmlformats.org/officeDocument/2006/relationships/hyperlink" Target="https://www.ncbi.nlm.nih.gov/biosample/?term=SAMN31811720" TargetMode="External"/><Relationship Id="rId6857" Type="http://schemas.openxmlformats.org/officeDocument/2006/relationships/hyperlink" Target="https://www.ncbi.nlm.nih.gov/biosample/?term=SAMN31811702" TargetMode="External"/><Relationship Id="rId208" Type="http://schemas.openxmlformats.org/officeDocument/2006/relationships/hyperlink" Target="https://www.ncbi.nlm.nih.gov/biosample/?term=SAMN26198246" TargetMode="External"/><Relationship Id="rId622" Type="http://schemas.openxmlformats.org/officeDocument/2006/relationships/hyperlink" Target="https://n2t.net/ark:/65665/399c8081c-e7d8-4ec0-9af1-9191eb55abce" TargetMode="External"/><Relationship Id="rId1252" Type="http://schemas.openxmlformats.org/officeDocument/2006/relationships/hyperlink" Target="https://n2t.net/ark:/65665/35acfa560-4efb-471e-9bc4-3ad51d4ad0bf" TargetMode="External"/><Relationship Id="rId2303" Type="http://schemas.openxmlformats.org/officeDocument/2006/relationships/hyperlink" Target="https://www.ncbi.nlm.nih.gov/biosample/?term=SAMN29555148" TargetMode="External"/><Relationship Id="rId5459" Type="http://schemas.openxmlformats.org/officeDocument/2006/relationships/hyperlink" Target="https://www.ncbi.nlm.nih.gov/nuccore/OR575595" TargetMode="External"/><Relationship Id="rId4475" Type="http://schemas.openxmlformats.org/officeDocument/2006/relationships/hyperlink" Target="https://www.ncbi.nlm.nih.gov/sra/?term=SRR25465131" TargetMode="External"/><Relationship Id="rId5873" Type="http://schemas.openxmlformats.org/officeDocument/2006/relationships/hyperlink" Target="https://n2t.net/ark:/65665/395d5f0cd-fc4e-4b5d-9027-ccfacfa3aa53" TargetMode="External"/><Relationship Id="rId6924" Type="http://schemas.openxmlformats.org/officeDocument/2006/relationships/hyperlink" Target="https://n2t.net/ark:/65665/3d8b8dd68-530c-42fe-9783-d13adb8c61bd" TargetMode="External"/><Relationship Id="rId3077" Type="http://schemas.openxmlformats.org/officeDocument/2006/relationships/hyperlink" Target="https://www.ncbi.nlm.nih.gov/nuccore/PV329700" TargetMode="External"/><Relationship Id="rId4128" Type="http://schemas.openxmlformats.org/officeDocument/2006/relationships/hyperlink" Target="https://n2t.net/ark:/65665/3b0ea796f-ba15-4467-9cfb-07fbe32b5c78" TargetMode="External"/><Relationship Id="rId5526" Type="http://schemas.openxmlformats.org/officeDocument/2006/relationships/hyperlink" Target="https://n2t.net/ark:/65665/343bf8264-fb48-4544-9a5a-01e8f3140f45" TargetMode="External"/><Relationship Id="rId5940" Type="http://schemas.openxmlformats.org/officeDocument/2006/relationships/hyperlink" Target="https://www.ncbi.nlm.nih.gov/biosample/?term=SAMN31811852" TargetMode="External"/><Relationship Id="rId2093" Type="http://schemas.openxmlformats.org/officeDocument/2006/relationships/hyperlink" Target="https://n2t.net/ark:/65665/319ebb46e-65a1-4233-94a0-f5c738ff8ef6" TargetMode="External"/><Relationship Id="rId3491" Type="http://schemas.openxmlformats.org/officeDocument/2006/relationships/hyperlink" Target="https://n2t.net/ark:/65665/3e3ca99f2-0a73-4f7c-aaf2-fbeeca0d8e89" TargetMode="External"/><Relationship Id="rId4542" Type="http://schemas.openxmlformats.org/officeDocument/2006/relationships/hyperlink" Target="https://www.ncbi.nlm.nih.gov/biosample/?term=SAMN31811788" TargetMode="External"/><Relationship Id="rId3144" Type="http://schemas.openxmlformats.org/officeDocument/2006/relationships/hyperlink" Target="https://n2t.net/ark:/65665/35206dfb0-6691-4971-95c6-8902536f9da8" TargetMode="External"/><Relationship Id="rId2160" Type="http://schemas.openxmlformats.org/officeDocument/2006/relationships/hyperlink" Target="https://n2t.net/ark:/65665/3df99feeb-22fd-4c4f-92f7-88cb044e05a5" TargetMode="External"/><Relationship Id="rId3211" Type="http://schemas.openxmlformats.org/officeDocument/2006/relationships/hyperlink" Target="https://n2t.net/ark:/65665/3640b9e0c-5e0f-472b-b54e-e1824eb0a738" TargetMode="External"/><Relationship Id="rId6367" Type="http://schemas.openxmlformats.org/officeDocument/2006/relationships/hyperlink" Target="https://www.ncbi.nlm.nih.gov/nuccore/OR482578" TargetMode="External"/><Relationship Id="rId6781" Type="http://schemas.openxmlformats.org/officeDocument/2006/relationships/hyperlink" Target="https://www.ncbi.nlm.nih.gov/sra/?term=SRR33529945" TargetMode="External"/><Relationship Id="rId132" Type="http://schemas.openxmlformats.org/officeDocument/2006/relationships/hyperlink" Target="https://n2t.net/ark:/65665/3799f3cb5-89e0-4419-8e63-2225d4da5f7d" TargetMode="External"/><Relationship Id="rId5383" Type="http://schemas.openxmlformats.org/officeDocument/2006/relationships/hyperlink" Target="https://n2t.net/ark:/65665/3c55e7052-c7fb-460c-86f1-14a7686f43f5" TargetMode="External"/><Relationship Id="rId6434" Type="http://schemas.openxmlformats.org/officeDocument/2006/relationships/hyperlink" Target="https://n2t.net/ark:/65665/36fc5ed28-09e7-4740-8ccc-21de7ff470a7" TargetMode="External"/><Relationship Id="rId1579" Type="http://schemas.openxmlformats.org/officeDocument/2006/relationships/hyperlink" Target="https://www.ncbi.nlm.nih.gov/sra/?term=SRR22396716" TargetMode="External"/><Relationship Id="rId2977" Type="http://schemas.openxmlformats.org/officeDocument/2006/relationships/hyperlink" Target="https://www.ncbi.nlm.nih.gov/nuccore/OP056987" TargetMode="External"/><Relationship Id="rId5036" Type="http://schemas.openxmlformats.org/officeDocument/2006/relationships/hyperlink" Target="https://n2t.net/ark:/65665/33c395592-d1fd-469c-a733-18d1351d836a" TargetMode="External"/><Relationship Id="rId5450" Type="http://schemas.openxmlformats.org/officeDocument/2006/relationships/hyperlink" Target="https://www.ncbi.nlm.nih.gov/nuccore/OP035074" TargetMode="External"/><Relationship Id="rId949" Type="http://schemas.openxmlformats.org/officeDocument/2006/relationships/hyperlink" Target="https://www.ncbi.nlm.nih.gov/nuccore/OR582687" TargetMode="External"/><Relationship Id="rId1993" Type="http://schemas.openxmlformats.org/officeDocument/2006/relationships/hyperlink" Target="https://www.ncbi.nlm.nih.gov/nuccore/OP035228" TargetMode="External"/><Relationship Id="rId4052" Type="http://schemas.openxmlformats.org/officeDocument/2006/relationships/hyperlink" Target="https://n2t.net/ark:/65665/36b68947e-f9d2-450a-9aec-a77d92014874" TargetMode="External"/><Relationship Id="rId5103" Type="http://schemas.openxmlformats.org/officeDocument/2006/relationships/hyperlink" Target="https://n2t.net/ark:/65665/381643d83-bc24-47a5-a948-49c6f4403dd8" TargetMode="External"/><Relationship Id="rId6501" Type="http://schemas.openxmlformats.org/officeDocument/2006/relationships/hyperlink" Target="https://www.ncbi.nlm.nih.gov/nuccore/OR546138" TargetMode="External"/><Relationship Id="rId1646" Type="http://schemas.openxmlformats.org/officeDocument/2006/relationships/hyperlink" Target="https://n2t.net/ark:/65665/3b253cc62-ae22-433c-8685-337ca588fd6d" TargetMode="External"/><Relationship Id="rId1713" Type="http://schemas.openxmlformats.org/officeDocument/2006/relationships/hyperlink" Target="https://n2t.net/ark:/65665/35752d643-3313-485a-b82e-458b20193eb1" TargetMode="External"/><Relationship Id="rId4869" Type="http://schemas.openxmlformats.org/officeDocument/2006/relationships/hyperlink" Target="https://n2t.net/ark:/65665/3a94e743c-7475-46df-a1a0-2ef5c51ebd84" TargetMode="External"/><Relationship Id="rId7275" Type="http://schemas.openxmlformats.org/officeDocument/2006/relationships/hyperlink" Target="https://n2t.net/ark:/65665/3799ad92d-1819-4a78-b37d-4fb9c88232a8" TargetMode="External"/><Relationship Id="rId3885" Type="http://schemas.openxmlformats.org/officeDocument/2006/relationships/hyperlink" Target="https://n2t.net/ark:/65665/3ad540abd-7443-4dad-8c9f-16cbc69f50f6" TargetMode="External"/><Relationship Id="rId4936" Type="http://schemas.openxmlformats.org/officeDocument/2006/relationships/hyperlink" Target="https://n2t.net/ark:/65665/373d2bfba-46ac-4102-8520-37b18d6bd2fb" TargetMode="External"/><Relationship Id="rId6291" Type="http://schemas.openxmlformats.org/officeDocument/2006/relationships/hyperlink" Target="https://www.ncbi.nlm.nih.gov/sra/?term=SRR21843913" TargetMode="External"/><Relationship Id="rId7342" Type="http://schemas.openxmlformats.org/officeDocument/2006/relationships/hyperlink" Target="https://www.ncbi.nlm.nih.gov/nuccore/OR582688" TargetMode="External"/><Relationship Id="rId2487" Type="http://schemas.openxmlformats.org/officeDocument/2006/relationships/hyperlink" Target="https://n2t.net/ark:/65665/3c5b89954-7605-4987-a429-a8e68678a9fc" TargetMode="External"/><Relationship Id="rId3538" Type="http://schemas.openxmlformats.org/officeDocument/2006/relationships/hyperlink" Target="https://n2t.net/ark:/65665/32b05c6ec-0bca-46d1-82f6-e18b40af91cb" TargetMode="External"/><Relationship Id="rId459" Type="http://schemas.openxmlformats.org/officeDocument/2006/relationships/hyperlink" Target="https://n2t.net/ark:/65665/3ea975d49-2b4c-48f6-b3dc-a1ac663858da" TargetMode="External"/><Relationship Id="rId873" Type="http://schemas.openxmlformats.org/officeDocument/2006/relationships/hyperlink" Target="https://www.ncbi.nlm.nih.gov/sra/?term=SRR22396791" TargetMode="External"/><Relationship Id="rId1089" Type="http://schemas.openxmlformats.org/officeDocument/2006/relationships/hyperlink" Target="https://n2t.net/ark:/65665/33552292a-1f55-4de3-845b-cee3071df855" TargetMode="External"/><Relationship Id="rId2554" Type="http://schemas.openxmlformats.org/officeDocument/2006/relationships/hyperlink" Target="https://www.ncbi.nlm.nih.gov/sra/?term=SRR21844115" TargetMode="External"/><Relationship Id="rId3952" Type="http://schemas.openxmlformats.org/officeDocument/2006/relationships/hyperlink" Target="https://www.ncbi.nlm.nih.gov/biosample/?term=SAMN36762317" TargetMode="External"/><Relationship Id="rId6011" Type="http://schemas.openxmlformats.org/officeDocument/2006/relationships/hyperlink" Target="https://www.ncbi.nlm.nih.gov/nuccore/OP057039" TargetMode="External"/><Relationship Id="rId526" Type="http://schemas.openxmlformats.org/officeDocument/2006/relationships/hyperlink" Target="https://n2t.net/ark:/65665/31c8cd25f-53d9-417b-95ea-a0b83723cff0" TargetMode="External"/><Relationship Id="rId1156" Type="http://schemas.openxmlformats.org/officeDocument/2006/relationships/hyperlink" Target="https://n2t.net/ark:/65665/3f5a51ae8-1f18-4ba1-a5bc-43ca4ad51e21" TargetMode="External"/><Relationship Id="rId2207" Type="http://schemas.openxmlformats.org/officeDocument/2006/relationships/hyperlink" Target="https://www.ncbi.nlm.nih.gov/sra/?term=SRR21844169" TargetMode="External"/><Relationship Id="rId3605" Type="http://schemas.openxmlformats.org/officeDocument/2006/relationships/hyperlink" Target="https://www.ncbi.nlm.nih.gov/biosample/?term=SAMN36762352" TargetMode="External"/><Relationship Id="rId940" Type="http://schemas.openxmlformats.org/officeDocument/2006/relationships/hyperlink" Target="https://n2t.net/ark:/65665/3b60d5e33-befc-4c54-9888-dc267f99ecba" TargetMode="External"/><Relationship Id="rId1570" Type="http://schemas.openxmlformats.org/officeDocument/2006/relationships/hyperlink" Target="https://n2t.net/ark:/65665/3c77f30c5-9cb1-4148-be54-81b10611a579" TargetMode="External"/><Relationship Id="rId2621" Type="http://schemas.openxmlformats.org/officeDocument/2006/relationships/hyperlink" Target="https://n2t.net/ark:/65665/3ed8f8877-fc82-4ad9-a3be-a804015acdd5" TargetMode="External"/><Relationship Id="rId5777" Type="http://schemas.openxmlformats.org/officeDocument/2006/relationships/hyperlink" Target="https://www.ncbi.nlm.nih.gov/nuccore/OR482550" TargetMode="External"/><Relationship Id="rId6828" Type="http://schemas.openxmlformats.org/officeDocument/2006/relationships/hyperlink" Target="https://www.ncbi.nlm.nih.gov/sra/?term=SRR21844033" TargetMode="External"/><Relationship Id="rId1223" Type="http://schemas.openxmlformats.org/officeDocument/2006/relationships/hyperlink" Target="https://n2t.net/ark:/65665/36dd88b40-f7ca-4bdd-9d07-084b72dd7596" TargetMode="External"/><Relationship Id="rId4379" Type="http://schemas.openxmlformats.org/officeDocument/2006/relationships/hyperlink" Target="https://n2t.net/ark:/65665/3bb18d4e4-9a3d-4fea-a973-cc691b44f672" TargetMode="External"/><Relationship Id="rId4793" Type="http://schemas.openxmlformats.org/officeDocument/2006/relationships/hyperlink" Target="https://www.ncbi.nlm.nih.gov/biosample/?term=SAMN31811603" TargetMode="External"/><Relationship Id="rId5844" Type="http://schemas.openxmlformats.org/officeDocument/2006/relationships/hyperlink" Target="https://n2t.net/ark:/65665/3e80297c9-04fd-45d1-8536-2ff977be5d6f" TargetMode="External"/><Relationship Id="rId3395" Type="http://schemas.openxmlformats.org/officeDocument/2006/relationships/hyperlink" Target="https://n2t.net/ark:/65665/353a47d12-975f-40d7-9733-dc8231236f2c" TargetMode="External"/><Relationship Id="rId4446" Type="http://schemas.openxmlformats.org/officeDocument/2006/relationships/hyperlink" Target="https://www.ncbi.nlm.nih.gov/nuccore/OR546156" TargetMode="External"/><Relationship Id="rId4860" Type="http://schemas.openxmlformats.org/officeDocument/2006/relationships/hyperlink" Target="https://n2t.net/ark:/65665/32bda064d-aa69-497d-9a42-ac769564bb3f" TargetMode="External"/><Relationship Id="rId5911" Type="http://schemas.openxmlformats.org/officeDocument/2006/relationships/hyperlink" Target="https://www.ncbi.nlm.nih.gov/biosample/?term=SAMN36762096" TargetMode="External"/><Relationship Id="rId3048" Type="http://schemas.openxmlformats.org/officeDocument/2006/relationships/hyperlink" Target="https://n2t.net/ark:/65665/303e65dd9-8555-4617-a3a4-7a1f53682e98" TargetMode="External"/><Relationship Id="rId3462" Type="http://schemas.openxmlformats.org/officeDocument/2006/relationships/hyperlink" Target="https://n2t.net/ark:/65665/3213c924e-59a8-4c72-ad32-01307079d162" TargetMode="External"/><Relationship Id="rId4513" Type="http://schemas.openxmlformats.org/officeDocument/2006/relationships/hyperlink" Target="https://www.ncbi.nlm.nih.gov/sra/?term=SRR21843969" TargetMode="External"/><Relationship Id="rId383" Type="http://schemas.openxmlformats.org/officeDocument/2006/relationships/hyperlink" Target="https://n2t.net/ark:/65665/3c6e099ea-f7f7-47ed-88de-1a8f5ab23048" TargetMode="External"/><Relationship Id="rId2064" Type="http://schemas.openxmlformats.org/officeDocument/2006/relationships/hyperlink" Target="https://n2t.net/ark:/65665/33770efc2-a007-41cb-8983-c631661ae754" TargetMode="External"/><Relationship Id="rId3115" Type="http://schemas.openxmlformats.org/officeDocument/2006/relationships/hyperlink" Target="https://n2t.net/ark:/65665/36d502e67-7cf7-4381-94cf-628007690546" TargetMode="External"/><Relationship Id="rId6685" Type="http://schemas.openxmlformats.org/officeDocument/2006/relationships/hyperlink" Target="https://n2t.net/ark:/65665/355e0abd8-4a1d-48e0-be33-8684d6fbe66d" TargetMode="External"/><Relationship Id="rId450" Type="http://schemas.openxmlformats.org/officeDocument/2006/relationships/hyperlink" Target="https://www.ncbi.nlm.nih.gov/biosample/?term=SAMN26198320" TargetMode="External"/><Relationship Id="rId1080" Type="http://schemas.openxmlformats.org/officeDocument/2006/relationships/hyperlink" Target="https://n2t.net/ark:/65665/3096c1013-c12f-47ec-942b-188b6dac56bd" TargetMode="External"/><Relationship Id="rId2131" Type="http://schemas.openxmlformats.org/officeDocument/2006/relationships/hyperlink" Target="https://www.ncbi.nlm.nih.gov/biosample/?term=SAMN31811684" TargetMode="External"/><Relationship Id="rId5287" Type="http://schemas.openxmlformats.org/officeDocument/2006/relationships/hyperlink" Target="https://n2t.net/ark:/65665/3ec59a89e-bf69-4529-8c05-296ff4bb6ff5" TargetMode="External"/><Relationship Id="rId6338" Type="http://schemas.openxmlformats.org/officeDocument/2006/relationships/hyperlink" Target="https://www.ncbi.nlm.nih.gov/biosample/?term=SAMN31811931" TargetMode="External"/><Relationship Id="rId103" Type="http://schemas.openxmlformats.org/officeDocument/2006/relationships/hyperlink" Target="https://n2t.net/ark:/65665/30e5c8401-e1c0-463d-a337-21ea88fb43c0" TargetMode="External"/><Relationship Id="rId6752" Type="http://schemas.openxmlformats.org/officeDocument/2006/relationships/hyperlink" Target="https://www.ncbi.nlm.nih.gov/biosample/?term=SAMN31811842" TargetMode="External"/><Relationship Id="rId1897" Type="http://schemas.openxmlformats.org/officeDocument/2006/relationships/hyperlink" Target="https://n2t.net/ark:/65665/345d3e3d4-18eb-4a3e-b11b-a13bc07c7350" TargetMode="External"/><Relationship Id="rId2948" Type="http://schemas.openxmlformats.org/officeDocument/2006/relationships/hyperlink" Target="https://n2t.net/ark:/65665/384c07472-5de5-4d9b-a2e6-dc857a0eb806" TargetMode="External"/><Relationship Id="rId5354" Type="http://schemas.openxmlformats.org/officeDocument/2006/relationships/hyperlink" Target="https://www.ncbi.nlm.nih.gov/nuccore/OR482466" TargetMode="External"/><Relationship Id="rId6405" Type="http://schemas.openxmlformats.org/officeDocument/2006/relationships/hyperlink" Target="https://n2t.net/ark:/65665/382dab4d6-683d-4c78-bf45-81cd3a291b33" TargetMode="External"/><Relationship Id="rId1964" Type="http://schemas.openxmlformats.org/officeDocument/2006/relationships/hyperlink" Target="https://n2t.net/ark:/65665/3444ad3ea-9a90-4eb5-9e28-9a6c7509dd82" TargetMode="External"/><Relationship Id="rId4370" Type="http://schemas.openxmlformats.org/officeDocument/2006/relationships/hyperlink" Target="https://www.ncbi.nlm.nih.gov/nuccore/OR580999" TargetMode="External"/><Relationship Id="rId5007" Type="http://schemas.openxmlformats.org/officeDocument/2006/relationships/hyperlink" Target="https://www.ncbi.nlm.nih.gov/nuccore/PV656768" TargetMode="External"/><Relationship Id="rId5421" Type="http://schemas.openxmlformats.org/officeDocument/2006/relationships/hyperlink" Target="https://n2t.net/ark:/65665/37477b5ce-43c7-437d-84ac-ecd0338af4ba" TargetMode="External"/><Relationship Id="rId1617" Type="http://schemas.openxmlformats.org/officeDocument/2006/relationships/hyperlink" Target="https://www.ncbi.nlm.nih.gov/sra/?term=SRR25465236" TargetMode="External"/><Relationship Id="rId4023" Type="http://schemas.openxmlformats.org/officeDocument/2006/relationships/hyperlink" Target="https://n2t.net/ark:/65665/3c7d0d27a-41ba-4c85-85b2-a955b92c159f" TargetMode="External"/><Relationship Id="rId7179" Type="http://schemas.openxmlformats.org/officeDocument/2006/relationships/hyperlink" Target="https://n2t.net/ark:/65665/315d643f8-cc32-4e3c-87f3-1ab442e3cb5d" TargetMode="External"/><Relationship Id="rId3789" Type="http://schemas.openxmlformats.org/officeDocument/2006/relationships/hyperlink" Target="https://n2t.net/ark:/65665/39507e4b1-a973-4762-82cd-48eef7431b82" TargetMode="External"/><Relationship Id="rId6195" Type="http://schemas.openxmlformats.org/officeDocument/2006/relationships/hyperlink" Target="https://www.ncbi.nlm.nih.gov/biosample/?term=SAMN26198349" TargetMode="External"/><Relationship Id="rId7246" Type="http://schemas.openxmlformats.org/officeDocument/2006/relationships/hyperlink" Target="https://n2t.net/ark:/65665/316e7dc12-7867-499d-9a14-ffbf2d8938c2" TargetMode="External"/><Relationship Id="rId6262" Type="http://schemas.openxmlformats.org/officeDocument/2006/relationships/hyperlink" Target="https://www.ncbi.nlm.nih.gov/nuccore/OR482532" TargetMode="External"/><Relationship Id="rId7313" Type="http://schemas.openxmlformats.org/officeDocument/2006/relationships/hyperlink" Target="https://www.ncbi.nlm.nih.gov/biosample/?term=SAMN36762069" TargetMode="External"/><Relationship Id="rId3856" Type="http://schemas.openxmlformats.org/officeDocument/2006/relationships/hyperlink" Target="https://www.ncbi.nlm.nih.gov/biosample/?term=SAMN36762248" TargetMode="External"/><Relationship Id="rId4907" Type="http://schemas.openxmlformats.org/officeDocument/2006/relationships/hyperlink" Target="https://n2t.net/ark:/65665/326ec8113-9513-48bf-97ae-1c9ff50a3388" TargetMode="External"/><Relationship Id="rId777" Type="http://schemas.openxmlformats.org/officeDocument/2006/relationships/hyperlink" Target="https://n2t.net/ark:/65665/30e4d890e-0eb4-4a6b-ac30-c64eec41bd4e" TargetMode="External"/><Relationship Id="rId2458" Type="http://schemas.openxmlformats.org/officeDocument/2006/relationships/hyperlink" Target="https://www.ncbi.nlm.nih.gov/biosample/?term=SAMN29555069" TargetMode="External"/><Relationship Id="rId2872" Type="http://schemas.openxmlformats.org/officeDocument/2006/relationships/hyperlink" Target="https://n2t.net/ark:/65665/33f258a86-ba2a-4795-9c4a-fe1b9c23611d" TargetMode="External"/><Relationship Id="rId3509" Type="http://schemas.openxmlformats.org/officeDocument/2006/relationships/hyperlink" Target="https://n2t.net/ark:/65665/3790511ff-2da8-488b-92af-b27af27f915e" TargetMode="External"/><Relationship Id="rId3923" Type="http://schemas.openxmlformats.org/officeDocument/2006/relationships/hyperlink" Target="https://www.ncbi.nlm.nih.gov/sra/?term=SRR25465135" TargetMode="External"/><Relationship Id="rId844" Type="http://schemas.openxmlformats.org/officeDocument/2006/relationships/hyperlink" Target="https://www.ncbi.nlm.nih.gov/sra/?term=SRR25465304" TargetMode="External"/><Relationship Id="rId1474" Type="http://schemas.openxmlformats.org/officeDocument/2006/relationships/hyperlink" Target="https://www.ncbi.nlm.nih.gov/nuccore/OP035280" TargetMode="External"/><Relationship Id="rId2525" Type="http://schemas.openxmlformats.org/officeDocument/2006/relationships/hyperlink" Target="https://www.ncbi.nlm.nih.gov/sra/?term=SRR21844093" TargetMode="External"/><Relationship Id="rId911" Type="http://schemas.openxmlformats.org/officeDocument/2006/relationships/hyperlink" Target="https://www.ncbi.nlm.nih.gov/biosample/?term=SAMN36762015" TargetMode="External"/><Relationship Id="rId1127" Type="http://schemas.openxmlformats.org/officeDocument/2006/relationships/hyperlink" Target="https://n2t.net/ark:/65665/30baf2b47-147b-4302-ac6b-2994c5bdf255" TargetMode="External"/><Relationship Id="rId1541" Type="http://schemas.openxmlformats.org/officeDocument/2006/relationships/hyperlink" Target="https://www.ncbi.nlm.nih.gov/sra/?term=SRR33529787" TargetMode="External"/><Relationship Id="rId4697" Type="http://schemas.openxmlformats.org/officeDocument/2006/relationships/hyperlink" Target="https://www.ncbi.nlm.nih.gov/biosample/?term=SAMN36762326" TargetMode="External"/><Relationship Id="rId5748" Type="http://schemas.openxmlformats.org/officeDocument/2006/relationships/hyperlink" Target="https://www.ncbi.nlm.nih.gov/biosample/?term=SAMN31811651" TargetMode="External"/><Relationship Id="rId3299" Type="http://schemas.openxmlformats.org/officeDocument/2006/relationships/hyperlink" Target="https://www.ncbi.nlm.nih.gov/sra/?term=SRR25465188" TargetMode="External"/><Relationship Id="rId4764" Type="http://schemas.openxmlformats.org/officeDocument/2006/relationships/hyperlink" Target="https://www.ncbi.nlm.nih.gov/biosample/?term=SAMN31811872" TargetMode="External"/><Relationship Id="rId7170" Type="http://schemas.openxmlformats.org/officeDocument/2006/relationships/hyperlink" Target="https://www.ncbi.nlm.nih.gov/sra/?term=SRR33529893" TargetMode="External"/><Relationship Id="rId3366" Type="http://schemas.openxmlformats.org/officeDocument/2006/relationships/hyperlink" Target="https://n2t.net/ark:/65665/32827b817-5102-49c9-a8c7-6137950da9ea" TargetMode="External"/><Relationship Id="rId4417" Type="http://schemas.openxmlformats.org/officeDocument/2006/relationships/hyperlink" Target="https://www.ncbi.nlm.nih.gov/nuccore/OP035262" TargetMode="External"/><Relationship Id="rId5815" Type="http://schemas.openxmlformats.org/officeDocument/2006/relationships/hyperlink" Target="https://www.ncbi.nlm.nih.gov/nuccore/PV651708" TargetMode="External"/><Relationship Id="rId287" Type="http://schemas.openxmlformats.org/officeDocument/2006/relationships/hyperlink" Target="https://www.ncbi.nlm.nih.gov/sra/?term=SRR19434350" TargetMode="External"/><Relationship Id="rId2382" Type="http://schemas.openxmlformats.org/officeDocument/2006/relationships/hyperlink" Target="https://www.ncbi.nlm.nih.gov/nuccore/PV370325" TargetMode="External"/><Relationship Id="rId3019" Type="http://schemas.openxmlformats.org/officeDocument/2006/relationships/hyperlink" Target="https://n2t.net/ark:/65665/30dc2b171-a0e6-455a-9404-c34a28e75610" TargetMode="External"/><Relationship Id="rId3780" Type="http://schemas.openxmlformats.org/officeDocument/2006/relationships/hyperlink" Target="https://www.ncbi.nlm.nih.gov/nuccore/PV170614" TargetMode="External"/><Relationship Id="rId4831" Type="http://schemas.openxmlformats.org/officeDocument/2006/relationships/hyperlink" Target="https://www.ncbi.nlm.nih.gov/nuccore/PV660487" TargetMode="External"/><Relationship Id="rId354" Type="http://schemas.openxmlformats.org/officeDocument/2006/relationships/hyperlink" Target="https://www.ncbi.nlm.nih.gov/biosample/?term=SAMN31811805" TargetMode="External"/><Relationship Id="rId2035" Type="http://schemas.openxmlformats.org/officeDocument/2006/relationships/hyperlink" Target="https://www.ncbi.nlm.nih.gov/sra/?term=SRR19434357" TargetMode="External"/><Relationship Id="rId3433" Type="http://schemas.openxmlformats.org/officeDocument/2006/relationships/hyperlink" Target="https://www.ncbi.nlm.nih.gov/biosample/?term=SAMN36762297" TargetMode="External"/><Relationship Id="rId6589" Type="http://schemas.openxmlformats.org/officeDocument/2006/relationships/hyperlink" Target="https://www.ncbi.nlm.nih.gov/biosample/?term=SAMN31811678" TargetMode="External"/><Relationship Id="rId3500" Type="http://schemas.openxmlformats.org/officeDocument/2006/relationships/hyperlink" Target="https://www.ncbi.nlm.nih.gov/sra/?term=SRR25465066" TargetMode="External"/><Relationship Id="rId6656" Type="http://schemas.openxmlformats.org/officeDocument/2006/relationships/hyperlink" Target="https://n2t.net/ark:/65665/3752a7762-4046-491d-b8a8-bf07febd1d92" TargetMode="External"/><Relationship Id="rId421" Type="http://schemas.openxmlformats.org/officeDocument/2006/relationships/hyperlink" Target="https://www.ncbi.nlm.nih.gov/sra/?term=SRR25465082" TargetMode="External"/><Relationship Id="rId1051" Type="http://schemas.openxmlformats.org/officeDocument/2006/relationships/hyperlink" Target="https://n2t.net/ark:/65665/3aab4dc02-13d2-4f5a-b297-4926f9239f9d" TargetMode="External"/><Relationship Id="rId2102" Type="http://schemas.openxmlformats.org/officeDocument/2006/relationships/hyperlink" Target="https://www.ncbi.nlm.nih.gov/nuccore/PV656770" TargetMode="External"/><Relationship Id="rId5258" Type="http://schemas.openxmlformats.org/officeDocument/2006/relationships/hyperlink" Target="https://n2t.net/ark:/65665/39d78a6f6-41bb-4ac1-8ef3-46bc5e4c51fc" TargetMode="External"/><Relationship Id="rId5672" Type="http://schemas.openxmlformats.org/officeDocument/2006/relationships/hyperlink" Target="https://n2t.net/ark:/65665/366f10f5a-a2e7-4a48-bc0a-1ff6b14dac03" TargetMode="External"/><Relationship Id="rId6309" Type="http://schemas.openxmlformats.org/officeDocument/2006/relationships/hyperlink" Target="https://www.ncbi.nlm.nih.gov/sra/?term=SRR21844223" TargetMode="External"/><Relationship Id="rId6723" Type="http://schemas.openxmlformats.org/officeDocument/2006/relationships/hyperlink" Target="https://www.ncbi.nlm.nih.gov/sra/?term=SRR25465020" TargetMode="External"/><Relationship Id="rId1868" Type="http://schemas.openxmlformats.org/officeDocument/2006/relationships/hyperlink" Target="https://www.ncbi.nlm.nih.gov/sra/?term=SRR21843922" TargetMode="External"/><Relationship Id="rId4274" Type="http://schemas.openxmlformats.org/officeDocument/2006/relationships/hyperlink" Target="https://n2t.net/ark:/65665/34050d492-62f6-4b0a-a017-e33374f3a643" TargetMode="External"/><Relationship Id="rId5325" Type="http://schemas.openxmlformats.org/officeDocument/2006/relationships/hyperlink" Target="https://www.ncbi.nlm.nih.gov/sra/?term=SRR33529704" TargetMode="External"/><Relationship Id="rId2919" Type="http://schemas.openxmlformats.org/officeDocument/2006/relationships/hyperlink" Target="https://n2t.net/ark:/65665/363599b16-c034-4cd9-82ec-40403671fb4f" TargetMode="External"/><Relationship Id="rId3290" Type="http://schemas.openxmlformats.org/officeDocument/2006/relationships/hyperlink" Target="https://www.ncbi.nlm.nih.gov/biosample/?term=SAMN31811904" TargetMode="External"/><Relationship Id="rId4341" Type="http://schemas.openxmlformats.org/officeDocument/2006/relationships/hyperlink" Target="https://www.ncbi.nlm.nih.gov/biosample/?term=SAMN29555390" TargetMode="External"/><Relationship Id="rId1935" Type="http://schemas.openxmlformats.org/officeDocument/2006/relationships/hyperlink" Target="https://www.ncbi.nlm.nih.gov/sra/?term=SRR33530015" TargetMode="External"/><Relationship Id="rId6099" Type="http://schemas.openxmlformats.org/officeDocument/2006/relationships/hyperlink" Target="https://n2t.net/ark:/65665/320986168-bebb-4991-92bf-4c522f6ee688" TargetMode="External"/><Relationship Id="rId3010" Type="http://schemas.openxmlformats.org/officeDocument/2006/relationships/hyperlink" Target="https://www.ncbi.nlm.nih.gov/biosample/?term=SAMN26198400" TargetMode="External"/><Relationship Id="rId6166" Type="http://schemas.openxmlformats.org/officeDocument/2006/relationships/hyperlink" Target="https://www.ncbi.nlm.nih.gov/sra/?term=SRR21844010" TargetMode="External"/><Relationship Id="rId6580" Type="http://schemas.openxmlformats.org/officeDocument/2006/relationships/hyperlink" Target="https://www.ncbi.nlm.nih.gov/biosample/?term=SAMN36762336" TargetMode="External"/><Relationship Id="rId7217" Type="http://schemas.openxmlformats.org/officeDocument/2006/relationships/hyperlink" Target="https://n2t.net/ark:/65665/3960bd357-cd2b-403f-8fa5-70504157055e" TargetMode="External"/><Relationship Id="rId2776" Type="http://schemas.openxmlformats.org/officeDocument/2006/relationships/hyperlink" Target="https://www.ncbi.nlm.nih.gov/sra/?term=SRR21844016" TargetMode="External"/><Relationship Id="rId3827" Type="http://schemas.openxmlformats.org/officeDocument/2006/relationships/hyperlink" Target="https://www.ncbi.nlm.nih.gov/sra/?term=SRR25465065" TargetMode="External"/><Relationship Id="rId5182" Type="http://schemas.openxmlformats.org/officeDocument/2006/relationships/hyperlink" Target="https://www.ncbi.nlm.nih.gov/nuccore/OR482559" TargetMode="External"/><Relationship Id="rId6233" Type="http://schemas.openxmlformats.org/officeDocument/2006/relationships/hyperlink" Target="https://www.ncbi.nlm.nih.gov/biosample/?term=SAMN29555356" TargetMode="External"/><Relationship Id="rId748" Type="http://schemas.openxmlformats.org/officeDocument/2006/relationships/hyperlink" Target="https://n2t.net/ark:/65665/37d09d526-9912-4749-a32f-504d1c4e5a2e" TargetMode="External"/><Relationship Id="rId1378" Type="http://schemas.openxmlformats.org/officeDocument/2006/relationships/hyperlink" Target="https://n2t.net/ark:/65665/3caea8683-e998-4121-83bd-56e40fb5a687" TargetMode="External"/><Relationship Id="rId1792" Type="http://schemas.openxmlformats.org/officeDocument/2006/relationships/hyperlink" Target="https://n2t.net/ark:/65665/38a8f6726-fbc8-4de8-8ef3-356122ec9b7a" TargetMode="External"/><Relationship Id="rId2429" Type="http://schemas.openxmlformats.org/officeDocument/2006/relationships/hyperlink" Target="https://www.ncbi.nlm.nih.gov/sra/?term=SRR19434376" TargetMode="External"/><Relationship Id="rId2843" Type="http://schemas.openxmlformats.org/officeDocument/2006/relationships/hyperlink" Target="https://www.ncbi.nlm.nih.gov/biosample/?term=SAMN26198118" TargetMode="External"/><Relationship Id="rId5999" Type="http://schemas.openxmlformats.org/officeDocument/2006/relationships/hyperlink" Target="https://n2t.net/ark:/65665/3f4c53d0b-ece3-482f-84db-a4b113b7db77" TargetMode="External"/><Relationship Id="rId6300" Type="http://schemas.openxmlformats.org/officeDocument/2006/relationships/hyperlink" Target="https://www.ncbi.nlm.nih.gov/sra/?term=SRR18254463" TargetMode="External"/><Relationship Id="rId84" Type="http://schemas.openxmlformats.org/officeDocument/2006/relationships/hyperlink" Target="https://www.ncbi.nlm.nih.gov/nuccore/OR482458" TargetMode="External"/><Relationship Id="rId815" Type="http://schemas.openxmlformats.org/officeDocument/2006/relationships/hyperlink" Target="https://www.ncbi.nlm.nih.gov/sra/?term=SRR21844180" TargetMode="External"/><Relationship Id="rId1445" Type="http://schemas.openxmlformats.org/officeDocument/2006/relationships/hyperlink" Target="https://www.ncbi.nlm.nih.gov/nuccore/PV434817" TargetMode="External"/><Relationship Id="rId2910" Type="http://schemas.openxmlformats.org/officeDocument/2006/relationships/hyperlink" Target="https://www.ncbi.nlm.nih.gov/sra/?term=SRR21844076" TargetMode="External"/><Relationship Id="rId7074" Type="http://schemas.openxmlformats.org/officeDocument/2006/relationships/hyperlink" Target="https://n2t.net/ark:/65665/32a126d12-5d88-439a-b747-1c6bebad78a6" TargetMode="External"/><Relationship Id="rId1512" Type="http://schemas.openxmlformats.org/officeDocument/2006/relationships/hyperlink" Target="https://www.ncbi.nlm.nih.gov/biosample/?term=SAMN26198101" TargetMode="External"/><Relationship Id="rId4668" Type="http://schemas.openxmlformats.org/officeDocument/2006/relationships/hyperlink" Target="https://www.ncbi.nlm.nih.gov/sra/?term=SRR22396890" TargetMode="External"/><Relationship Id="rId5719" Type="http://schemas.openxmlformats.org/officeDocument/2006/relationships/hyperlink" Target="https://n2t.net/ark:/65665/3851057f5-459f-4f33-aba5-e200559654f5" TargetMode="External"/><Relationship Id="rId6090" Type="http://schemas.openxmlformats.org/officeDocument/2006/relationships/hyperlink" Target="https://www.ncbi.nlm.nih.gov/sra/?term=SRR33529795" TargetMode="External"/><Relationship Id="rId7141" Type="http://schemas.openxmlformats.org/officeDocument/2006/relationships/hyperlink" Target="https://www.ncbi.nlm.nih.gov/biosample/?term=SAMN31811845" TargetMode="External"/><Relationship Id="rId3684" Type="http://schemas.openxmlformats.org/officeDocument/2006/relationships/hyperlink" Target="https://www.ncbi.nlm.nih.gov/sra/?term=SRR25465250" TargetMode="External"/><Relationship Id="rId4735" Type="http://schemas.openxmlformats.org/officeDocument/2006/relationships/hyperlink" Target="https://www.ncbi.nlm.nih.gov/biosample/?term=SAMN48403166" TargetMode="External"/><Relationship Id="rId2286" Type="http://schemas.openxmlformats.org/officeDocument/2006/relationships/hyperlink" Target="https://www.ncbi.nlm.nih.gov/biosample/?term=SAMN26198265" TargetMode="External"/><Relationship Id="rId3337" Type="http://schemas.openxmlformats.org/officeDocument/2006/relationships/hyperlink" Target="https://www.ncbi.nlm.nih.gov/biosample/?term=SAMN48403143" TargetMode="External"/><Relationship Id="rId3751" Type="http://schemas.openxmlformats.org/officeDocument/2006/relationships/hyperlink" Target="https://www.ncbi.nlm.nih.gov/nuccore/PV170542" TargetMode="External"/><Relationship Id="rId4802" Type="http://schemas.openxmlformats.org/officeDocument/2006/relationships/hyperlink" Target="https://n2t.net/ark:/65665/38f4401fb-ce0d-4671-9eba-c81e8820aef8" TargetMode="External"/><Relationship Id="rId258" Type="http://schemas.openxmlformats.org/officeDocument/2006/relationships/hyperlink" Target="https://www.ncbi.nlm.nih.gov/nuccore/OP035140" TargetMode="External"/><Relationship Id="rId672" Type="http://schemas.openxmlformats.org/officeDocument/2006/relationships/hyperlink" Target="https://www.ncbi.nlm.nih.gov/sra/?term=SRR22396760" TargetMode="External"/><Relationship Id="rId2353" Type="http://schemas.openxmlformats.org/officeDocument/2006/relationships/hyperlink" Target="https://n2t.net/ark:/65665/3a8e8d46d-4c2b-48a6-b709-0cbe02888e2d" TargetMode="External"/><Relationship Id="rId3404" Type="http://schemas.openxmlformats.org/officeDocument/2006/relationships/hyperlink" Target="https://n2t.net/ark:/65665/3f0d3720f-87b4-4a91-931c-f28c51b35b7f" TargetMode="External"/><Relationship Id="rId6974" Type="http://schemas.openxmlformats.org/officeDocument/2006/relationships/hyperlink" Target="https://n2t.net/ark:/65665/32f8b25be-f874-431f-abff-a76a327a5ad9" TargetMode="External"/><Relationship Id="rId325" Type="http://schemas.openxmlformats.org/officeDocument/2006/relationships/hyperlink" Target="https://www.ncbi.nlm.nih.gov/sra/?term=SRR19434359" TargetMode="External"/><Relationship Id="rId2006" Type="http://schemas.openxmlformats.org/officeDocument/2006/relationships/hyperlink" Target="https://www.ncbi.nlm.nih.gov/sra/?term=SRR22396691" TargetMode="External"/><Relationship Id="rId2420" Type="http://schemas.openxmlformats.org/officeDocument/2006/relationships/hyperlink" Target="https://n2t.net/ark:/65665/39e86a455-326a-43d5-a94a-b8d16aaf66b5" TargetMode="External"/><Relationship Id="rId5576" Type="http://schemas.openxmlformats.org/officeDocument/2006/relationships/hyperlink" Target="https://n2t.net/ark:/65665/3bccfb7f2-7536-4334-964b-b0cde690dbf0" TargetMode="External"/><Relationship Id="rId6627" Type="http://schemas.openxmlformats.org/officeDocument/2006/relationships/hyperlink" Target="https://n2t.net/ark:/65665/319fa6d9d-fd7b-4e6d-a56a-46b9ee9f0ff2" TargetMode="External"/><Relationship Id="rId1022" Type="http://schemas.openxmlformats.org/officeDocument/2006/relationships/hyperlink" Target="https://n2t.net/ark:/65665/3f0495eb9-7d05-433a-8183-67f313dfa1e6" TargetMode="External"/><Relationship Id="rId4178" Type="http://schemas.openxmlformats.org/officeDocument/2006/relationships/hyperlink" Target="https://www.ncbi.nlm.nih.gov/biosample/?term=SAMN36762337" TargetMode="External"/><Relationship Id="rId4592" Type="http://schemas.openxmlformats.org/officeDocument/2006/relationships/hyperlink" Target="https://www.ncbi.nlm.nih.gov/biosample/?term=SAMN29555294" TargetMode="External"/><Relationship Id="rId5229" Type="http://schemas.openxmlformats.org/officeDocument/2006/relationships/hyperlink" Target="https://n2t.net/ark:/65665/3f16553de-65db-475b-b05c-892748edfcd7" TargetMode="External"/><Relationship Id="rId5990" Type="http://schemas.openxmlformats.org/officeDocument/2006/relationships/hyperlink" Target="https://www.ncbi.nlm.nih.gov/nuccore/OR482445" TargetMode="External"/><Relationship Id="rId3194" Type="http://schemas.openxmlformats.org/officeDocument/2006/relationships/hyperlink" Target="https://n2t.net/ark:/65665/33f0625a0-1664-4573-a0fd-808a4e6e1eac" TargetMode="External"/><Relationship Id="rId4245" Type="http://schemas.openxmlformats.org/officeDocument/2006/relationships/hyperlink" Target="https://www.ncbi.nlm.nih.gov/sra/?term=SRR33529892" TargetMode="External"/><Relationship Id="rId5643" Type="http://schemas.openxmlformats.org/officeDocument/2006/relationships/hyperlink" Target="https://www.ncbi.nlm.nih.gov/biosample/?term=SAMN26198353" TargetMode="External"/><Relationship Id="rId1839" Type="http://schemas.openxmlformats.org/officeDocument/2006/relationships/hyperlink" Target="https://n2t.net/ark:/65665/395ef25bd-94df-4484-afef-bedc7a53277a" TargetMode="External"/><Relationship Id="rId5710" Type="http://schemas.openxmlformats.org/officeDocument/2006/relationships/hyperlink" Target="https://www.ncbi.nlm.nih.gov/sra/?term=SRR21844044" TargetMode="External"/><Relationship Id="rId182" Type="http://schemas.openxmlformats.org/officeDocument/2006/relationships/hyperlink" Target="https://www.ncbi.nlm.nih.gov/biosample/?term=SAMN31811902" TargetMode="External"/><Relationship Id="rId1906" Type="http://schemas.openxmlformats.org/officeDocument/2006/relationships/hyperlink" Target="https://www.ncbi.nlm.nih.gov/nuccore/OR482454" TargetMode="External"/><Relationship Id="rId3261" Type="http://schemas.openxmlformats.org/officeDocument/2006/relationships/hyperlink" Target="https://n2t.net/ark:/65665/36eb0e1c3-cba3-42dd-b188-72d20501a8e1" TargetMode="External"/><Relationship Id="rId4312" Type="http://schemas.openxmlformats.org/officeDocument/2006/relationships/hyperlink" Target="https://www.ncbi.nlm.nih.gov/biosample/?term=SAMN29555099" TargetMode="External"/><Relationship Id="rId6484" Type="http://schemas.openxmlformats.org/officeDocument/2006/relationships/hyperlink" Target="https://n2t.net/ark:/65665/31729384a-b514-491b-9c60-53e19157813e" TargetMode="External"/><Relationship Id="rId999" Type="http://schemas.openxmlformats.org/officeDocument/2006/relationships/hyperlink" Target="https://www.ncbi.nlm.nih.gov/nuccore/OP035090" TargetMode="External"/><Relationship Id="rId5086" Type="http://schemas.openxmlformats.org/officeDocument/2006/relationships/hyperlink" Target="https://n2t.net/ark:/65665/3c87a223c-01d5-494c-98eb-4b4a42dee410" TargetMode="External"/><Relationship Id="rId6137" Type="http://schemas.openxmlformats.org/officeDocument/2006/relationships/hyperlink" Target="https://www.ncbi.nlm.nih.gov/sra/?term=SRR25465202" TargetMode="External"/><Relationship Id="rId6551" Type="http://schemas.openxmlformats.org/officeDocument/2006/relationships/hyperlink" Target="https://n2t.net/ark:/65665/368ed8eab-acaa-495b-b125-9928be642772" TargetMode="External"/><Relationship Id="rId1696" Type="http://schemas.openxmlformats.org/officeDocument/2006/relationships/hyperlink" Target="https://n2t.net/ark:/65665/324c88265-322c-4827-9569-1c83c7603613" TargetMode="External"/><Relationship Id="rId5153" Type="http://schemas.openxmlformats.org/officeDocument/2006/relationships/hyperlink" Target="https://www.ncbi.nlm.nih.gov/nuccore/PV460842" TargetMode="External"/><Relationship Id="rId6204" Type="http://schemas.openxmlformats.org/officeDocument/2006/relationships/hyperlink" Target="https://n2t.net/ark:/65665/3760e467c-f23c-4a5f-8041-4b73673fd8a3" TargetMode="External"/><Relationship Id="rId1349" Type="http://schemas.openxmlformats.org/officeDocument/2006/relationships/hyperlink" Target="https://www.ncbi.nlm.nih.gov/biosample/?term=SAMN48403048" TargetMode="External"/><Relationship Id="rId2747" Type="http://schemas.openxmlformats.org/officeDocument/2006/relationships/hyperlink" Target="https://www.ncbi.nlm.nih.gov/biosample/?term=SAMN26198163" TargetMode="External"/><Relationship Id="rId5220" Type="http://schemas.openxmlformats.org/officeDocument/2006/relationships/hyperlink" Target="https://www.ncbi.nlm.nih.gov/sra/?term=SRR18254522" TargetMode="External"/><Relationship Id="rId719" Type="http://schemas.openxmlformats.org/officeDocument/2006/relationships/hyperlink" Target="https://n2t.net/ark:/65665/3cb0a43fe-15b9-4099-a359-b4444bcd3c31" TargetMode="External"/><Relationship Id="rId1763" Type="http://schemas.openxmlformats.org/officeDocument/2006/relationships/hyperlink" Target="https://n2t.net/ark:/65665/39691859b-8077-48ad-974b-6ff126207d95" TargetMode="External"/><Relationship Id="rId2814" Type="http://schemas.openxmlformats.org/officeDocument/2006/relationships/hyperlink" Target="https://www.ncbi.nlm.nih.gov/biosample/?term=SAMN31811555" TargetMode="External"/><Relationship Id="rId55" Type="http://schemas.openxmlformats.org/officeDocument/2006/relationships/hyperlink" Target="https://n2t.net/ark:/65665/36aebed39-d698-4be1-bf5d-acb0f8fe1231" TargetMode="External"/><Relationship Id="rId1416" Type="http://schemas.openxmlformats.org/officeDocument/2006/relationships/hyperlink" Target="https://www.ncbi.nlm.nih.gov/nuccore/PV276242" TargetMode="External"/><Relationship Id="rId1830" Type="http://schemas.openxmlformats.org/officeDocument/2006/relationships/hyperlink" Target="https://n2t.net/ark:/65665/361f281d7-0159-4824-bcc3-6a495a4d30af" TargetMode="External"/><Relationship Id="rId4986" Type="http://schemas.openxmlformats.org/officeDocument/2006/relationships/hyperlink" Target="https://n2t.net/ark:/65665/36a2750d4-af5c-47f7-998a-0f6c049b08d2" TargetMode="External"/><Relationship Id="rId3588" Type="http://schemas.openxmlformats.org/officeDocument/2006/relationships/hyperlink" Target="https://www.ncbi.nlm.nih.gov/sra/?term=SRR21844023" TargetMode="External"/><Relationship Id="rId4639" Type="http://schemas.openxmlformats.org/officeDocument/2006/relationships/hyperlink" Target="https://www.ncbi.nlm.nih.gov/nuccore/OP057120" TargetMode="External"/><Relationship Id="rId7045" Type="http://schemas.openxmlformats.org/officeDocument/2006/relationships/hyperlink" Target="https://www.ncbi.nlm.nih.gov/nuccore/PV662060" TargetMode="External"/><Relationship Id="rId3655" Type="http://schemas.openxmlformats.org/officeDocument/2006/relationships/hyperlink" Target="https://www.ncbi.nlm.nih.gov/nuccore/PV170544" TargetMode="External"/><Relationship Id="rId4706" Type="http://schemas.openxmlformats.org/officeDocument/2006/relationships/hyperlink" Target="https://www.ncbi.nlm.nih.gov/biosample/?term=SAMN31811567" TargetMode="External"/><Relationship Id="rId6061" Type="http://schemas.openxmlformats.org/officeDocument/2006/relationships/hyperlink" Target="https://n2t.net/ark:/65665/363ae8140-049c-4947-b785-0dea70100f48" TargetMode="External"/><Relationship Id="rId7112" Type="http://schemas.openxmlformats.org/officeDocument/2006/relationships/hyperlink" Target="https://n2t.net/ark:/65665/32beeb110-d694-47ec-9286-9eb5d1bab66f" TargetMode="External"/><Relationship Id="rId576" Type="http://schemas.openxmlformats.org/officeDocument/2006/relationships/hyperlink" Target="https://www.ncbi.nlm.nih.gov/sra/?term=SRR21844081" TargetMode="External"/><Relationship Id="rId990" Type="http://schemas.openxmlformats.org/officeDocument/2006/relationships/hyperlink" Target="https://n2t.net/ark:/65665/3e288b581-f1e0-41ca-aa1c-5746c39a143f" TargetMode="External"/><Relationship Id="rId2257" Type="http://schemas.openxmlformats.org/officeDocument/2006/relationships/hyperlink" Target="https://www.ncbi.nlm.nih.gov/sra/?term=SRR21844152" TargetMode="External"/><Relationship Id="rId2671" Type="http://schemas.openxmlformats.org/officeDocument/2006/relationships/hyperlink" Target="https://www.ncbi.nlm.nih.gov/sra/?term=SRR21844054" TargetMode="External"/><Relationship Id="rId3308" Type="http://schemas.openxmlformats.org/officeDocument/2006/relationships/hyperlink" Target="https://n2t.net/ark:/65665/359c2ca0e-c5f6-4175-9c24-518af1af18e3" TargetMode="External"/><Relationship Id="rId229" Type="http://schemas.openxmlformats.org/officeDocument/2006/relationships/hyperlink" Target="https://www.ncbi.nlm.nih.gov/biosample/?term=SAMN29555063" TargetMode="External"/><Relationship Id="rId643" Type="http://schemas.openxmlformats.org/officeDocument/2006/relationships/hyperlink" Target="https://www.ncbi.nlm.nih.gov/nuccore/OP056824" TargetMode="External"/><Relationship Id="rId1273" Type="http://schemas.openxmlformats.org/officeDocument/2006/relationships/hyperlink" Target="https://www.ncbi.nlm.nih.gov/sra/?term=SRR18254420" TargetMode="External"/><Relationship Id="rId2324" Type="http://schemas.openxmlformats.org/officeDocument/2006/relationships/hyperlink" Target="https://n2t.net/ark:/65665/3eff66f4c-340c-45a1-bf9d-5c0088d5f350" TargetMode="External"/><Relationship Id="rId3722" Type="http://schemas.openxmlformats.org/officeDocument/2006/relationships/hyperlink" Target="https://n2t.net/ark:/65665/3d67d56e7-6ef1-4e89-8c07-5ed093218fb6" TargetMode="External"/><Relationship Id="rId6878" Type="http://schemas.openxmlformats.org/officeDocument/2006/relationships/hyperlink" Target="https://www.ncbi.nlm.nih.gov/biosample/?term=SAMN48403029" TargetMode="External"/><Relationship Id="rId5894" Type="http://schemas.openxmlformats.org/officeDocument/2006/relationships/hyperlink" Target="https://www.ncbi.nlm.nih.gov/sra/?term=SRR21844082" TargetMode="External"/><Relationship Id="rId6945" Type="http://schemas.openxmlformats.org/officeDocument/2006/relationships/hyperlink" Target="https://n2t.net/ark:/65665/3c6e170a1-5df7-4ba1-a753-aa038b9cf870" TargetMode="External"/><Relationship Id="rId710" Type="http://schemas.openxmlformats.org/officeDocument/2006/relationships/hyperlink" Target="https://www.ncbi.nlm.nih.gov/nuccore/OP056829" TargetMode="External"/><Relationship Id="rId1340" Type="http://schemas.openxmlformats.org/officeDocument/2006/relationships/hyperlink" Target="https://www.ncbi.nlm.nih.gov/nuccore/OP035197" TargetMode="External"/><Relationship Id="rId3098" Type="http://schemas.openxmlformats.org/officeDocument/2006/relationships/hyperlink" Target="https://n2t.net/ark:/65665/3d9988131-1f37-4371-ace1-447e0c29532b" TargetMode="External"/><Relationship Id="rId4496" Type="http://schemas.openxmlformats.org/officeDocument/2006/relationships/hyperlink" Target="https://www.ncbi.nlm.nih.gov/sra/?term=SRR19434479" TargetMode="External"/><Relationship Id="rId5547" Type="http://schemas.openxmlformats.org/officeDocument/2006/relationships/hyperlink" Target="https://www.ncbi.nlm.nih.gov/biosample/?term=SAMN26198183" TargetMode="External"/><Relationship Id="rId5961" Type="http://schemas.openxmlformats.org/officeDocument/2006/relationships/hyperlink" Target="https://n2t.net/ark:/65665/3fd1b8d08-b684-4a0a-8745-f2625b44621e" TargetMode="External"/><Relationship Id="rId4149" Type="http://schemas.openxmlformats.org/officeDocument/2006/relationships/hyperlink" Target="https://n2t.net/ark:/65665/31aa88208-91b8-47ea-9bec-ad69f6226779" TargetMode="External"/><Relationship Id="rId4563" Type="http://schemas.openxmlformats.org/officeDocument/2006/relationships/hyperlink" Target="https://n2t.net/ark:/65665/30b15782a-81de-4c9f-8d26-69f1ee034214" TargetMode="External"/><Relationship Id="rId5614" Type="http://schemas.openxmlformats.org/officeDocument/2006/relationships/hyperlink" Target="https://www.ncbi.nlm.nih.gov/sra/?term=SRR21844024" TargetMode="External"/><Relationship Id="rId3165" Type="http://schemas.openxmlformats.org/officeDocument/2006/relationships/hyperlink" Target="https://www.ncbi.nlm.nih.gov/biosample/?term=SAMN29555164" TargetMode="External"/><Relationship Id="rId4216" Type="http://schemas.openxmlformats.org/officeDocument/2006/relationships/hyperlink" Target="https://www.ncbi.nlm.nih.gov/biosample/?term=SAMN31811686" TargetMode="External"/><Relationship Id="rId4630" Type="http://schemas.openxmlformats.org/officeDocument/2006/relationships/hyperlink" Target="https://n2t.net/ark:/65665/351022141-9335-4e3d-b889-8b8a1c3b879d" TargetMode="External"/><Relationship Id="rId2181" Type="http://schemas.openxmlformats.org/officeDocument/2006/relationships/hyperlink" Target="https://www.ncbi.nlm.nih.gov/nuccore/PV434821" TargetMode="External"/><Relationship Id="rId3232" Type="http://schemas.openxmlformats.org/officeDocument/2006/relationships/hyperlink" Target="https://www.ncbi.nlm.nih.gov/sra/?term=SRR21844156" TargetMode="External"/><Relationship Id="rId6388" Type="http://schemas.openxmlformats.org/officeDocument/2006/relationships/hyperlink" Target="https://n2t.net/ark:/65665/389101e90-43b1-4a04-a5f5-afd17b62cd88" TargetMode="External"/><Relationship Id="rId153" Type="http://schemas.openxmlformats.org/officeDocument/2006/relationships/hyperlink" Target="https://www.ncbi.nlm.nih.gov/sra/?term=SRR18254330" TargetMode="External"/><Relationship Id="rId6455" Type="http://schemas.openxmlformats.org/officeDocument/2006/relationships/hyperlink" Target="https://www.ncbi.nlm.nih.gov/biosample/?term=SAMN29555155" TargetMode="External"/><Relationship Id="rId220" Type="http://schemas.openxmlformats.org/officeDocument/2006/relationships/hyperlink" Target="https://www.ncbi.nlm.nih.gov/biosample/?term=SAMN29555221" TargetMode="External"/><Relationship Id="rId2998" Type="http://schemas.openxmlformats.org/officeDocument/2006/relationships/hyperlink" Target="https://n2t.net/ark:/65665/3d0175e52-de69-4206-806d-f410a4654932" TargetMode="External"/><Relationship Id="rId5057" Type="http://schemas.openxmlformats.org/officeDocument/2006/relationships/hyperlink" Target="https://www.ncbi.nlm.nih.gov/nuccore/PV460851" TargetMode="External"/><Relationship Id="rId6108" Type="http://schemas.openxmlformats.org/officeDocument/2006/relationships/hyperlink" Target="https://www.ncbi.nlm.nih.gov/nuccore/PV442284" TargetMode="External"/><Relationship Id="rId4073" Type="http://schemas.openxmlformats.org/officeDocument/2006/relationships/hyperlink" Target="https://n2t.net/ark:/65665/304ee5be9-8e0a-4d45-b984-82a33205db7f" TargetMode="External"/><Relationship Id="rId5471" Type="http://schemas.openxmlformats.org/officeDocument/2006/relationships/hyperlink" Target="https://www.ncbi.nlm.nih.gov/nuccore/OR499737" TargetMode="External"/><Relationship Id="rId6522" Type="http://schemas.openxmlformats.org/officeDocument/2006/relationships/hyperlink" Target="https://www.ncbi.nlm.nih.gov/biosample/?term=SAMN48403277" TargetMode="External"/><Relationship Id="rId1667" Type="http://schemas.openxmlformats.org/officeDocument/2006/relationships/hyperlink" Target="https://n2t.net/ark:/65665/32fc0c186-0c9e-49f7-870f-8726b1c60818" TargetMode="External"/><Relationship Id="rId2718" Type="http://schemas.openxmlformats.org/officeDocument/2006/relationships/hyperlink" Target="https://www.ncbi.nlm.nih.gov/sra/?term=SRR21844104" TargetMode="External"/><Relationship Id="rId5124" Type="http://schemas.openxmlformats.org/officeDocument/2006/relationships/hyperlink" Target="https://www.ncbi.nlm.nih.gov/sra/?term=SRR25465286" TargetMode="External"/><Relationship Id="rId1734" Type="http://schemas.openxmlformats.org/officeDocument/2006/relationships/hyperlink" Target="https://www.ncbi.nlm.nih.gov/sra/?term=SRR21844057" TargetMode="External"/><Relationship Id="rId4140" Type="http://schemas.openxmlformats.org/officeDocument/2006/relationships/hyperlink" Target="https://n2t.net/ark:/65665/3db54cde7-782b-448a-8c2b-32e259090a66" TargetMode="External"/><Relationship Id="rId7296" Type="http://schemas.openxmlformats.org/officeDocument/2006/relationships/hyperlink" Target="https://www.ncbi.nlm.nih.gov/sra/?term=SRR22396949" TargetMode="External"/><Relationship Id="rId26" Type="http://schemas.openxmlformats.org/officeDocument/2006/relationships/hyperlink" Target="https://n2t.net/ark:/65665/369b6eb0d-adab-4f1d-941b-f6056e4c87f3" TargetMode="External"/><Relationship Id="rId1801" Type="http://schemas.openxmlformats.org/officeDocument/2006/relationships/hyperlink" Target="https://www.ncbi.nlm.nih.gov/sra/?term=SRR22396943" TargetMode="External"/><Relationship Id="rId3559" Type="http://schemas.openxmlformats.org/officeDocument/2006/relationships/hyperlink" Target="https://www.ncbi.nlm.nih.gov/sra/?term=SRR25465051" TargetMode="External"/><Relationship Id="rId4957" Type="http://schemas.openxmlformats.org/officeDocument/2006/relationships/hyperlink" Target="https://www.ncbi.nlm.nih.gov/biosample/?term=SAMN36762083" TargetMode="External"/><Relationship Id="rId7016" Type="http://schemas.openxmlformats.org/officeDocument/2006/relationships/hyperlink" Target="https://www.ncbi.nlm.nih.gov/sra/?term=SRR22396740" TargetMode="External"/><Relationship Id="rId3973" Type="http://schemas.openxmlformats.org/officeDocument/2006/relationships/hyperlink" Target="https://n2t.net/ark:/65665/327027d4b-269e-40ee-9599-af0c2c233ee9" TargetMode="External"/><Relationship Id="rId6032" Type="http://schemas.openxmlformats.org/officeDocument/2006/relationships/hyperlink" Target="https://www.ncbi.nlm.nih.gov/biosample/?term=SAMN48403171" TargetMode="External"/><Relationship Id="rId894" Type="http://schemas.openxmlformats.org/officeDocument/2006/relationships/hyperlink" Target="https://www.ncbi.nlm.nih.gov/sra/?term=SRR25465121" TargetMode="External"/><Relationship Id="rId1177" Type="http://schemas.openxmlformats.org/officeDocument/2006/relationships/hyperlink" Target="https://n2t.net/ark:/65665/330386988-9b36-4d09-ad8f-c20c72e3e507" TargetMode="External"/><Relationship Id="rId2575" Type="http://schemas.openxmlformats.org/officeDocument/2006/relationships/hyperlink" Target="https://n2t.net/ark:/65665/3ae5cc799-93bc-45fe-89dc-f8f55945d839" TargetMode="External"/><Relationship Id="rId3626" Type="http://schemas.openxmlformats.org/officeDocument/2006/relationships/hyperlink" Target="https://n2t.net/ark:/65665/3f39c81ae-051b-4436-bfdd-5244dde3094d" TargetMode="External"/><Relationship Id="rId547" Type="http://schemas.openxmlformats.org/officeDocument/2006/relationships/hyperlink" Target="https://www.ncbi.nlm.nih.gov/nuccore/OP035257" TargetMode="External"/><Relationship Id="rId961" Type="http://schemas.openxmlformats.org/officeDocument/2006/relationships/hyperlink" Target="https://www.ncbi.nlm.nih.gov/biosample/?term=SAMN26198406" TargetMode="External"/><Relationship Id="rId1591" Type="http://schemas.openxmlformats.org/officeDocument/2006/relationships/hyperlink" Target="https://www.ncbi.nlm.nih.gov/sra/?term=SRR22396956" TargetMode="External"/><Relationship Id="rId2228" Type="http://schemas.openxmlformats.org/officeDocument/2006/relationships/hyperlink" Target="https://n2t.net/ark:/65665/32d6aeada-4922-4e28-ab80-542497ee2952" TargetMode="External"/><Relationship Id="rId2642" Type="http://schemas.openxmlformats.org/officeDocument/2006/relationships/hyperlink" Target="https://www.ncbi.nlm.nih.gov/nuccore/OP056814" TargetMode="External"/><Relationship Id="rId5798" Type="http://schemas.openxmlformats.org/officeDocument/2006/relationships/hyperlink" Target="https://www.ncbi.nlm.nih.gov/sra/?term=SRR33529975" TargetMode="External"/><Relationship Id="rId6849" Type="http://schemas.openxmlformats.org/officeDocument/2006/relationships/hyperlink" Target="https://n2t.net/ark:/65665/32790a32b-4f6c-4ec8-b4c8-1a678f97df84" TargetMode="External"/><Relationship Id="rId614" Type="http://schemas.openxmlformats.org/officeDocument/2006/relationships/hyperlink" Target="https://n2t.net/ark:/65665/3529fe6ca-b3de-4797-9bdc-f1d9aeb19f95" TargetMode="External"/><Relationship Id="rId1244" Type="http://schemas.openxmlformats.org/officeDocument/2006/relationships/hyperlink" Target="https://www.ncbi.nlm.nih.gov/nuccore/OP056841" TargetMode="External"/><Relationship Id="rId5865" Type="http://schemas.openxmlformats.org/officeDocument/2006/relationships/hyperlink" Target="https://www.ncbi.nlm.nih.gov/nuccore/OP057009" TargetMode="External"/><Relationship Id="rId6916" Type="http://schemas.openxmlformats.org/officeDocument/2006/relationships/hyperlink" Target="https://www.ncbi.nlm.nih.gov/nuccore/OP057085" TargetMode="External"/><Relationship Id="rId1311" Type="http://schemas.openxmlformats.org/officeDocument/2006/relationships/hyperlink" Target="https://n2t.net/ark:/65665/3deab99f6-6720-42dd-b8fe-ecf7215dc25b" TargetMode="External"/><Relationship Id="rId4467" Type="http://schemas.openxmlformats.org/officeDocument/2006/relationships/hyperlink" Target="https://n2t.net/ark:/65665/3454f93f9-5330-498d-a2ed-74150280544c" TargetMode="External"/><Relationship Id="rId4881" Type="http://schemas.openxmlformats.org/officeDocument/2006/relationships/hyperlink" Target="https://n2t.net/ark:/65665/331dcd4dd-ee85-4c6b-8cc3-4a48b924e8d1" TargetMode="External"/><Relationship Id="rId5518" Type="http://schemas.openxmlformats.org/officeDocument/2006/relationships/hyperlink" Target="https://www.ncbi.nlm.nih.gov/sra/?term=SRR22396594" TargetMode="External"/><Relationship Id="rId3069" Type="http://schemas.openxmlformats.org/officeDocument/2006/relationships/hyperlink" Target="https://www.ncbi.nlm.nih.gov/biosample/?term=SAMN29555161" TargetMode="External"/><Relationship Id="rId3483" Type="http://schemas.openxmlformats.org/officeDocument/2006/relationships/hyperlink" Target="https://www.ncbi.nlm.nih.gov/nuccore/PV170589" TargetMode="External"/><Relationship Id="rId4534" Type="http://schemas.openxmlformats.org/officeDocument/2006/relationships/hyperlink" Target="https://n2t.net/ark:/65665/393f65d96-b35e-4e52-a86a-ec7e51e2a589" TargetMode="External"/><Relationship Id="rId5932" Type="http://schemas.openxmlformats.org/officeDocument/2006/relationships/hyperlink" Target="https://n2t.net/ark:/65665/354f23c99-b80e-46f3-a1f4-0b71617754cd" TargetMode="External"/><Relationship Id="rId2085" Type="http://schemas.openxmlformats.org/officeDocument/2006/relationships/hyperlink" Target="https://www.ncbi.nlm.nih.gov/sra/?term=SRR21844202" TargetMode="External"/><Relationship Id="rId3136" Type="http://schemas.openxmlformats.org/officeDocument/2006/relationships/hyperlink" Target="https://www.ncbi.nlm.nih.gov/sra/?term=SRR19434539" TargetMode="External"/><Relationship Id="rId471" Type="http://schemas.openxmlformats.org/officeDocument/2006/relationships/hyperlink" Target="https://n2t.net/ark:/65665/30211ce03-80d4-4753-b8f5-0d862a6fd529" TargetMode="External"/><Relationship Id="rId2152" Type="http://schemas.openxmlformats.org/officeDocument/2006/relationships/hyperlink" Target="https://n2t.net/ark:/65665/374e4e2c7-fb9f-47cc-80e2-fbefb3e07661" TargetMode="External"/><Relationship Id="rId3550" Type="http://schemas.openxmlformats.org/officeDocument/2006/relationships/hyperlink" Target="https://n2t.net/ark:/65665/38722d8b5-3d63-436c-a53b-354d7a7a7d39" TargetMode="External"/><Relationship Id="rId4601" Type="http://schemas.openxmlformats.org/officeDocument/2006/relationships/hyperlink" Target="https://n2t.net/ark:/65665/3d89c2738-747a-4cbe-b050-936ed0bc0517" TargetMode="External"/><Relationship Id="rId124" Type="http://schemas.openxmlformats.org/officeDocument/2006/relationships/hyperlink" Target="https://www.ncbi.nlm.nih.gov/sra/?term=SRR18254227" TargetMode="External"/><Relationship Id="rId3203" Type="http://schemas.openxmlformats.org/officeDocument/2006/relationships/hyperlink" Target="https://www.ncbi.nlm.nih.gov/nuccore/OP056981" TargetMode="External"/><Relationship Id="rId6359" Type="http://schemas.openxmlformats.org/officeDocument/2006/relationships/hyperlink" Target="https://www.ncbi.nlm.nih.gov/biosample/?term=SAMN29555363" TargetMode="External"/><Relationship Id="rId6773" Type="http://schemas.openxmlformats.org/officeDocument/2006/relationships/hyperlink" Target="https://n2t.net/ark:/65665/3d9b953f1-d710-447e-9b03-0a4f88f73bfd" TargetMode="External"/><Relationship Id="rId2969" Type="http://schemas.openxmlformats.org/officeDocument/2006/relationships/hyperlink" Target="https://www.ncbi.nlm.nih.gov/biosample/?term=SAMN29555252" TargetMode="External"/><Relationship Id="rId5375" Type="http://schemas.openxmlformats.org/officeDocument/2006/relationships/hyperlink" Target="https://www.ncbi.nlm.nih.gov/sra/?term=SRR22396946" TargetMode="External"/><Relationship Id="rId6426" Type="http://schemas.openxmlformats.org/officeDocument/2006/relationships/hyperlink" Target="https://www.ncbi.nlm.nih.gov/biosample/?term=SAMN29555247" TargetMode="External"/><Relationship Id="rId6840" Type="http://schemas.openxmlformats.org/officeDocument/2006/relationships/hyperlink" Target="https://www.ncbi.nlm.nih.gov/sra/?term=SRR22396641" TargetMode="External"/><Relationship Id="rId1985" Type="http://schemas.openxmlformats.org/officeDocument/2006/relationships/hyperlink" Target="https://www.ncbi.nlm.nih.gov/biosample/?term=SAMN29555340" TargetMode="External"/><Relationship Id="rId4391" Type="http://schemas.openxmlformats.org/officeDocument/2006/relationships/hyperlink" Target="https://www.ncbi.nlm.nih.gov/biosample/?term=SAMN26198136" TargetMode="External"/><Relationship Id="rId5028" Type="http://schemas.openxmlformats.org/officeDocument/2006/relationships/hyperlink" Target="https://www.ncbi.nlm.nih.gov/biosample/?term=SAMN31811811" TargetMode="External"/><Relationship Id="rId5442" Type="http://schemas.openxmlformats.org/officeDocument/2006/relationships/hyperlink" Target="https://www.ncbi.nlm.nih.gov/biosample/?term=SAMN31811591" TargetMode="External"/><Relationship Id="rId1638" Type="http://schemas.openxmlformats.org/officeDocument/2006/relationships/hyperlink" Target="https://www.ncbi.nlm.nih.gov/sra/?term=SRR21843976" TargetMode="External"/><Relationship Id="rId4044" Type="http://schemas.openxmlformats.org/officeDocument/2006/relationships/hyperlink" Target="https://www.ncbi.nlm.nih.gov/biosample/?term=SAMN31811601" TargetMode="External"/><Relationship Id="rId3060" Type="http://schemas.openxmlformats.org/officeDocument/2006/relationships/hyperlink" Target="https://n2t.net/ark:/65665/39dd4c49e-3122-40bc-95c3-c510d300bb0e" TargetMode="External"/><Relationship Id="rId4111" Type="http://schemas.openxmlformats.org/officeDocument/2006/relationships/hyperlink" Target="https://n2t.net/ark:/65665/3d2a38258-81f5-4017-bcb3-36b178311952" TargetMode="External"/><Relationship Id="rId7267" Type="http://schemas.openxmlformats.org/officeDocument/2006/relationships/hyperlink" Target="https://www.ncbi.nlm.nih.gov/nuccore/OR601752" TargetMode="External"/><Relationship Id="rId1705" Type="http://schemas.openxmlformats.org/officeDocument/2006/relationships/hyperlink" Target="https://www.ncbi.nlm.nih.gov/nuccore/OP056843" TargetMode="External"/><Relationship Id="rId6283" Type="http://schemas.openxmlformats.org/officeDocument/2006/relationships/hyperlink" Target="https://www.ncbi.nlm.nih.gov/nuccore/OR482521" TargetMode="External"/><Relationship Id="rId3877" Type="http://schemas.openxmlformats.org/officeDocument/2006/relationships/hyperlink" Target="https://n2t.net/ark:/65665/36440fff8-9f2d-4c40-a4f1-34fe17faa75f" TargetMode="External"/><Relationship Id="rId4928" Type="http://schemas.openxmlformats.org/officeDocument/2006/relationships/hyperlink" Target="https://www.ncbi.nlm.nih.gov/sra/?term=SRR19434424" TargetMode="External"/><Relationship Id="rId7334" Type="http://schemas.openxmlformats.org/officeDocument/2006/relationships/hyperlink" Target="https://www.ncbi.nlm.nih.gov/biosample/?term=SAMN31811920" TargetMode="External"/><Relationship Id="rId798" Type="http://schemas.openxmlformats.org/officeDocument/2006/relationships/hyperlink" Target="https://www.ncbi.nlm.nih.gov/nuccore/OP035119" TargetMode="External"/><Relationship Id="rId2479" Type="http://schemas.openxmlformats.org/officeDocument/2006/relationships/hyperlink" Target="https://n2t.net/ark:/65665/36c30bb65-83d4-4d3e-8418-ea7a477336e7" TargetMode="External"/><Relationship Id="rId2893" Type="http://schemas.openxmlformats.org/officeDocument/2006/relationships/hyperlink" Target="https://www.ncbi.nlm.nih.gov/nuccore/OP035328" TargetMode="External"/><Relationship Id="rId3944" Type="http://schemas.openxmlformats.org/officeDocument/2006/relationships/hyperlink" Target="https://n2t.net/ark:/65665/314d20319-14b6-4c75-9e5b-9e31fe6643a6" TargetMode="External"/><Relationship Id="rId6350" Type="http://schemas.openxmlformats.org/officeDocument/2006/relationships/hyperlink" Target="https://www.ncbi.nlm.nih.gov/biosample/?term=SAMN26198419" TargetMode="External"/><Relationship Id="rId865" Type="http://schemas.openxmlformats.org/officeDocument/2006/relationships/hyperlink" Target="https://www.ncbi.nlm.nih.gov/nuccore/OP057052" TargetMode="External"/><Relationship Id="rId1495" Type="http://schemas.openxmlformats.org/officeDocument/2006/relationships/hyperlink" Target="https://www.ncbi.nlm.nih.gov/biosample/?term=SAMN48403063" TargetMode="External"/><Relationship Id="rId2546" Type="http://schemas.openxmlformats.org/officeDocument/2006/relationships/hyperlink" Target="https://n2t.net/ark:/65665/33f3b6afe-1d94-4f94-95f8-42974be05148" TargetMode="External"/><Relationship Id="rId2960" Type="http://schemas.openxmlformats.org/officeDocument/2006/relationships/hyperlink" Target="https://n2t.net/ark:/65665/3351cd18e-6c77-4d89-a2d3-75f3c8365a85" TargetMode="External"/><Relationship Id="rId6003" Type="http://schemas.openxmlformats.org/officeDocument/2006/relationships/hyperlink" Target="https://www.ncbi.nlm.nih.gov/biosample/?term=SAMN31811650" TargetMode="External"/><Relationship Id="rId518" Type="http://schemas.openxmlformats.org/officeDocument/2006/relationships/hyperlink" Target="https://www.ncbi.nlm.nih.gov/biosample/?term=SAMN29555401" TargetMode="External"/><Relationship Id="rId932" Type="http://schemas.openxmlformats.org/officeDocument/2006/relationships/hyperlink" Target="https://n2t.net/ark:/65665/3d603b7f3-c416-42e6-9537-d1b6ae31fe93" TargetMode="External"/><Relationship Id="rId1148" Type="http://schemas.openxmlformats.org/officeDocument/2006/relationships/hyperlink" Target="https://www.ncbi.nlm.nih.gov/nuccore/OR582712" TargetMode="External"/><Relationship Id="rId1562" Type="http://schemas.openxmlformats.org/officeDocument/2006/relationships/hyperlink" Target="https://www.ncbi.nlm.nih.gov/sra/?term=SRR18254524" TargetMode="External"/><Relationship Id="rId2613" Type="http://schemas.openxmlformats.org/officeDocument/2006/relationships/hyperlink" Target="https://www.ncbi.nlm.nih.gov/nuccore/PV651711" TargetMode="External"/><Relationship Id="rId5769" Type="http://schemas.openxmlformats.org/officeDocument/2006/relationships/hyperlink" Target="https://www.ncbi.nlm.nih.gov/biosample/?term=SAMN31811929" TargetMode="External"/><Relationship Id="rId1215" Type="http://schemas.openxmlformats.org/officeDocument/2006/relationships/hyperlink" Target="https://n2t.net/ark:/65665/305e37c80-d6e4-426f-b6c2-6be168ef034a" TargetMode="External"/><Relationship Id="rId7191" Type="http://schemas.openxmlformats.org/officeDocument/2006/relationships/hyperlink" Target="https://www.ncbi.nlm.nih.gov/biosample/?term=SAMN36762082" TargetMode="External"/><Relationship Id="rId3387" Type="http://schemas.openxmlformats.org/officeDocument/2006/relationships/hyperlink" Target="https://www.ncbi.nlm.nih.gov/nuccore/OP035220" TargetMode="External"/><Relationship Id="rId4785" Type="http://schemas.openxmlformats.org/officeDocument/2006/relationships/hyperlink" Target="https://n2t.net/ark:/65665/322797c78-7fec-44b1-ac35-c408aa4b6496" TargetMode="External"/><Relationship Id="rId5836" Type="http://schemas.openxmlformats.org/officeDocument/2006/relationships/hyperlink" Target="https://n2t.net/ark:/65665/35efe57ed-95d5-4838-8c64-896b097c180c" TargetMode="External"/><Relationship Id="rId4438" Type="http://schemas.openxmlformats.org/officeDocument/2006/relationships/hyperlink" Target="https://n2t.net/ark:/65665/304dfe127-66db-4d77-a831-c7502e1f76fc" TargetMode="External"/><Relationship Id="rId4852" Type="http://schemas.openxmlformats.org/officeDocument/2006/relationships/hyperlink" Target="https://www.ncbi.nlm.nih.gov/sra/?term=SRR25465377" TargetMode="External"/><Relationship Id="rId5903" Type="http://schemas.openxmlformats.org/officeDocument/2006/relationships/hyperlink" Target="https://n2t.net/ark:/65665/3fc1d913c-569c-4c87-ba9c-8ceb7446401d" TargetMode="External"/><Relationship Id="rId3454" Type="http://schemas.openxmlformats.org/officeDocument/2006/relationships/hyperlink" Target="https://n2t.net/ark:/65665/351b6503c-1836-4f2a-b46f-044d51d42933" TargetMode="External"/><Relationship Id="rId4505" Type="http://schemas.openxmlformats.org/officeDocument/2006/relationships/hyperlink" Target="https://n2t.net/ark:/65665/3a9db681a-a6f7-46b0-8fc7-bd6760f505a6" TargetMode="External"/><Relationship Id="rId375" Type="http://schemas.openxmlformats.org/officeDocument/2006/relationships/hyperlink" Target="https://n2t.net/ark:/65665/3cc99d18e-86e5-431b-8a7d-f477a2b46e9f" TargetMode="External"/><Relationship Id="rId2056" Type="http://schemas.openxmlformats.org/officeDocument/2006/relationships/hyperlink" Target="https://www.ncbi.nlm.nih.gov/sra/?term=SRR22396613" TargetMode="External"/><Relationship Id="rId2470" Type="http://schemas.openxmlformats.org/officeDocument/2006/relationships/hyperlink" Target="https://www.ncbi.nlm.nih.gov/biosample/?term=SAMN29555095" TargetMode="External"/><Relationship Id="rId3107" Type="http://schemas.openxmlformats.org/officeDocument/2006/relationships/hyperlink" Target="https://www.ncbi.nlm.nih.gov/nuccore/OP035191" TargetMode="External"/><Relationship Id="rId3521" Type="http://schemas.openxmlformats.org/officeDocument/2006/relationships/hyperlink" Target="https://n2t.net/ark:/65665/31c11e7af-2d49-4f55-b5a6-8b0126d673ba" TargetMode="External"/><Relationship Id="rId6677" Type="http://schemas.openxmlformats.org/officeDocument/2006/relationships/hyperlink" Target="https://www.ncbi.nlm.nih.gov/sra/?term=SRR25465364" TargetMode="External"/><Relationship Id="rId442" Type="http://schemas.openxmlformats.org/officeDocument/2006/relationships/hyperlink" Target="https://n2t.net/ark:/65665/358420694-2a86-4d31-a030-10623cc8911c" TargetMode="External"/><Relationship Id="rId1072" Type="http://schemas.openxmlformats.org/officeDocument/2006/relationships/hyperlink" Target="https://www.ncbi.nlm.nih.gov/sra/?term=SRR25465029" TargetMode="External"/><Relationship Id="rId2123" Type="http://schemas.openxmlformats.org/officeDocument/2006/relationships/hyperlink" Target="https://www.ncbi.nlm.nih.gov/sra/?term=SRR25465290" TargetMode="External"/><Relationship Id="rId5279" Type="http://schemas.openxmlformats.org/officeDocument/2006/relationships/hyperlink" Target="https://www.ncbi.nlm.nih.gov/sra/?term=SRR21844106" TargetMode="External"/><Relationship Id="rId5693" Type="http://schemas.openxmlformats.org/officeDocument/2006/relationships/hyperlink" Target="https://www.ncbi.nlm.nih.gov/nuccore/OR546221" TargetMode="External"/><Relationship Id="rId6744" Type="http://schemas.openxmlformats.org/officeDocument/2006/relationships/hyperlink" Target="https://n2t.net/ark:/65665/33cff09fa-8a1f-428e-ad25-71ad32f37f6e" TargetMode="External"/><Relationship Id="rId4295" Type="http://schemas.openxmlformats.org/officeDocument/2006/relationships/hyperlink" Target="https://www.ncbi.nlm.nih.gov/biosample/?term=SAMN31811833" TargetMode="External"/><Relationship Id="rId5346" Type="http://schemas.openxmlformats.org/officeDocument/2006/relationships/hyperlink" Target="https://www.ncbi.nlm.nih.gov/biosample/?term=SAMN29555218" TargetMode="External"/><Relationship Id="rId1889" Type="http://schemas.openxmlformats.org/officeDocument/2006/relationships/hyperlink" Target="https://www.ncbi.nlm.nih.gov/sra/?term=SRR25465033" TargetMode="External"/><Relationship Id="rId4362" Type="http://schemas.openxmlformats.org/officeDocument/2006/relationships/hyperlink" Target="https://www.ncbi.nlm.nih.gov/biosample/?term=SAMN48403129" TargetMode="External"/><Relationship Id="rId5760" Type="http://schemas.openxmlformats.org/officeDocument/2006/relationships/hyperlink" Target="https://www.ncbi.nlm.nih.gov/biosample/?term=SAMN31811910" TargetMode="External"/><Relationship Id="rId6811" Type="http://schemas.openxmlformats.org/officeDocument/2006/relationships/hyperlink" Target="https://www.ncbi.nlm.nih.gov/nuccore/OR546178" TargetMode="External"/><Relationship Id="rId1956" Type="http://schemas.openxmlformats.org/officeDocument/2006/relationships/hyperlink" Target="https://www.ncbi.nlm.nih.gov/sra/?term=SRR21844067" TargetMode="External"/><Relationship Id="rId4015" Type="http://schemas.openxmlformats.org/officeDocument/2006/relationships/hyperlink" Target="https://n2t.net/ark:/65665/3bd31b86c-bd69-4e35-8256-8ae820b17ce5" TargetMode="External"/><Relationship Id="rId5413" Type="http://schemas.openxmlformats.org/officeDocument/2006/relationships/hyperlink" Target="https://www.ncbi.nlm.nih.gov/nuccore/OP056973" TargetMode="External"/><Relationship Id="rId1609" Type="http://schemas.openxmlformats.org/officeDocument/2006/relationships/hyperlink" Target="https://n2t.net/ark:/65665/329840c80-0231-4d02-ae20-ca8d7a78be54" TargetMode="External"/><Relationship Id="rId3031" Type="http://schemas.openxmlformats.org/officeDocument/2006/relationships/hyperlink" Target="https://n2t.net/ark:/65665/3199ec17f-2596-4b00-b5dc-f27279a579b5" TargetMode="External"/><Relationship Id="rId6187" Type="http://schemas.openxmlformats.org/officeDocument/2006/relationships/hyperlink" Target="https://n2t.net/ark:/65665/3264a19bd-8652-41dd-a73d-857bfa532d37" TargetMode="External"/><Relationship Id="rId7238" Type="http://schemas.openxmlformats.org/officeDocument/2006/relationships/hyperlink" Target="https://n2t.net/ark:/65665/3060d903c-f324-4b0b-ba49-72b1dfbe4a8f" TargetMode="External"/><Relationship Id="rId2797" Type="http://schemas.openxmlformats.org/officeDocument/2006/relationships/hyperlink" Target="https://n2t.net/ark:/65665/3e9abf2da-4742-4775-a4e9-2cd312b06bbb" TargetMode="External"/><Relationship Id="rId3848" Type="http://schemas.openxmlformats.org/officeDocument/2006/relationships/hyperlink" Target="https://n2t.net/ark:/65665/39da18260-3c1a-4271-b056-b1cf53b47090" TargetMode="External"/><Relationship Id="rId6254" Type="http://schemas.openxmlformats.org/officeDocument/2006/relationships/hyperlink" Target="https://www.ncbi.nlm.nih.gov/biosample/?term=SAMN29555357" TargetMode="External"/><Relationship Id="rId7305" Type="http://schemas.openxmlformats.org/officeDocument/2006/relationships/hyperlink" Target="https://n2t.net/ark:/65665/30fb9ae92-47cb-4dcf-8095-d8cd48208e78" TargetMode="External"/><Relationship Id="rId769" Type="http://schemas.openxmlformats.org/officeDocument/2006/relationships/hyperlink" Target="https://www.ncbi.nlm.nih.gov/nuccore/OR546165" TargetMode="External"/><Relationship Id="rId1399" Type="http://schemas.openxmlformats.org/officeDocument/2006/relationships/hyperlink" Target="https://n2t.net/ark:/65665/3d5c1b884-3af3-48d2-97c6-10d0ca441bb4" TargetMode="External"/><Relationship Id="rId5270" Type="http://schemas.openxmlformats.org/officeDocument/2006/relationships/hyperlink" Target="https://n2t.net/ark:/65665/326255244-7930-4799-a2d1-31afdb09fa10" TargetMode="External"/><Relationship Id="rId6321" Type="http://schemas.openxmlformats.org/officeDocument/2006/relationships/hyperlink" Target="https://www.ncbi.nlm.nih.gov/sra/?term=SRR18254467" TargetMode="External"/><Relationship Id="rId1466" Type="http://schemas.openxmlformats.org/officeDocument/2006/relationships/hyperlink" Target="https://www.ncbi.nlm.nih.gov/biosample/?term=SAMN26198297" TargetMode="External"/><Relationship Id="rId2864" Type="http://schemas.openxmlformats.org/officeDocument/2006/relationships/hyperlink" Target="https://n2t.net/ark:/65665/34f9e3c5e-ae87-46b4-a9d3-68ac8b671724" TargetMode="External"/><Relationship Id="rId3915" Type="http://schemas.openxmlformats.org/officeDocument/2006/relationships/hyperlink" Target="https://n2t.net/ark:/65665/35dff7254-ef67-4954-a402-f18f40666dd4" TargetMode="External"/><Relationship Id="rId836" Type="http://schemas.openxmlformats.org/officeDocument/2006/relationships/hyperlink" Target="https://n2t.net/ark:/65665/3f2e5642d-1d46-4a38-878a-6f9bec5249d8" TargetMode="External"/><Relationship Id="rId1119" Type="http://schemas.openxmlformats.org/officeDocument/2006/relationships/hyperlink" Target="https://n2t.net/ark:/65665/371a51605-a601-48dd-aa0a-1c8ed075a29b" TargetMode="External"/><Relationship Id="rId1880" Type="http://schemas.openxmlformats.org/officeDocument/2006/relationships/hyperlink" Target="https://n2t.net/ark:/65665/3a86ea414-2924-4c56-b7ee-d29b9d0aeabc" TargetMode="External"/><Relationship Id="rId2517" Type="http://schemas.openxmlformats.org/officeDocument/2006/relationships/hyperlink" Target="https://n2t.net/ark:/65665/3d4b70b67-90c6-4236-9d6b-63cafb755c6f" TargetMode="External"/><Relationship Id="rId2931" Type="http://schemas.openxmlformats.org/officeDocument/2006/relationships/hyperlink" Target="https://n2t.net/ark:/65665/3471b3a8d-d04c-4bce-a51f-72550fa9a137" TargetMode="External"/><Relationship Id="rId7095" Type="http://schemas.openxmlformats.org/officeDocument/2006/relationships/hyperlink" Target="https://n2t.net/ark:/65665/392de6cff-4c87-490a-b044-8fc25de8a2d9" TargetMode="External"/><Relationship Id="rId903" Type="http://schemas.openxmlformats.org/officeDocument/2006/relationships/hyperlink" Target="https://n2t.net/ark:/65665/3839ee38b-cc60-4b11-9135-25d815d9d5dc" TargetMode="External"/><Relationship Id="rId1533" Type="http://schemas.openxmlformats.org/officeDocument/2006/relationships/hyperlink" Target="https://n2t.net/ark:/65665/3c746dfd9-ce7d-4d43-a99f-ca3d84387794" TargetMode="External"/><Relationship Id="rId4689" Type="http://schemas.openxmlformats.org/officeDocument/2006/relationships/hyperlink" Target="https://www.ncbi.nlm.nih.gov/sra/?term=SRR18254504" TargetMode="External"/><Relationship Id="rId1600" Type="http://schemas.openxmlformats.org/officeDocument/2006/relationships/hyperlink" Target="https://www.ncbi.nlm.nih.gov/sra/?term=SRR21844114" TargetMode="External"/><Relationship Id="rId4756" Type="http://schemas.openxmlformats.org/officeDocument/2006/relationships/hyperlink" Target="https://n2t.net/ark:/65665/3c1c832a4-e1bd-460f-a49c-1b6ea89d3db9" TargetMode="External"/><Relationship Id="rId5807" Type="http://schemas.openxmlformats.org/officeDocument/2006/relationships/hyperlink" Target="https://n2t.net/ark:/65665/30c868dbd-0826-4492-a4b1-ba3a60fd0daf" TargetMode="External"/><Relationship Id="rId7162" Type="http://schemas.openxmlformats.org/officeDocument/2006/relationships/hyperlink" Target="https://n2t.net/ark:/65665/39c5d77d6-d988-4343-9a84-f50fcd7b8a4c" TargetMode="External"/><Relationship Id="rId3358" Type="http://schemas.openxmlformats.org/officeDocument/2006/relationships/hyperlink" Target="https://n2t.net/ark:/65665/3c5f20bfb-5609-45e5-8d78-f9ff5bd201bf" TargetMode="External"/><Relationship Id="rId3772" Type="http://schemas.openxmlformats.org/officeDocument/2006/relationships/hyperlink" Target="https://www.ncbi.nlm.nih.gov/biosample/?term=SAMN36762288" TargetMode="External"/><Relationship Id="rId4409" Type="http://schemas.openxmlformats.org/officeDocument/2006/relationships/hyperlink" Target="https://www.ncbi.nlm.nih.gov/biosample/?term=SAMN26198369" TargetMode="External"/><Relationship Id="rId4823" Type="http://schemas.openxmlformats.org/officeDocument/2006/relationships/hyperlink" Target="https://n2t.net/ark:/65665/39ec4c517-0bc3-4b03-93e5-ac769aefa66b" TargetMode="External"/><Relationship Id="rId279" Type="http://schemas.openxmlformats.org/officeDocument/2006/relationships/hyperlink" Target="https://n2t.net/ark:/65665/3461ce0c8-691d-4468-8926-190fa61e70a1" TargetMode="External"/><Relationship Id="rId693" Type="http://schemas.openxmlformats.org/officeDocument/2006/relationships/hyperlink" Target="https://www.ncbi.nlm.nih.gov/nuccore/OP056861" TargetMode="External"/><Relationship Id="rId2374" Type="http://schemas.openxmlformats.org/officeDocument/2006/relationships/hyperlink" Target="https://www.ncbi.nlm.nih.gov/biosample/?term=SAMN36762031" TargetMode="External"/><Relationship Id="rId3425" Type="http://schemas.openxmlformats.org/officeDocument/2006/relationships/hyperlink" Target="https://n2t.net/ark:/65665/37788ef3c-bec9-4d46-95bf-10b872ddcf67" TargetMode="External"/><Relationship Id="rId346" Type="http://schemas.openxmlformats.org/officeDocument/2006/relationships/hyperlink" Target="https://n2t.net/ark:/65665/3634a4a05-03cf-4395-94bd-61013833235b" TargetMode="External"/><Relationship Id="rId760" Type="http://schemas.openxmlformats.org/officeDocument/2006/relationships/hyperlink" Target="https://n2t.net/ark:/65665/307e2654a-a52c-449b-a5c1-9600212ec238" TargetMode="External"/><Relationship Id="rId1390" Type="http://schemas.openxmlformats.org/officeDocument/2006/relationships/hyperlink" Target="https://www.ncbi.nlm.nih.gov/biosample/?term=SAMN48403047" TargetMode="External"/><Relationship Id="rId2027" Type="http://schemas.openxmlformats.org/officeDocument/2006/relationships/hyperlink" Target="https://n2t.net/ark:/65665/3b6a3de48-fea7-43c1-aa1e-8ebd19be68a6" TargetMode="External"/><Relationship Id="rId2441" Type="http://schemas.openxmlformats.org/officeDocument/2006/relationships/hyperlink" Target="https://www.ncbi.nlm.nih.gov/sra/?term=SRR19434348" TargetMode="External"/><Relationship Id="rId5597" Type="http://schemas.openxmlformats.org/officeDocument/2006/relationships/hyperlink" Target="https://www.ncbi.nlm.nih.gov/nuccore/OP057028" TargetMode="External"/><Relationship Id="rId6995" Type="http://schemas.openxmlformats.org/officeDocument/2006/relationships/hyperlink" Target="https://www.ncbi.nlm.nih.gov/nuccore/PV651709" TargetMode="External"/><Relationship Id="rId413" Type="http://schemas.openxmlformats.org/officeDocument/2006/relationships/hyperlink" Target="https://n2t.net/ark:/65665/3d4c2c6b9-875e-4aab-b446-3f9e4247501e" TargetMode="External"/><Relationship Id="rId1043" Type="http://schemas.openxmlformats.org/officeDocument/2006/relationships/hyperlink" Target="https://www.ncbi.nlm.nih.gov/sra/?term=SRR18254425" TargetMode="External"/><Relationship Id="rId4199" Type="http://schemas.openxmlformats.org/officeDocument/2006/relationships/hyperlink" Target="https://www.ncbi.nlm.nih.gov/sra/?term=SRR22396864" TargetMode="External"/><Relationship Id="rId6648" Type="http://schemas.openxmlformats.org/officeDocument/2006/relationships/hyperlink" Target="https://www.ncbi.nlm.nih.gov/nuccore/OP056882" TargetMode="External"/><Relationship Id="rId5664" Type="http://schemas.openxmlformats.org/officeDocument/2006/relationships/hyperlink" Target="https://n2t.net/ark:/65665/35d363c09-2791-4e1e-92de-0c912b287973" TargetMode="External"/><Relationship Id="rId6715" Type="http://schemas.openxmlformats.org/officeDocument/2006/relationships/hyperlink" Target="https://n2t.net/ark:/65665/30f2fa466-1f0d-4ddc-8115-a13709f6631a" TargetMode="External"/><Relationship Id="rId1110" Type="http://schemas.openxmlformats.org/officeDocument/2006/relationships/hyperlink" Target="https://www.ncbi.nlm.nih.gov/biosample/?term=SAMN31811884" TargetMode="External"/><Relationship Id="rId4266" Type="http://schemas.openxmlformats.org/officeDocument/2006/relationships/hyperlink" Target="https://www.ncbi.nlm.nih.gov/sra/?term=SRR33529739" TargetMode="External"/><Relationship Id="rId4680" Type="http://schemas.openxmlformats.org/officeDocument/2006/relationships/hyperlink" Target="https://www.ncbi.nlm.nih.gov/sra/?term=SRR22396803" TargetMode="External"/><Relationship Id="rId5317" Type="http://schemas.openxmlformats.org/officeDocument/2006/relationships/hyperlink" Target="https://n2t.net/ark:/65665/31f386134-f40a-43de-bc87-73875cff2e56" TargetMode="External"/><Relationship Id="rId5731" Type="http://schemas.openxmlformats.org/officeDocument/2006/relationships/hyperlink" Target="https://n2t.net/ark:/65665/380f06ef1-f833-4add-9c3e-893b2deb627d" TargetMode="External"/><Relationship Id="rId1927" Type="http://schemas.openxmlformats.org/officeDocument/2006/relationships/hyperlink" Target="https://n2t.net/ark:/65665/3335ea0f9-dde0-4b6e-8f7e-d728a9cbf199" TargetMode="External"/><Relationship Id="rId3282" Type="http://schemas.openxmlformats.org/officeDocument/2006/relationships/hyperlink" Target="https://www.ncbi.nlm.nih.gov/sra/?term=SRR22396926" TargetMode="External"/><Relationship Id="rId4333" Type="http://schemas.openxmlformats.org/officeDocument/2006/relationships/hyperlink" Target="https://n2t.net/ark:/65665/39d44d967-17f1-44cc-aeaa-7b1a4e797b4b" TargetMode="External"/><Relationship Id="rId4400" Type="http://schemas.openxmlformats.org/officeDocument/2006/relationships/hyperlink" Target="https://n2t.net/ark:/65665/3adab0e11-fd76-427f-98a3-75a4d7a30b93" TargetMode="External"/><Relationship Id="rId270" Type="http://schemas.openxmlformats.org/officeDocument/2006/relationships/hyperlink" Target="https://www.ncbi.nlm.nih.gov/nuccore/OR546184" TargetMode="External"/><Relationship Id="rId3002" Type="http://schemas.openxmlformats.org/officeDocument/2006/relationships/hyperlink" Target="https://n2t.net/ark:/65665/305f9fe0d-4626-4052-aaa3-2617fb73b3e7" TargetMode="External"/><Relationship Id="rId6158" Type="http://schemas.openxmlformats.org/officeDocument/2006/relationships/hyperlink" Target="https://n2t.net/ark:/65665/32ac71f7c-c471-4763-9107-cf5e080d8dd1" TargetMode="External"/><Relationship Id="rId6572" Type="http://schemas.openxmlformats.org/officeDocument/2006/relationships/hyperlink" Target="https://www.ncbi.nlm.nih.gov/sra/?term=SRR18254501" TargetMode="External"/><Relationship Id="rId7209" Type="http://schemas.openxmlformats.org/officeDocument/2006/relationships/hyperlink" Target="https://www.ncbi.nlm.nih.gov/sra/?term=SRR33529691" TargetMode="External"/><Relationship Id="rId5174" Type="http://schemas.openxmlformats.org/officeDocument/2006/relationships/hyperlink" Target="https://www.ncbi.nlm.nih.gov/biosample/?term=SAMN29555188" TargetMode="External"/><Relationship Id="rId6225" Type="http://schemas.openxmlformats.org/officeDocument/2006/relationships/hyperlink" Target="https://www.ncbi.nlm.nih.gov/biosample/?term=SAMN36762184" TargetMode="External"/><Relationship Id="rId2768" Type="http://schemas.openxmlformats.org/officeDocument/2006/relationships/hyperlink" Target="https://n2t.net/ark:/65665/3a45d5abb-9944-4c45-a374-46c462d33e53" TargetMode="External"/><Relationship Id="rId3819" Type="http://schemas.openxmlformats.org/officeDocument/2006/relationships/hyperlink" Target="https://n2t.net/ark:/65665/38b05cee9-6dc7-4597-ba99-608c5e6a25b2" TargetMode="External"/><Relationship Id="rId1784" Type="http://schemas.openxmlformats.org/officeDocument/2006/relationships/hyperlink" Target="https://www.ncbi.nlm.nih.gov/nuccore/OP057010" TargetMode="External"/><Relationship Id="rId2835" Type="http://schemas.openxmlformats.org/officeDocument/2006/relationships/hyperlink" Target="https://www.ncbi.nlm.nih.gov/sra/?term=SRR22396853" TargetMode="External"/><Relationship Id="rId4190" Type="http://schemas.openxmlformats.org/officeDocument/2006/relationships/hyperlink" Target="https://n2t.net/ark:/65665/386c29c17-f20e-416e-b4b8-828b651c7baa" TargetMode="External"/><Relationship Id="rId5241" Type="http://schemas.openxmlformats.org/officeDocument/2006/relationships/hyperlink" Target="https://www.ncbi.nlm.nih.gov/sra/?term=SRR22396735" TargetMode="External"/><Relationship Id="rId76" Type="http://schemas.openxmlformats.org/officeDocument/2006/relationships/hyperlink" Target="https://www.ncbi.nlm.nih.gov/biosample/?term=SAMN26198112" TargetMode="External"/><Relationship Id="rId807" Type="http://schemas.openxmlformats.org/officeDocument/2006/relationships/hyperlink" Target="https://n2t.net/ark:/65665/3e30195d0-6451-4766-8101-61b9d8e5ca64" TargetMode="External"/><Relationship Id="rId1437" Type="http://schemas.openxmlformats.org/officeDocument/2006/relationships/hyperlink" Target="https://www.ncbi.nlm.nih.gov/biosample/?term=SAMN36762067" TargetMode="External"/><Relationship Id="rId1851" Type="http://schemas.openxmlformats.org/officeDocument/2006/relationships/hyperlink" Target="https://n2t.net/ark:/65665/3db557b7c-902e-4244-b428-2a7392cc4938" TargetMode="External"/><Relationship Id="rId2902" Type="http://schemas.openxmlformats.org/officeDocument/2006/relationships/hyperlink" Target="https://n2t.net/ark:/65665/3da14c03f-43e6-461e-bd99-8e6309d56401" TargetMode="External"/><Relationship Id="rId1504" Type="http://schemas.openxmlformats.org/officeDocument/2006/relationships/hyperlink" Target="https://n2t.net/ark:/65665/3b41573d7-3d46-4fef-91a7-aa2005de3069" TargetMode="External"/><Relationship Id="rId7066" Type="http://schemas.openxmlformats.org/officeDocument/2006/relationships/hyperlink" Target="https://www.ncbi.nlm.nih.gov/biosample/?term=SAMN29555343" TargetMode="External"/><Relationship Id="rId3676" Type="http://schemas.openxmlformats.org/officeDocument/2006/relationships/hyperlink" Target="https://n2t.net/ark:/65665/3a7ee1197-5629-4bcc-a027-7cb4e0f17acc" TargetMode="External"/><Relationship Id="rId6082" Type="http://schemas.openxmlformats.org/officeDocument/2006/relationships/hyperlink" Target="https://n2t.net/ark:/65665/3c6c0e26e-2cb3-42b3-93a4-49a70392ad39" TargetMode="External"/><Relationship Id="rId7133" Type="http://schemas.openxmlformats.org/officeDocument/2006/relationships/hyperlink" Target="https://n2t.net/ark:/65665/3b87207bc-c372-4020-b61f-15ba02f785c4" TargetMode="External"/><Relationship Id="rId597" Type="http://schemas.openxmlformats.org/officeDocument/2006/relationships/hyperlink" Target="https://n2t.net/ark:/65665/3306f90ad-0561-429a-9401-59f0df4810e9" TargetMode="External"/><Relationship Id="rId2278" Type="http://schemas.openxmlformats.org/officeDocument/2006/relationships/hyperlink" Target="https://n2t.net/ark:/65665/3dfb5a42f-59ef-4f37-b850-58e679817436" TargetMode="External"/><Relationship Id="rId3329" Type="http://schemas.openxmlformats.org/officeDocument/2006/relationships/hyperlink" Target="https://www.ncbi.nlm.nih.gov/nuccore/OR482479" TargetMode="External"/><Relationship Id="rId4727" Type="http://schemas.openxmlformats.org/officeDocument/2006/relationships/hyperlink" Target="https://n2t.net/ark:/65665/32a659a4e-a741-47a2-be8f-b9e29e033758" TargetMode="External"/><Relationship Id="rId7200" Type="http://schemas.openxmlformats.org/officeDocument/2006/relationships/hyperlink" Target="https://n2t.net/ark:/65665/38cdfc69b-14ed-4f7f-9497-cba8d8a13691" TargetMode="External"/><Relationship Id="rId1294" Type="http://schemas.openxmlformats.org/officeDocument/2006/relationships/hyperlink" Target="https://n2t.net/ark:/65665/36c7c73f2-2c93-4d84-b97e-a59d99a03b3a" TargetMode="External"/><Relationship Id="rId2692" Type="http://schemas.openxmlformats.org/officeDocument/2006/relationships/hyperlink" Target="https://n2t.net/ark:/65665/347504149-033b-4e61-b743-454efc4f9176" TargetMode="External"/><Relationship Id="rId3743" Type="http://schemas.openxmlformats.org/officeDocument/2006/relationships/hyperlink" Target="https://www.ncbi.nlm.nih.gov/biosample/?term=SAMN36762319" TargetMode="External"/><Relationship Id="rId6899" Type="http://schemas.openxmlformats.org/officeDocument/2006/relationships/hyperlink" Target="https://n2t.net/ark:/65665/38ef6e0d2-fb43-465b-8057-2b0c07326c24" TargetMode="External"/><Relationship Id="rId664" Type="http://schemas.openxmlformats.org/officeDocument/2006/relationships/hyperlink" Target="https://n2t.net/ark:/65665/340085259-ac71-448c-b275-6b8eefd0ddd4" TargetMode="External"/><Relationship Id="rId2345" Type="http://schemas.openxmlformats.org/officeDocument/2006/relationships/hyperlink" Target="https://www.ncbi.nlm.nih.gov/sra/?term=SRR21844025" TargetMode="External"/><Relationship Id="rId3810" Type="http://schemas.openxmlformats.org/officeDocument/2006/relationships/hyperlink" Target="https://www.ncbi.nlm.nih.gov/nuccore/PV170611" TargetMode="External"/><Relationship Id="rId6966" Type="http://schemas.openxmlformats.org/officeDocument/2006/relationships/hyperlink" Target="https://www.ncbi.nlm.nih.gov/sra/?term=SRR22396840" TargetMode="External"/><Relationship Id="rId317" Type="http://schemas.openxmlformats.org/officeDocument/2006/relationships/hyperlink" Target="https://n2t.net/ark:/65665/397269465-e9c1-4465-b606-afdb7e000706" TargetMode="External"/><Relationship Id="rId731" Type="http://schemas.openxmlformats.org/officeDocument/2006/relationships/hyperlink" Target="https://n2t.net/ark:/65665/367ae9b0e-f129-4067-aab2-3a044e131967" TargetMode="External"/><Relationship Id="rId1361" Type="http://schemas.openxmlformats.org/officeDocument/2006/relationships/hyperlink" Target="https://www.ncbi.nlm.nih.gov/nuccore/PV660496" TargetMode="External"/><Relationship Id="rId2412" Type="http://schemas.openxmlformats.org/officeDocument/2006/relationships/hyperlink" Target="https://www.ncbi.nlm.nih.gov/nuccore/OR575556" TargetMode="External"/><Relationship Id="rId5568" Type="http://schemas.openxmlformats.org/officeDocument/2006/relationships/hyperlink" Target="https://n2t.net/ark:/65665/3614f76f4-a872-4c09-9c71-f0735768d9e3" TargetMode="External"/><Relationship Id="rId5982" Type="http://schemas.openxmlformats.org/officeDocument/2006/relationships/hyperlink" Target="https://n2t.net/ark:/65665/383b8fb7e-58f7-4dc3-b24d-79180904fc7c" TargetMode="External"/><Relationship Id="rId6619" Type="http://schemas.openxmlformats.org/officeDocument/2006/relationships/hyperlink" Target="https://n2t.net/ark:/65665/351810310-3762-401c-a9ab-2486b5887405" TargetMode="External"/><Relationship Id="rId1014" Type="http://schemas.openxmlformats.org/officeDocument/2006/relationships/hyperlink" Target="https://www.ncbi.nlm.nih.gov/nuccore/OP057048" TargetMode="External"/><Relationship Id="rId4584" Type="http://schemas.openxmlformats.org/officeDocument/2006/relationships/hyperlink" Target="https://n2t.net/ark:/65665/311f5e12c-34da-4ecd-bafc-da4c219ff803" TargetMode="External"/><Relationship Id="rId5635" Type="http://schemas.openxmlformats.org/officeDocument/2006/relationships/hyperlink" Target="https://n2t.net/ark:/65665/3a9fb6be6-dd81-44eb-8e63-156d601cb39e" TargetMode="External"/><Relationship Id="rId3186" Type="http://schemas.openxmlformats.org/officeDocument/2006/relationships/hyperlink" Target="https://n2t.net/ark:/65665/3eba22d2d-a00a-4024-bbc8-340f510f311f" TargetMode="External"/><Relationship Id="rId4237" Type="http://schemas.openxmlformats.org/officeDocument/2006/relationships/hyperlink" Target="https://n2t.net/ark:/65665/38738840d-57e6-4871-aca5-b9fd19356c92" TargetMode="External"/><Relationship Id="rId4651" Type="http://schemas.openxmlformats.org/officeDocument/2006/relationships/hyperlink" Target="https://n2t.net/ark:/65665/38d262943-ef95-4b85-8716-b80cd08a7c71" TargetMode="External"/><Relationship Id="rId3253" Type="http://schemas.openxmlformats.org/officeDocument/2006/relationships/hyperlink" Target="https://www.ncbi.nlm.nih.gov/nuccore/OR581002" TargetMode="External"/><Relationship Id="rId4304" Type="http://schemas.openxmlformats.org/officeDocument/2006/relationships/hyperlink" Target="https://n2t.net/ark:/65665/3b7d4e7a2-fdcf-488a-9e12-e18d3c4d6470" TargetMode="External"/><Relationship Id="rId5702" Type="http://schemas.openxmlformats.org/officeDocument/2006/relationships/hyperlink" Target="https://n2t.net/ark:/65665/3d0806dad-a6fa-427e-acb4-a0eebc598d8d" TargetMode="External"/><Relationship Id="rId174" Type="http://schemas.openxmlformats.org/officeDocument/2006/relationships/hyperlink" Target="https://www.ncbi.nlm.nih.gov/sra/?term=SRR21844229" TargetMode="External"/><Relationship Id="rId241" Type="http://schemas.openxmlformats.org/officeDocument/2006/relationships/hyperlink" Target="https://www.ncbi.nlm.nih.gov/biosample/?term=SAMN29555141" TargetMode="External"/><Relationship Id="rId3320" Type="http://schemas.openxmlformats.org/officeDocument/2006/relationships/hyperlink" Target="https://n2t.net/ark:/65665/3976f3807-def6-47dc-8b3c-5d4c443b422c" TargetMode="External"/><Relationship Id="rId5078" Type="http://schemas.openxmlformats.org/officeDocument/2006/relationships/hyperlink" Target="https://www.ncbi.nlm.nih.gov/sra/?term=SRR33529965" TargetMode="External"/><Relationship Id="rId6476" Type="http://schemas.openxmlformats.org/officeDocument/2006/relationships/hyperlink" Target="https://www.ncbi.nlm.nih.gov/sra/?term=SRR18254454" TargetMode="External"/><Relationship Id="rId6890" Type="http://schemas.openxmlformats.org/officeDocument/2006/relationships/hyperlink" Target="https://www.ncbi.nlm.nih.gov/sra/?term=SRR33529879" TargetMode="External"/><Relationship Id="rId5492" Type="http://schemas.openxmlformats.org/officeDocument/2006/relationships/hyperlink" Target="https://www.ncbi.nlm.nih.gov/nuccore/OR482563" TargetMode="External"/><Relationship Id="rId6129" Type="http://schemas.openxmlformats.org/officeDocument/2006/relationships/hyperlink" Target="https://n2t.net/ark:/65665/3bdeb2890-cc87-4c40-aa61-a9930fe5e007" TargetMode="External"/><Relationship Id="rId6543" Type="http://schemas.openxmlformats.org/officeDocument/2006/relationships/hyperlink" Target="https://www.ncbi.nlm.nih.gov/nuccore/OP056876" TargetMode="External"/><Relationship Id="rId1688" Type="http://schemas.openxmlformats.org/officeDocument/2006/relationships/hyperlink" Target="https://www.ncbi.nlm.nih.gov/nuccore/OP056967" TargetMode="External"/><Relationship Id="rId2739" Type="http://schemas.openxmlformats.org/officeDocument/2006/relationships/hyperlink" Target="https://www.ncbi.nlm.nih.gov/sra/?term=SRR22396695" TargetMode="External"/><Relationship Id="rId4094" Type="http://schemas.openxmlformats.org/officeDocument/2006/relationships/hyperlink" Target="https://n2t.net/ark:/65665/3e4c93b6f-fc75-4e5b-aa02-5c71798a928b" TargetMode="External"/><Relationship Id="rId5145" Type="http://schemas.openxmlformats.org/officeDocument/2006/relationships/hyperlink" Target="https://www.ncbi.nlm.nih.gov/biosample/?term=SAMN29555154" TargetMode="External"/><Relationship Id="rId6610" Type="http://schemas.openxmlformats.org/officeDocument/2006/relationships/hyperlink" Target="https://www.ncbi.nlm.nih.gov/biosample/?term=SAMN31811724" TargetMode="External"/><Relationship Id="rId1755" Type="http://schemas.openxmlformats.org/officeDocument/2006/relationships/hyperlink" Target="https://www.ncbi.nlm.nih.gov/sra/?term=SRR22396703" TargetMode="External"/><Relationship Id="rId4161" Type="http://schemas.openxmlformats.org/officeDocument/2006/relationships/hyperlink" Target="https://www.ncbi.nlm.nih.gov/biosample/?term=SAMN31811590" TargetMode="External"/><Relationship Id="rId5212" Type="http://schemas.openxmlformats.org/officeDocument/2006/relationships/hyperlink" Target="https://n2t.net/ark:/65665/3d7eed11e-449b-4220-ad9a-1666683afeec" TargetMode="External"/><Relationship Id="rId1408" Type="http://schemas.openxmlformats.org/officeDocument/2006/relationships/hyperlink" Target="https://www.ncbi.nlm.nih.gov/biosample/?term=SAMN36762049" TargetMode="External"/><Relationship Id="rId2806" Type="http://schemas.openxmlformats.org/officeDocument/2006/relationships/hyperlink" Target="https://www.ncbi.nlm.nih.gov/sra/?term=SRR19434355" TargetMode="External"/><Relationship Id="rId47" Type="http://schemas.openxmlformats.org/officeDocument/2006/relationships/hyperlink" Target="https://www.ncbi.nlm.nih.gov/sra/?term=SRR19434389" TargetMode="External"/><Relationship Id="rId1822" Type="http://schemas.openxmlformats.org/officeDocument/2006/relationships/hyperlink" Target="https://www.ncbi.nlm.nih.gov/sra/?term=SRR19434523" TargetMode="External"/><Relationship Id="rId4978" Type="http://schemas.openxmlformats.org/officeDocument/2006/relationships/hyperlink" Target="https://www.ncbi.nlm.nih.gov/sra/?term=SRR33529809" TargetMode="External"/><Relationship Id="rId7037" Type="http://schemas.openxmlformats.org/officeDocument/2006/relationships/hyperlink" Target="https://n2t.net/ark:/65665/3cc1c0ec6-d405-4fd7-9e60-6d2a2cce3514" TargetMode="External"/><Relationship Id="rId3994" Type="http://schemas.openxmlformats.org/officeDocument/2006/relationships/hyperlink" Target="https://www.ncbi.nlm.nih.gov/biosample/?term=SAMN36762298" TargetMode="External"/><Relationship Id="rId6053" Type="http://schemas.openxmlformats.org/officeDocument/2006/relationships/hyperlink" Target="https://n2t.net/ark:/65665/3d4064341-94fe-4810-a838-b5c928fe14d3" TargetMode="External"/><Relationship Id="rId2596" Type="http://schemas.openxmlformats.org/officeDocument/2006/relationships/hyperlink" Target="https://www.ncbi.nlm.nih.gov/sra/?term=SRR18254564" TargetMode="External"/><Relationship Id="rId3647" Type="http://schemas.openxmlformats.org/officeDocument/2006/relationships/hyperlink" Target="https://www.ncbi.nlm.nih.gov/biosample/?term=SAMN29555181" TargetMode="External"/><Relationship Id="rId7104" Type="http://schemas.openxmlformats.org/officeDocument/2006/relationships/hyperlink" Target="https://www.ncbi.nlm.nih.gov/nuccore/OP057099" TargetMode="External"/><Relationship Id="rId568" Type="http://schemas.openxmlformats.org/officeDocument/2006/relationships/hyperlink" Target="https://n2t.net/ark:/65665/3730a4158-8c7a-4450-8453-e4f02a80869b" TargetMode="External"/><Relationship Id="rId982" Type="http://schemas.openxmlformats.org/officeDocument/2006/relationships/hyperlink" Target="https://n2t.net/ark:/65665/3b206ae7f-78e9-49cd-9408-c9dfa240eefe" TargetMode="External"/><Relationship Id="rId1198" Type="http://schemas.openxmlformats.org/officeDocument/2006/relationships/hyperlink" Target="https://n2t.net/ark:/65665/31bfcaac0-db78-4075-ba73-5e0ab06b51c9" TargetMode="External"/><Relationship Id="rId2249" Type="http://schemas.openxmlformats.org/officeDocument/2006/relationships/hyperlink" Target="https://n2t.net/ark:/65665/3621dc4cd-6a1b-4494-9f0b-d2d206da2b1c" TargetMode="External"/><Relationship Id="rId2663" Type="http://schemas.openxmlformats.org/officeDocument/2006/relationships/hyperlink" Target="https://n2t.net/ark:/65665/370550656-229e-442a-8434-4e8db2a478cb" TargetMode="External"/><Relationship Id="rId3714" Type="http://schemas.openxmlformats.org/officeDocument/2006/relationships/hyperlink" Target="https://www.ncbi.nlm.nih.gov/sra/?term=SRR19434512" TargetMode="External"/><Relationship Id="rId6120" Type="http://schemas.openxmlformats.org/officeDocument/2006/relationships/hyperlink" Target="https://www.ncbi.nlm.nih.gov/nuccore/OP056923" TargetMode="External"/><Relationship Id="rId635" Type="http://schemas.openxmlformats.org/officeDocument/2006/relationships/hyperlink" Target="https://www.ncbi.nlm.nih.gov/biosample/?term=SAMN26198290" TargetMode="External"/><Relationship Id="rId1265" Type="http://schemas.openxmlformats.org/officeDocument/2006/relationships/hyperlink" Target="https://n2t.net/ark:/65665/3afd50de8-2f8f-476a-843f-f8102f1bd3ec" TargetMode="External"/><Relationship Id="rId2316" Type="http://schemas.openxmlformats.org/officeDocument/2006/relationships/hyperlink" Target="https://www.ncbi.nlm.nih.gov/sra/?term=SRR21844164" TargetMode="External"/><Relationship Id="rId2730" Type="http://schemas.openxmlformats.org/officeDocument/2006/relationships/hyperlink" Target="https://www.ncbi.nlm.nih.gov/sra/?term=SRR21844213" TargetMode="External"/><Relationship Id="rId5886" Type="http://schemas.openxmlformats.org/officeDocument/2006/relationships/hyperlink" Target="https://n2t.net/ark:/65665/3042ad406-0dd8-4f5b-81ce-37ea00df5e46" TargetMode="External"/><Relationship Id="rId702" Type="http://schemas.openxmlformats.org/officeDocument/2006/relationships/hyperlink" Target="https://www.ncbi.nlm.nih.gov/biosample/?term=SAMN29555170" TargetMode="External"/><Relationship Id="rId1332" Type="http://schemas.openxmlformats.org/officeDocument/2006/relationships/hyperlink" Target="https://www.ncbi.nlm.nih.gov/biosample/?term=SAMN26198364" TargetMode="External"/><Relationship Id="rId4488" Type="http://schemas.openxmlformats.org/officeDocument/2006/relationships/hyperlink" Target="https://n2t.net/ark:/65665/33020c247-6a03-4afa-b53a-efa42d4dae61" TargetMode="External"/><Relationship Id="rId5539" Type="http://schemas.openxmlformats.org/officeDocument/2006/relationships/hyperlink" Target="https://n2t.net/ark:/65665/334a96b36-cdaf-43bb-88c3-2fc9fdaeb800" TargetMode="External"/><Relationship Id="rId6937" Type="http://schemas.openxmlformats.org/officeDocument/2006/relationships/hyperlink" Target="https://www.ncbi.nlm.nih.gov/sra/?term=SRR33529684" TargetMode="External"/><Relationship Id="rId5953" Type="http://schemas.openxmlformats.org/officeDocument/2006/relationships/hyperlink" Target="https://www.ncbi.nlm.nih.gov/sra/?term=SRR21844183" TargetMode="External"/><Relationship Id="rId3157" Type="http://schemas.openxmlformats.org/officeDocument/2006/relationships/hyperlink" Target="https://n2t.net/ark:/65665/34b473b02-8703-4bda-96a9-095ea3715dfd" TargetMode="External"/><Relationship Id="rId4555" Type="http://schemas.openxmlformats.org/officeDocument/2006/relationships/hyperlink" Target="https://www.ncbi.nlm.nih.gov/nuccore/OP035139" TargetMode="External"/><Relationship Id="rId5606" Type="http://schemas.openxmlformats.org/officeDocument/2006/relationships/hyperlink" Target="https://n2t.net/ark:/65665/3cfb548c3-dd2d-41cb-b24f-78243ae683c0" TargetMode="External"/><Relationship Id="rId3571" Type="http://schemas.openxmlformats.org/officeDocument/2006/relationships/hyperlink" Target="https://www.ncbi.nlm.nih.gov/nuccore/OR482472" TargetMode="External"/><Relationship Id="rId4208" Type="http://schemas.openxmlformats.org/officeDocument/2006/relationships/hyperlink" Target="https://n2t.net/ark:/65665/3a61ba5d5-da2a-4326-bf5b-5d87378d90c1" TargetMode="External"/><Relationship Id="rId4622" Type="http://schemas.openxmlformats.org/officeDocument/2006/relationships/hyperlink" Target="https://www.ncbi.nlm.nih.gov/biosample/?term=SAMN29555253" TargetMode="External"/><Relationship Id="rId492" Type="http://schemas.openxmlformats.org/officeDocument/2006/relationships/hyperlink" Target="https://www.ncbi.nlm.nih.gov/sra/?term=SRR22396947" TargetMode="External"/><Relationship Id="rId2173" Type="http://schemas.openxmlformats.org/officeDocument/2006/relationships/hyperlink" Target="https://www.ncbi.nlm.nih.gov/biosample/?term=SAMN29555222" TargetMode="External"/><Relationship Id="rId3224" Type="http://schemas.openxmlformats.org/officeDocument/2006/relationships/hyperlink" Target="https://n2t.net/ark:/65665/30bab6582-f73a-45af-aa2b-7c4ac43c0cde" TargetMode="External"/><Relationship Id="rId6794" Type="http://schemas.openxmlformats.org/officeDocument/2006/relationships/hyperlink" Target="https://n2t.net/ark:/65665/35d65c7eb-b0e9-4169-bd4a-d3cded08292c" TargetMode="External"/><Relationship Id="rId145" Type="http://schemas.openxmlformats.org/officeDocument/2006/relationships/hyperlink" Target="https://n2t.net/ark:/65665/368112234-fb55-4fe3-b0f4-38ddc0f830e7" TargetMode="External"/><Relationship Id="rId2240" Type="http://schemas.openxmlformats.org/officeDocument/2006/relationships/hyperlink" Target="https://www.ncbi.nlm.nih.gov/nuccore/OR546133" TargetMode="External"/><Relationship Id="rId5396" Type="http://schemas.openxmlformats.org/officeDocument/2006/relationships/hyperlink" Target="https://www.ncbi.nlm.nih.gov/sra/?term=SRR25465034" TargetMode="External"/><Relationship Id="rId6447" Type="http://schemas.openxmlformats.org/officeDocument/2006/relationships/hyperlink" Target="https://n2t.net/ark:/65665/35dd59121-97e1-4f8c-965c-2ca729d5208d" TargetMode="External"/><Relationship Id="rId6861" Type="http://schemas.openxmlformats.org/officeDocument/2006/relationships/hyperlink" Target="https://n2t.net/ark:/65665/3908467a6-748f-4b18-9ea3-9e993cc35eb8" TargetMode="External"/><Relationship Id="rId212" Type="http://schemas.openxmlformats.org/officeDocument/2006/relationships/hyperlink" Target="https://n2t.net/ark:/65665/3b02f4a11-2cdf-4c82-8edb-8b1caabbfd13" TargetMode="External"/><Relationship Id="rId5049" Type="http://schemas.openxmlformats.org/officeDocument/2006/relationships/hyperlink" Target="https://n2t.net/ark:/65665/327f9a957-89e1-40e4-87b4-6565c44e0820" TargetMode="External"/><Relationship Id="rId5463" Type="http://schemas.openxmlformats.org/officeDocument/2006/relationships/hyperlink" Target="https://www.ncbi.nlm.nih.gov/biosample/?term=SAMN29555408" TargetMode="External"/><Relationship Id="rId6514" Type="http://schemas.openxmlformats.org/officeDocument/2006/relationships/hyperlink" Target="https://n2t.net/ark:/65665/309b5180b-e22a-4f0e-bf21-cf0c0745f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4BFE-5688-7448-BBE3-A74DD4D739A4}">
  <dimension ref="A1:B4"/>
  <sheetViews>
    <sheetView zoomScale="200" zoomScaleNormal="200" workbookViewId="0">
      <selection activeCell="B2" sqref="B2"/>
    </sheetView>
  </sheetViews>
  <sheetFormatPr defaultColWidth="10.85546875" defaultRowHeight="12.95"/>
  <cols>
    <col min="1" max="1" width="74.140625" style="22" customWidth="1"/>
    <col min="2" max="2" width="102.140625" style="22" bestFit="1" customWidth="1"/>
    <col min="3" max="16384" width="10.85546875" style="22"/>
  </cols>
  <sheetData>
    <row r="1" spans="1:2" ht="17.100000000000001">
      <c r="A1" s="23" t="s">
        <v>0</v>
      </c>
    </row>
    <row r="2" spans="1:2" ht="15">
      <c r="A2" s="24" t="s">
        <v>1</v>
      </c>
      <c r="B2" s="25" t="s">
        <v>2</v>
      </c>
    </row>
    <row r="3" spans="1:2" ht="15">
      <c r="A3" s="25" t="s">
        <v>3</v>
      </c>
    </row>
    <row r="4" spans="1:2" ht="15">
      <c r="A4" s="25" t="s">
        <v>4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56"/>
  <sheetViews>
    <sheetView showGridLines="0" tabSelected="1" zoomScale="131" workbookViewId="0">
      <pane xSplit="1" ySplit="1" topLeftCell="B2" activePane="bottomRight" state="frozen"/>
      <selection pane="bottomRight" activeCell="C5" sqref="C5"/>
      <selection pane="bottomLeft"/>
      <selection pane="topRight"/>
    </sheetView>
  </sheetViews>
  <sheetFormatPr defaultColWidth="16.28515625" defaultRowHeight="20.100000000000001" customHeight="1"/>
  <cols>
    <col min="1" max="1" width="18.7109375" style="1" customWidth="1"/>
    <col min="2" max="2" width="31" style="1" customWidth="1"/>
    <col min="3" max="3" width="37.85546875" style="1" bestFit="1" customWidth="1"/>
    <col min="4" max="4" width="8.28515625" style="1" customWidth="1"/>
    <col min="5" max="5" width="16" style="1" customWidth="1"/>
    <col min="6" max="6" width="16.28515625" style="1" customWidth="1"/>
    <col min="7" max="16384" width="16.28515625" style="1"/>
  </cols>
  <sheetData>
    <row r="1" spans="1:5" ht="27.95" customHeight="1">
      <c r="A1" s="2" t="s">
        <v>5</v>
      </c>
      <c r="B1" s="2" t="s">
        <v>6</v>
      </c>
      <c r="C1" s="2" t="s">
        <v>7</v>
      </c>
      <c r="D1" s="3" t="s">
        <v>8</v>
      </c>
      <c r="E1" s="4" t="s">
        <v>9</v>
      </c>
    </row>
    <row r="2" spans="1:5" ht="12.95" customHeight="1">
      <c r="A2" s="5" t="s">
        <v>10</v>
      </c>
      <c r="B2" s="6" t="s">
        <v>11</v>
      </c>
      <c r="C2" s="7" t="s">
        <v>12</v>
      </c>
      <c r="D2" s="8" t="s">
        <v>13</v>
      </c>
      <c r="E2" s="9">
        <v>1</v>
      </c>
    </row>
    <row r="3" spans="1:5" ht="12.75" customHeight="1">
      <c r="A3" s="10" t="s">
        <v>10</v>
      </c>
      <c r="B3" s="11" t="s">
        <v>14</v>
      </c>
      <c r="C3" s="12"/>
      <c r="D3" s="13" t="s">
        <v>13</v>
      </c>
      <c r="E3" s="14"/>
    </row>
    <row r="4" spans="1:5" ht="12.75" customHeight="1">
      <c r="A4" s="15" t="s">
        <v>10</v>
      </c>
      <c r="B4" s="16" t="s">
        <v>15</v>
      </c>
      <c r="C4" s="12"/>
      <c r="D4" s="13" t="s">
        <v>16</v>
      </c>
      <c r="E4" s="17">
        <v>1</v>
      </c>
    </row>
    <row r="5" spans="1:5" ht="12.75" customHeight="1">
      <c r="A5" s="10" t="s">
        <v>10</v>
      </c>
      <c r="B5" s="11" t="s">
        <v>17</v>
      </c>
      <c r="C5" s="18" t="s">
        <v>18</v>
      </c>
      <c r="D5" s="13" t="s">
        <v>13</v>
      </c>
      <c r="E5" s="17">
        <v>1</v>
      </c>
    </row>
    <row r="6" spans="1:5" ht="12.75" customHeight="1">
      <c r="A6" s="15" t="s">
        <v>10</v>
      </c>
      <c r="B6" s="16" t="s">
        <v>19</v>
      </c>
      <c r="C6" s="18" t="s">
        <v>20</v>
      </c>
      <c r="D6" s="13" t="s">
        <v>16</v>
      </c>
      <c r="E6" s="17">
        <v>1</v>
      </c>
    </row>
    <row r="7" spans="1:5" ht="12.75" customHeight="1">
      <c r="A7" s="15" t="s">
        <v>10</v>
      </c>
      <c r="B7" s="16" t="s">
        <v>21</v>
      </c>
      <c r="C7" s="18" t="s">
        <v>22</v>
      </c>
      <c r="D7" s="13" t="s">
        <v>16</v>
      </c>
      <c r="E7" s="17">
        <v>1</v>
      </c>
    </row>
    <row r="8" spans="1:5" ht="12.75" customHeight="1">
      <c r="A8" s="10" t="s">
        <v>10</v>
      </c>
      <c r="B8" s="11" t="s">
        <v>23</v>
      </c>
      <c r="C8" s="18" t="s">
        <v>24</v>
      </c>
      <c r="D8" s="13" t="s">
        <v>13</v>
      </c>
      <c r="E8" s="17">
        <v>1</v>
      </c>
    </row>
    <row r="9" spans="1:5" ht="12.75" customHeight="1">
      <c r="A9" s="10" t="s">
        <v>10</v>
      </c>
      <c r="B9" s="11" t="s">
        <v>25</v>
      </c>
      <c r="C9" s="18" t="s">
        <v>26</v>
      </c>
      <c r="D9" s="13" t="s">
        <v>13</v>
      </c>
      <c r="E9" s="17">
        <v>1</v>
      </c>
    </row>
    <row r="10" spans="1:5" ht="12.75" customHeight="1">
      <c r="A10" s="10" t="s">
        <v>10</v>
      </c>
      <c r="B10" s="11" t="s">
        <v>27</v>
      </c>
      <c r="C10" s="18" t="s">
        <v>28</v>
      </c>
      <c r="D10" s="13" t="s">
        <v>13</v>
      </c>
      <c r="E10" s="17">
        <v>1</v>
      </c>
    </row>
    <row r="11" spans="1:5" ht="12.75" customHeight="1">
      <c r="A11" s="10" t="s">
        <v>10</v>
      </c>
      <c r="B11" s="11" t="s">
        <v>29</v>
      </c>
      <c r="C11" s="18" t="s">
        <v>30</v>
      </c>
      <c r="D11" s="13" t="s">
        <v>13</v>
      </c>
      <c r="E11" s="14"/>
    </row>
    <row r="12" spans="1:5" ht="12.75" customHeight="1">
      <c r="A12" s="10" t="s">
        <v>10</v>
      </c>
      <c r="B12" s="11" t="s">
        <v>31</v>
      </c>
      <c r="C12" s="12"/>
      <c r="D12" s="13" t="s">
        <v>13</v>
      </c>
      <c r="E12" s="14"/>
    </row>
    <row r="13" spans="1:5" ht="12.75" customHeight="1">
      <c r="A13" s="10" t="s">
        <v>10</v>
      </c>
      <c r="B13" s="11" t="s">
        <v>32</v>
      </c>
      <c r="C13" s="12"/>
      <c r="D13" s="13" t="s">
        <v>13</v>
      </c>
      <c r="E13" s="14"/>
    </row>
    <row r="14" spans="1:5" ht="12.75" customHeight="1">
      <c r="A14" s="10" t="s">
        <v>10</v>
      </c>
      <c r="B14" s="11" t="s">
        <v>33</v>
      </c>
      <c r="C14" s="18" t="s">
        <v>34</v>
      </c>
      <c r="D14" s="13" t="s">
        <v>13</v>
      </c>
      <c r="E14" s="17">
        <v>1</v>
      </c>
    </row>
    <row r="15" spans="1:5" ht="12.75" customHeight="1">
      <c r="A15" s="10" t="s">
        <v>10</v>
      </c>
      <c r="B15" s="11" t="s">
        <v>35</v>
      </c>
      <c r="C15" s="12"/>
      <c r="D15" s="13" t="s">
        <v>13</v>
      </c>
      <c r="E15" s="14"/>
    </row>
    <row r="16" spans="1:5" ht="12.75" customHeight="1">
      <c r="A16" s="10" t="s">
        <v>10</v>
      </c>
      <c r="B16" s="11" t="s">
        <v>36</v>
      </c>
      <c r="C16" s="18" t="s">
        <v>37</v>
      </c>
      <c r="D16" s="13" t="s">
        <v>13</v>
      </c>
      <c r="E16" s="17">
        <v>1</v>
      </c>
    </row>
    <row r="17" spans="1:5" ht="12.75" customHeight="1">
      <c r="A17" s="10" t="s">
        <v>10</v>
      </c>
      <c r="B17" s="11" t="s">
        <v>38</v>
      </c>
      <c r="C17" s="18" t="s">
        <v>39</v>
      </c>
      <c r="D17" s="13" t="s">
        <v>13</v>
      </c>
      <c r="E17" s="17">
        <v>1</v>
      </c>
    </row>
    <row r="18" spans="1:5" ht="12.75" customHeight="1">
      <c r="A18" s="10" t="s">
        <v>10</v>
      </c>
      <c r="B18" s="11" t="s">
        <v>40</v>
      </c>
      <c r="C18" s="12"/>
      <c r="D18" s="13" t="s">
        <v>13</v>
      </c>
      <c r="E18" s="14"/>
    </row>
    <row r="19" spans="1:5" ht="12.75" customHeight="1">
      <c r="A19" s="10" t="s">
        <v>10</v>
      </c>
      <c r="B19" s="11" t="s">
        <v>41</v>
      </c>
      <c r="C19" s="18" t="s">
        <v>42</v>
      </c>
      <c r="D19" s="13" t="s">
        <v>13</v>
      </c>
      <c r="E19" s="17">
        <v>1</v>
      </c>
    </row>
    <row r="20" spans="1:5" ht="12.75" customHeight="1">
      <c r="A20" s="10" t="s">
        <v>10</v>
      </c>
      <c r="B20" s="11" t="s">
        <v>43</v>
      </c>
      <c r="C20" s="12"/>
      <c r="D20" s="13" t="s">
        <v>13</v>
      </c>
      <c r="E20" s="14"/>
    </row>
    <row r="21" spans="1:5" ht="12.75" customHeight="1">
      <c r="A21" s="10" t="s">
        <v>10</v>
      </c>
      <c r="B21" s="11" t="s">
        <v>44</v>
      </c>
      <c r="C21" s="18" t="s">
        <v>45</v>
      </c>
      <c r="D21" s="13" t="s">
        <v>13</v>
      </c>
      <c r="E21" s="17">
        <v>1</v>
      </c>
    </row>
    <row r="22" spans="1:5" ht="12.75" customHeight="1">
      <c r="A22" s="15" t="s">
        <v>10</v>
      </c>
      <c r="B22" s="16" t="s">
        <v>46</v>
      </c>
      <c r="C22" s="18" t="s">
        <v>47</v>
      </c>
      <c r="D22" s="13" t="s">
        <v>16</v>
      </c>
      <c r="E22" s="17">
        <v>1</v>
      </c>
    </row>
    <row r="23" spans="1:5" ht="12.75" customHeight="1">
      <c r="A23" s="10" t="s">
        <v>10</v>
      </c>
      <c r="B23" s="11" t="s">
        <v>48</v>
      </c>
      <c r="C23" s="18" t="s">
        <v>49</v>
      </c>
      <c r="D23" s="13" t="s">
        <v>13</v>
      </c>
      <c r="E23" s="17">
        <v>1</v>
      </c>
    </row>
    <row r="24" spans="1:5" ht="12.75" customHeight="1">
      <c r="A24" s="10" t="s">
        <v>10</v>
      </c>
      <c r="B24" s="11" t="s">
        <v>50</v>
      </c>
      <c r="C24" s="18" t="s">
        <v>51</v>
      </c>
      <c r="D24" s="13" t="s">
        <v>13</v>
      </c>
      <c r="E24" s="17">
        <v>1</v>
      </c>
    </row>
    <row r="25" spans="1:5" ht="12.75" customHeight="1">
      <c r="A25" s="10" t="s">
        <v>10</v>
      </c>
      <c r="B25" s="11" t="s">
        <v>52</v>
      </c>
      <c r="C25" s="12"/>
      <c r="D25" s="13" t="s">
        <v>13</v>
      </c>
      <c r="E25" s="14"/>
    </row>
    <row r="26" spans="1:5" ht="12.75" customHeight="1">
      <c r="A26" s="10" t="s">
        <v>10</v>
      </c>
      <c r="B26" s="11" t="s">
        <v>53</v>
      </c>
      <c r="C26" s="12"/>
      <c r="D26" s="13" t="s">
        <v>13</v>
      </c>
      <c r="E26" s="14"/>
    </row>
    <row r="27" spans="1:5" ht="12.75" customHeight="1">
      <c r="A27" s="10" t="s">
        <v>10</v>
      </c>
      <c r="B27" s="11" t="s">
        <v>54</v>
      </c>
      <c r="C27" s="12"/>
      <c r="D27" s="13" t="s">
        <v>13</v>
      </c>
      <c r="E27" s="14"/>
    </row>
    <row r="28" spans="1:5" ht="12.75" customHeight="1">
      <c r="A28" s="10" t="s">
        <v>10</v>
      </c>
      <c r="B28" s="11" t="s">
        <v>55</v>
      </c>
      <c r="C28" s="18" t="s">
        <v>56</v>
      </c>
      <c r="D28" s="13" t="s">
        <v>13</v>
      </c>
      <c r="E28" s="17">
        <v>1</v>
      </c>
    </row>
    <row r="29" spans="1:5" ht="12.75" customHeight="1">
      <c r="A29" s="10" t="s">
        <v>10</v>
      </c>
      <c r="B29" s="11" t="s">
        <v>57</v>
      </c>
      <c r="C29" s="18" t="s">
        <v>58</v>
      </c>
      <c r="D29" s="13" t="s">
        <v>13</v>
      </c>
      <c r="E29" s="17">
        <v>1</v>
      </c>
    </row>
    <row r="30" spans="1:5" ht="12.75" customHeight="1">
      <c r="A30" s="10" t="s">
        <v>10</v>
      </c>
      <c r="B30" s="11" t="s">
        <v>59</v>
      </c>
      <c r="C30" s="12"/>
      <c r="D30" s="13" t="s">
        <v>13</v>
      </c>
      <c r="E30" s="14"/>
    </row>
    <row r="31" spans="1:5" ht="12.75" customHeight="1">
      <c r="A31" s="10" t="s">
        <v>10</v>
      </c>
      <c r="B31" s="11" t="s">
        <v>60</v>
      </c>
      <c r="C31" s="18" t="s">
        <v>61</v>
      </c>
      <c r="D31" s="13" t="s">
        <v>13</v>
      </c>
      <c r="E31" s="17">
        <v>1</v>
      </c>
    </row>
    <row r="32" spans="1:5" ht="12.75" customHeight="1">
      <c r="A32" s="10" t="s">
        <v>10</v>
      </c>
      <c r="B32" s="11" t="s">
        <v>62</v>
      </c>
      <c r="C32" s="18" t="s">
        <v>63</v>
      </c>
      <c r="D32" s="13" t="s">
        <v>13</v>
      </c>
      <c r="E32" s="14"/>
    </row>
    <row r="33" spans="1:5" ht="12.75" customHeight="1">
      <c r="A33" s="10" t="s">
        <v>10</v>
      </c>
      <c r="B33" s="11" t="s">
        <v>64</v>
      </c>
      <c r="C33" s="12"/>
      <c r="D33" s="13" t="s">
        <v>13</v>
      </c>
      <c r="E33" s="14"/>
    </row>
    <row r="34" spans="1:5" ht="12.75" customHeight="1">
      <c r="A34" s="10" t="s">
        <v>10</v>
      </c>
      <c r="B34" s="11" t="s">
        <v>65</v>
      </c>
      <c r="C34" s="18" t="s">
        <v>66</v>
      </c>
      <c r="D34" s="13" t="s">
        <v>13</v>
      </c>
      <c r="E34" s="17">
        <v>2</v>
      </c>
    </row>
    <row r="35" spans="1:5" ht="12.75" customHeight="1">
      <c r="A35" s="10" t="s">
        <v>10</v>
      </c>
      <c r="B35" s="11" t="s">
        <v>67</v>
      </c>
      <c r="C35" s="12"/>
      <c r="D35" s="18" t="s">
        <v>13</v>
      </c>
      <c r="E35" s="14"/>
    </row>
    <row r="36" spans="1:5" ht="12.75" customHeight="1">
      <c r="A36" s="10" t="s">
        <v>10</v>
      </c>
      <c r="B36" s="11" t="s">
        <v>68</v>
      </c>
      <c r="C36" s="18" t="s">
        <v>69</v>
      </c>
      <c r="D36" s="13" t="s">
        <v>13</v>
      </c>
      <c r="E36" s="14"/>
    </row>
    <row r="37" spans="1:5" ht="12.75" customHeight="1">
      <c r="A37" s="10" t="s">
        <v>10</v>
      </c>
      <c r="B37" s="11" t="s">
        <v>70</v>
      </c>
      <c r="C37" s="18" t="s">
        <v>71</v>
      </c>
      <c r="D37" s="13" t="s">
        <v>13</v>
      </c>
      <c r="E37" s="17">
        <v>1</v>
      </c>
    </row>
    <row r="38" spans="1:5" ht="12.75" customHeight="1">
      <c r="A38" s="10" t="s">
        <v>10</v>
      </c>
      <c r="B38" s="11" t="s">
        <v>72</v>
      </c>
      <c r="C38" s="18" t="s">
        <v>73</v>
      </c>
      <c r="D38" s="13" t="s">
        <v>13</v>
      </c>
      <c r="E38" s="17">
        <v>1</v>
      </c>
    </row>
    <row r="39" spans="1:5" ht="12.75" customHeight="1">
      <c r="A39" s="10" t="s">
        <v>10</v>
      </c>
      <c r="B39" s="11" t="s">
        <v>74</v>
      </c>
      <c r="C39" s="12"/>
      <c r="D39" s="13" t="s">
        <v>13</v>
      </c>
      <c r="E39" s="14"/>
    </row>
    <row r="40" spans="1:5" ht="12.75" customHeight="1">
      <c r="A40" s="10" t="s">
        <v>10</v>
      </c>
      <c r="B40" s="11" t="s">
        <v>75</v>
      </c>
      <c r="C40" s="12"/>
      <c r="D40" s="13" t="s">
        <v>13</v>
      </c>
      <c r="E40" s="14"/>
    </row>
    <row r="41" spans="1:5" ht="12.75" customHeight="1">
      <c r="A41" s="10" t="s">
        <v>10</v>
      </c>
      <c r="B41" s="11" t="s">
        <v>76</v>
      </c>
      <c r="C41" s="12"/>
      <c r="D41" s="13" t="s">
        <v>13</v>
      </c>
      <c r="E41" s="14"/>
    </row>
    <row r="42" spans="1:5" ht="12.75" customHeight="1">
      <c r="A42" s="10" t="s">
        <v>10</v>
      </c>
      <c r="B42" s="11" t="s">
        <v>77</v>
      </c>
      <c r="C42" s="12"/>
      <c r="D42" s="13" t="s">
        <v>13</v>
      </c>
      <c r="E42" s="14"/>
    </row>
    <row r="43" spans="1:5" ht="12.75" customHeight="1">
      <c r="A43" s="10" t="s">
        <v>10</v>
      </c>
      <c r="B43" s="11" t="s">
        <v>78</v>
      </c>
      <c r="C43" s="12"/>
      <c r="D43" s="13" t="s">
        <v>13</v>
      </c>
      <c r="E43" s="14"/>
    </row>
    <row r="44" spans="1:5" ht="12.75" customHeight="1">
      <c r="A44" s="10" t="s">
        <v>10</v>
      </c>
      <c r="B44" s="11" t="s">
        <v>79</v>
      </c>
      <c r="C44" s="12"/>
      <c r="D44" s="13" t="s">
        <v>13</v>
      </c>
      <c r="E44" s="14"/>
    </row>
    <row r="45" spans="1:5" ht="12.75" customHeight="1">
      <c r="A45" s="10" t="s">
        <v>10</v>
      </c>
      <c r="B45" s="11" t="s">
        <v>80</v>
      </c>
      <c r="C45" s="18" t="s">
        <v>81</v>
      </c>
      <c r="D45" s="13" t="s">
        <v>13</v>
      </c>
      <c r="E45" s="17">
        <v>1</v>
      </c>
    </row>
    <row r="46" spans="1:5" ht="12.75" customHeight="1">
      <c r="A46" s="10" t="s">
        <v>10</v>
      </c>
      <c r="B46" s="11" t="s">
        <v>82</v>
      </c>
      <c r="C46" s="12"/>
      <c r="D46" s="13" t="s">
        <v>13</v>
      </c>
      <c r="E46" s="14"/>
    </row>
    <row r="47" spans="1:5" ht="12.75" customHeight="1">
      <c r="A47" s="10" t="s">
        <v>10</v>
      </c>
      <c r="B47" s="11" t="s">
        <v>83</v>
      </c>
      <c r="C47" s="18" t="s">
        <v>84</v>
      </c>
      <c r="D47" s="13" t="s">
        <v>13</v>
      </c>
      <c r="E47" s="14"/>
    </row>
    <row r="48" spans="1:5" ht="12.75" customHeight="1">
      <c r="A48" s="10" t="s">
        <v>10</v>
      </c>
      <c r="B48" s="11" t="s">
        <v>85</v>
      </c>
      <c r="C48" s="18" t="s">
        <v>86</v>
      </c>
      <c r="D48" s="13" t="s">
        <v>13</v>
      </c>
      <c r="E48" s="14"/>
    </row>
    <row r="49" spans="1:5" ht="12.75" customHeight="1">
      <c r="A49" s="10" t="s">
        <v>10</v>
      </c>
      <c r="B49" s="11" t="s">
        <v>87</v>
      </c>
      <c r="C49" s="18" t="s">
        <v>88</v>
      </c>
      <c r="D49" s="13" t="s">
        <v>13</v>
      </c>
      <c r="E49" s="17">
        <v>1</v>
      </c>
    </row>
    <row r="50" spans="1:5" ht="12.75" customHeight="1">
      <c r="A50" s="10" t="s">
        <v>10</v>
      </c>
      <c r="B50" s="11" t="s">
        <v>89</v>
      </c>
      <c r="C50" s="12"/>
      <c r="D50" s="13" t="s">
        <v>13</v>
      </c>
      <c r="E50" s="14"/>
    </row>
    <row r="51" spans="1:5" ht="12.75" customHeight="1">
      <c r="A51" s="10" t="s">
        <v>10</v>
      </c>
      <c r="B51" s="11" t="s">
        <v>90</v>
      </c>
      <c r="C51" s="18" t="s">
        <v>91</v>
      </c>
      <c r="D51" s="13" t="s">
        <v>13</v>
      </c>
      <c r="E51" s="17">
        <v>2</v>
      </c>
    </row>
    <row r="52" spans="1:5" ht="12.75" customHeight="1">
      <c r="A52" s="15" t="s">
        <v>92</v>
      </c>
      <c r="B52" s="16" t="s">
        <v>93</v>
      </c>
      <c r="C52" s="12"/>
      <c r="D52" s="13" t="s">
        <v>16</v>
      </c>
      <c r="E52" s="14"/>
    </row>
    <row r="53" spans="1:5" ht="12.75" customHeight="1">
      <c r="A53" s="15" t="s">
        <v>92</v>
      </c>
      <c r="B53" s="16" t="s">
        <v>94</v>
      </c>
      <c r="C53" s="18" t="s">
        <v>95</v>
      </c>
      <c r="D53" s="13" t="s">
        <v>16</v>
      </c>
      <c r="E53" s="14"/>
    </row>
    <row r="54" spans="1:5" ht="12.75" customHeight="1">
      <c r="A54" s="15" t="s">
        <v>92</v>
      </c>
      <c r="B54" s="16" t="s">
        <v>96</v>
      </c>
      <c r="C54" s="18" t="s">
        <v>97</v>
      </c>
      <c r="D54" s="13" t="s">
        <v>16</v>
      </c>
      <c r="E54" s="14"/>
    </row>
    <row r="55" spans="1:5" ht="12.75" customHeight="1">
      <c r="A55" s="15" t="s">
        <v>92</v>
      </c>
      <c r="B55" s="16" t="s">
        <v>98</v>
      </c>
      <c r="C55" s="18" t="s">
        <v>99</v>
      </c>
      <c r="D55" s="13" t="s">
        <v>16</v>
      </c>
      <c r="E55" s="14"/>
    </row>
    <row r="56" spans="1:5" ht="12.75" customHeight="1">
      <c r="A56" s="15" t="s">
        <v>92</v>
      </c>
      <c r="B56" s="16" t="s">
        <v>100</v>
      </c>
      <c r="C56" s="18" t="s">
        <v>101</v>
      </c>
      <c r="D56" s="13" t="s">
        <v>16</v>
      </c>
      <c r="E56" s="14"/>
    </row>
    <row r="57" spans="1:5" ht="12.75" customHeight="1">
      <c r="A57" s="15" t="s">
        <v>92</v>
      </c>
      <c r="B57" s="16" t="s">
        <v>102</v>
      </c>
      <c r="C57" s="18" t="s">
        <v>103</v>
      </c>
      <c r="D57" s="13" t="s">
        <v>16</v>
      </c>
      <c r="E57" s="17">
        <v>1</v>
      </c>
    </row>
    <row r="58" spans="1:5" ht="12.75" customHeight="1">
      <c r="A58" s="15" t="s">
        <v>92</v>
      </c>
      <c r="B58" s="16" t="s">
        <v>104</v>
      </c>
      <c r="C58" s="18" t="s">
        <v>105</v>
      </c>
      <c r="D58" s="13" t="s">
        <v>16</v>
      </c>
      <c r="E58" s="14"/>
    </row>
    <row r="59" spans="1:5" ht="12.75" customHeight="1">
      <c r="A59" s="15" t="s">
        <v>106</v>
      </c>
      <c r="B59" s="16" t="s">
        <v>107</v>
      </c>
      <c r="C59" s="18" t="s">
        <v>108</v>
      </c>
      <c r="D59" s="13" t="s">
        <v>16</v>
      </c>
      <c r="E59" s="14"/>
    </row>
    <row r="60" spans="1:5" ht="12.75" customHeight="1">
      <c r="A60" s="15" t="s">
        <v>106</v>
      </c>
      <c r="B60" s="16" t="s">
        <v>109</v>
      </c>
      <c r="C60" s="18" t="s">
        <v>110</v>
      </c>
      <c r="D60" s="13" t="s">
        <v>16</v>
      </c>
      <c r="E60" s="14"/>
    </row>
    <row r="61" spans="1:5" ht="12.75" customHeight="1">
      <c r="A61" s="15" t="s">
        <v>106</v>
      </c>
      <c r="B61" s="16" t="s">
        <v>111</v>
      </c>
      <c r="C61" s="18" t="s">
        <v>112</v>
      </c>
      <c r="D61" s="13" t="s">
        <v>113</v>
      </c>
      <c r="E61" s="14"/>
    </row>
    <row r="62" spans="1:5" ht="12.75" customHeight="1">
      <c r="A62" s="15" t="s">
        <v>106</v>
      </c>
      <c r="B62" s="16" t="s">
        <v>114</v>
      </c>
      <c r="C62" s="18" t="s">
        <v>115</v>
      </c>
      <c r="D62" s="13" t="s">
        <v>16</v>
      </c>
      <c r="E62" s="14"/>
    </row>
    <row r="63" spans="1:5" ht="12.75" customHeight="1">
      <c r="A63" s="15" t="s">
        <v>106</v>
      </c>
      <c r="B63" s="16" t="s">
        <v>116</v>
      </c>
      <c r="C63" s="18" t="s">
        <v>117</v>
      </c>
      <c r="D63" s="13" t="s">
        <v>113</v>
      </c>
      <c r="E63" s="14"/>
    </row>
    <row r="64" spans="1:5" ht="12.75" customHeight="1">
      <c r="A64" s="15" t="s">
        <v>118</v>
      </c>
      <c r="B64" s="16" t="s">
        <v>119</v>
      </c>
      <c r="C64" s="12"/>
      <c r="D64" s="13" t="s">
        <v>13</v>
      </c>
      <c r="E64" s="14"/>
    </row>
    <row r="65" spans="1:5" ht="12.75" customHeight="1">
      <c r="A65" s="15" t="s">
        <v>120</v>
      </c>
      <c r="B65" s="16" t="s">
        <v>121</v>
      </c>
      <c r="C65" s="18" t="s">
        <v>122</v>
      </c>
      <c r="D65" s="13" t="s">
        <v>16</v>
      </c>
      <c r="E65" s="14"/>
    </row>
    <row r="66" spans="1:5" ht="12.75" customHeight="1">
      <c r="A66" s="10" t="s">
        <v>120</v>
      </c>
      <c r="B66" s="11" t="s">
        <v>123</v>
      </c>
      <c r="C66" s="18" t="s">
        <v>124</v>
      </c>
      <c r="D66" s="13" t="s">
        <v>13</v>
      </c>
      <c r="E66" s="14"/>
    </row>
    <row r="67" spans="1:5" ht="12.75" customHeight="1">
      <c r="A67" s="15" t="s">
        <v>125</v>
      </c>
      <c r="B67" s="16" t="s">
        <v>126</v>
      </c>
      <c r="C67" s="18" t="s">
        <v>127</v>
      </c>
      <c r="D67" s="13" t="s">
        <v>113</v>
      </c>
      <c r="E67" s="14"/>
    </row>
    <row r="68" spans="1:5" ht="12.75" customHeight="1">
      <c r="A68" s="15" t="s">
        <v>125</v>
      </c>
      <c r="B68" s="16" t="s">
        <v>128</v>
      </c>
      <c r="C68" s="18" t="s">
        <v>129</v>
      </c>
      <c r="D68" s="13" t="s">
        <v>113</v>
      </c>
      <c r="E68" s="14"/>
    </row>
    <row r="69" spans="1:5" ht="12.75" customHeight="1">
      <c r="A69" s="15" t="s">
        <v>125</v>
      </c>
      <c r="B69" s="16" t="s">
        <v>130</v>
      </c>
      <c r="C69" s="18" t="s">
        <v>131</v>
      </c>
      <c r="D69" s="13" t="s">
        <v>113</v>
      </c>
      <c r="E69" s="14"/>
    </row>
    <row r="70" spans="1:5" ht="12.75" customHeight="1">
      <c r="A70" s="15" t="s">
        <v>125</v>
      </c>
      <c r="B70" s="16" t="s">
        <v>132</v>
      </c>
      <c r="C70" s="18" t="s">
        <v>133</v>
      </c>
      <c r="D70" s="13" t="s">
        <v>113</v>
      </c>
      <c r="E70" s="14"/>
    </row>
    <row r="71" spans="1:5" ht="12.75" customHeight="1">
      <c r="A71" s="15" t="s">
        <v>125</v>
      </c>
      <c r="B71" s="16" t="s">
        <v>134</v>
      </c>
      <c r="C71" s="18" t="s">
        <v>135</v>
      </c>
      <c r="D71" s="13" t="s">
        <v>136</v>
      </c>
      <c r="E71" s="14"/>
    </row>
    <row r="72" spans="1:5" ht="12.75" customHeight="1">
      <c r="A72" s="15" t="s">
        <v>125</v>
      </c>
      <c r="B72" s="16" t="s">
        <v>137</v>
      </c>
      <c r="C72" s="18" t="s">
        <v>138</v>
      </c>
      <c r="D72" s="13" t="s">
        <v>136</v>
      </c>
      <c r="E72" s="14"/>
    </row>
    <row r="73" spans="1:5" ht="12.75" customHeight="1">
      <c r="A73" s="15" t="s">
        <v>125</v>
      </c>
      <c r="B73" s="16" t="s">
        <v>139</v>
      </c>
      <c r="C73" s="18" t="s">
        <v>140</v>
      </c>
      <c r="D73" s="13" t="s">
        <v>113</v>
      </c>
      <c r="E73" s="14"/>
    </row>
    <row r="74" spans="1:5" ht="12.75" customHeight="1">
      <c r="A74" s="15" t="s">
        <v>125</v>
      </c>
      <c r="B74" s="16" t="s">
        <v>141</v>
      </c>
      <c r="C74" s="18" t="s">
        <v>142</v>
      </c>
      <c r="D74" s="13" t="s">
        <v>113</v>
      </c>
      <c r="E74" s="17">
        <v>1</v>
      </c>
    </row>
    <row r="75" spans="1:5" ht="12.75" customHeight="1">
      <c r="A75" s="15" t="s">
        <v>125</v>
      </c>
      <c r="B75" s="16" t="s">
        <v>143</v>
      </c>
      <c r="C75" s="18" t="s">
        <v>144</v>
      </c>
      <c r="D75" s="13" t="s">
        <v>113</v>
      </c>
      <c r="E75" s="14"/>
    </row>
    <row r="76" spans="1:5" ht="12.75" customHeight="1">
      <c r="A76" s="15" t="s">
        <v>125</v>
      </c>
      <c r="B76" s="16" t="s">
        <v>145</v>
      </c>
      <c r="C76" s="18" t="s">
        <v>146</v>
      </c>
      <c r="D76" s="13" t="s">
        <v>113</v>
      </c>
      <c r="E76" s="14"/>
    </row>
    <row r="77" spans="1:5" ht="12.75" customHeight="1">
      <c r="A77" s="15" t="s">
        <v>125</v>
      </c>
      <c r="B77" s="16" t="s">
        <v>147</v>
      </c>
      <c r="C77" s="18" t="s">
        <v>148</v>
      </c>
      <c r="D77" s="13" t="s">
        <v>113</v>
      </c>
      <c r="E77" s="14"/>
    </row>
    <row r="78" spans="1:5" ht="12.75" customHeight="1">
      <c r="A78" s="15" t="s">
        <v>125</v>
      </c>
      <c r="B78" s="16" t="s">
        <v>149</v>
      </c>
      <c r="C78" s="18" t="s">
        <v>150</v>
      </c>
      <c r="D78" s="13" t="s">
        <v>113</v>
      </c>
      <c r="E78" s="17">
        <v>1</v>
      </c>
    </row>
    <row r="79" spans="1:5" ht="12.75" customHeight="1">
      <c r="A79" s="15" t="s">
        <v>125</v>
      </c>
      <c r="B79" s="16" t="s">
        <v>151</v>
      </c>
      <c r="C79" s="18" t="s">
        <v>152</v>
      </c>
      <c r="D79" s="13" t="s">
        <v>113</v>
      </c>
      <c r="E79" s="17">
        <v>1</v>
      </c>
    </row>
    <row r="80" spans="1:5" ht="12.75" customHeight="1">
      <c r="A80" s="15" t="s">
        <v>125</v>
      </c>
      <c r="B80" s="16" t="s">
        <v>153</v>
      </c>
      <c r="C80" s="18" t="s">
        <v>154</v>
      </c>
      <c r="D80" s="13" t="s">
        <v>113</v>
      </c>
      <c r="E80" s="14"/>
    </row>
    <row r="81" spans="1:5" ht="12.75" customHeight="1">
      <c r="A81" s="15" t="s">
        <v>125</v>
      </c>
      <c r="B81" s="16" t="s">
        <v>155</v>
      </c>
      <c r="C81" s="18" t="s">
        <v>156</v>
      </c>
      <c r="D81" s="13" t="s">
        <v>113</v>
      </c>
      <c r="E81" s="14"/>
    </row>
    <row r="82" spans="1:5" ht="12.75" customHeight="1">
      <c r="A82" s="15" t="s">
        <v>125</v>
      </c>
      <c r="B82" s="16" t="s">
        <v>157</v>
      </c>
      <c r="C82" s="18" t="s">
        <v>158</v>
      </c>
      <c r="D82" s="13" t="s">
        <v>113</v>
      </c>
      <c r="E82" s="17">
        <v>1</v>
      </c>
    </row>
    <row r="83" spans="1:5" ht="12.75" customHeight="1">
      <c r="A83" s="15" t="s">
        <v>125</v>
      </c>
      <c r="B83" s="16" t="s">
        <v>159</v>
      </c>
      <c r="C83" s="18" t="s">
        <v>160</v>
      </c>
      <c r="D83" s="13" t="s">
        <v>113</v>
      </c>
      <c r="E83" s="14"/>
    </row>
    <row r="84" spans="1:5" ht="12.75" customHeight="1">
      <c r="A84" s="15" t="s">
        <v>125</v>
      </c>
      <c r="B84" s="16" t="s">
        <v>161</v>
      </c>
      <c r="C84" s="18" t="s">
        <v>162</v>
      </c>
      <c r="D84" s="13" t="s">
        <v>113</v>
      </c>
      <c r="E84" s="17">
        <v>1</v>
      </c>
    </row>
    <row r="85" spans="1:5" ht="12.75" customHeight="1">
      <c r="A85" s="15" t="s">
        <v>125</v>
      </c>
      <c r="B85" s="16" t="s">
        <v>163</v>
      </c>
      <c r="C85" s="18" t="s">
        <v>164</v>
      </c>
      <c r="D85" s="13" t="s">
        <v>113</v>
      </c>
      <c r="E85" s="14"/>
    </row>
    <row r="86" spans="1:5" ht="12.75" customHeight="1">
      <c r="A86" s="15" t="s">
        <v>125</v>
      </c>
      <c r="B86" s="16" t="s">
        <v>165</v>
      </c>
      <c r="C86" s="18" t="s">
        <v>166</v>
      </c>
      <c r="D86" s="13" t="s">
        <v>113</v>
      </c>
      <c r="E86" s="14"/>
    </row>
    <row r="87" spans="1:5" ht="12.75" customHeight="1">
      <c r="A87" s="15" t="s">
        <v>125</v>
      </c>
      <c r="B87" s="16" t="s">
        <v>167</v>
      </c>
      <c r="C87" s="18" t="s">
        <v>168</v>
      </c>
      <c r="D87" s="13" t="s">
        <v>16</v>
      </c>
      <c r="E87" s="14"/>
    </row>
    <row r="88" spans="1:5" ht="12.75" customHeight="1">
      <c r="A88" s="15" t="s">
        <v>125</v>
      </c>
      <c r="B88" s="16" t="s">
        <v>169</v>
      </c>
      <c r="C88" s="18" t="s">
        <v>170</v>
      </c>
      <c r="D88" s="13" t="s">
        <v>113</v>
      </c>
      <c r="E88" s="17">
        <v>1</v>
      </c>
    </row>
    <row r="89" spans="1:5" ht="12.75" customHeight="1">
      <c r="A89" s="15" t="s">
        <v>125</v>
      </c>
      <c r="B89" s="16" t="s">
        <v>171</v>
      </c>
      <c r="C89" s="12"/>
      <c r="D89" s="13" t="s">
        <v>113</v>
      </c>
      <c r="E89" s="14"/>
    </row>
    <row r="90" spans="1:5" ht="12.75" customHeight="1">
      <c r="A90" s="15" t="s">
        <v>125</v>
      </c>
      <c r="B90" s="16" t="s">
        <v>172</v>
      </c>
      <c r="C90" s="18" t="s">
        <v>173</v>
      </c>
      <c r="D90" s="13" t="s">
        <v>113</v>
      </c>
      <c r="E90" s="14"/>
    </row>
    <row r="91" spans="1:5" ht="12.75" customHeight="1">
      <c r="A91" s="15" t="s">
        <v>125</v>
      </c>
      <c r="B91" s="16" t="s">
        <v>174</v>
      </c>
      <c r="C91" s="18" t="s">
        <v>175</v>
      </c>
      <c r="D91" s="13" t="s">
        <v>136</v>
      </c>
      <c r="E91" s="14"/>
    </row>
    <row r="92" spans="1:5" ht="12.75" customHeight="1">
      <c r="A92" s="15" t="s">
        <v>125</v>
      </c>
      <c r="B92" s="16" t="s">
        <v>176</v>
      </c>
      <c r="C92" s="18" t="s">
        <v>177</v>
      </c>
      <c r="D92" s="13" t="s">
        <v>113</v>
      </c>
      <c r="E92" s="14"/>
    </row>
    <row r="93" spans="1:5" ht="12.75" customHeight="1">
      <c r="A93" s="15" t="s">
        <v>125</v>
      </c>
      <c r="B93" s="16" t="s">
        <v>178</v>
      </c>
      <c r="C93" s="18" t="s">
        <v>179</v>
      </c>
      <c r="D93" s="13" t="s">
        <v>113</v>
      </c>
      <c r="E93" s="14"/>
    </row>
    <row r="94" spans="1:5" ht="12.75" customHeight="1">
      <c r="A94" s="15" t="s">
        <v>125</v>
      </c>
      <c r="B94" s="16" t="s">
        <v>180</v>
      </c>
      <c r="C94" s="18" t="s">
        <v>181</v>
      </c>
      <c r="D94" s="13" t="s">
        <v>113</v>
      </c>
      <c r="E94" s="14"/>
    </row>
    <row r="95" spans="1:5" ht="12.75" customHeight="1">
      <c r="A95" s="15" t="s">
        <v>125</v>
      </c>
      <c r="B95" s="16" t="s">
        <v>182</v>
      </c>
      <c r="C95" s="18" t="s">
        <v>183</v>
      </c>
      <c r="D95" s="13" t="s">
        <v>113</v>
      </c>
      <c r="E95" s="17">
        <v>1</v>
      </c>
    </row>
    <row r="96" spans="1:5" ht="12.75" customHeight="1">
      <c r="A96" s="15" t="s">
        <v>125</v>
      </c>
      <c r="B96" s="16" t="s">
        <v>184</v>
      </c>
      <c r="C96" s="18" t="s">
        <v>185</v>
      </c>
      <c r="D96" s="13" t="s">
        <v>113</v>
      </c>
      <c r="E96" s="17">
        <v>1</v>
      </c>
    </row>
    <row r="97" spans="1:5" ht="12.75" customHeight="1">
      <c r="A97" s="15" t="s">
        <v>125</v>
      </c>
      <c r="B97" s="16" t="s">
        <v>186</v>
      </c>
      <c r="C97" s="18" t="s">
        <v>187</v>
      </c>
      <c r="D97" s="13" t="s">
        <v>113</v>
      </c>
      <c r="E97" s="14"/>
    </row>
    <row r="98" spans="1:5" ht="12.75" customHeight="1">
      <c r="A98" s="15" t="s">
        <v>125</v>
      </c>
      <c r="B98" s="16" t="s">
        <v>188</v>
      </c>
      <c r="C98" s="18" t="s">
        <v>189</v>
      </c>
      <c r="D98" s="13" t="s">
        <v>113</v>
      </c>
      <c r="E98" s="14"/>
    </row>
    <row r="99" spans="1:5" ht="12.75" customHeight="1">
      <c r="A99" s="15" t="s">
        <v>125</v>
      </c>
      <c r="B99" s="16" t="s">
        <v>190</v>
      </c>
      <c r="C99" s="18" t="s">
        <v>191</v>
      </c>
      <c r="D99" s="13" t="s">
        <v>113</v>
      </c>
      <c r="E99" s="17">
        <v>1</v>
      </c>
    </row>
    <row r="100" spans="1:5" ht="12.75" customHeight="1">
      <c r="A100" s="15" t="s">
        <v>125</v>
      </c>
      <c r="B100" s="16" t="s">
        <v>192</v>
      </c>
      <c r="C100" s="18" t="s">
        <v>193</v>
      </c>
      <c r="D100" s="13" t="s">
        <v>113</v>
      </c>
      <c r="E100" s="17">
        <v>1</v>
      </c>
    </row>
    <row r="101" spans="1:5" ht="12.75" customHeight="1">
      <c r="A101" s="15" t="s">
        <v>125</v>
      </c>
      <c r="B101" s="16" t="s">
        <v>194</v>
      </c>
      <c r="C101" s="18" t="s">
        <v>195</v>
      </c>
      <c r="D101" s="13" t="s">
        <v>113</v>
      </c>
      <c r="E101" s="14"/>
    </row>
    <row r="102" spans="1:5" ht="12.75" customHeight="1">
      <c r="A102" s="15" t="s">
        <v>125</v>
      </c>
      <c r="B102" s="16" t="s">
        <v>196</v>
      </c>
      <c r="C102" s="18" t="s">
        <v>197</v>
      </c>
      <c r="D102" s="13" t="s">
        <v>113</v>
      </c>
      <c r="E102" s="14"/>
    </row>
    <row r="103" spans="1:5" ht="12.75" customHeight="1">
      <c r="A103" s="15" t="s">
        <v>125</v>
      </c>
      <c r="B103" s="16" t="s">
        <v>198</v>
      </c>
      <c r="C103" s="18" t="s">
        <v>199</v>
      </c>
      <c r="D103" s="13" t="s">
        <v>113</v>
      </c>
      <c r="E103" s="17">
        <v>1</v>
      </c>
    </row>
    <row r="104" spans="1:5" ht="12.75" customHeight="1">
      <c r="A104" s="15" t="s">
        <v>125</v>
      </c>
      <c r="B104" s="16" t="s">
        <v>200</v>
      </c>
      <c r="C104" s="18" t="s">
        <v>201</v>
      </c>
      <c r="D104" s="13" t="s">
        <v>113</v>
      </c>
      <c r="E104" s="14"/>
    </row>
    <row r="105" spans="1:5" ht="12.75" customHeight="1">
      <c r="A105" s="15" t="s">
        <v>125</v>
      </c>
      <c r="B105" s="16" t="s">
        <v>202</v>
      </c>
      <c r="C105" s="18" t="s">
        <v>203</v>
      </c>
      <c r="D105" s="13" t="s">
        <v>113</v>
      </c>
      <c r="E105" s="14"/>
    </row>
    <row r="106" spans="1:5" ht="12.75" customHeight="1">
      <c r="A106" s="15" t="s">
        <v>125</v>
      </c>
      <c r="B106" s="16" t="s">
        <v>204</v>
      </c>
      <c r="C106" s="18" t="s">
        <v>205</v>
      </c>
      <c r="D106" s="13" t="s">
        <v>113</v>
      </c>
      <c r="E106" s="14"/>
    </row>
    <row r="107" spans="1:5" ht="12.75" customHeight="1">
      <c r="A107" s="15" t="s">
        <v>125</v>
      </c>
      <c r="B107" s="16" t="s">
        <v>206</v>
      </c>
      <c r="C107" s="18" t="s">
        <v>207</v>
      </c>
      <c r="D107" s="13" t="s">
        <v>113</v>
      </c>
      <c r="E107" s="14"/>
    </row>
    <row r="108" spans="1:5" ht="12.75" customHeight="1">
      <c r="A108" s="15" t="s">
        <v>125</v>
      </c>
      <c r="B108" s="16" t="s">
        <v>208</v>
      </c>
      <c r="C108" s="18" t="s">
        <v>209</v>
      </c>
      <c r="D108" s="13" t="s">
        <v>113</v>
      </c>
      <c r="E108" s="14"/>
    </row>
    <row r="109" spans="1:5" ht="12.75" customHeight="1">
      <c r="A109" s="15" t="s">
        <v>210</v>
      </c>
      <c r="B109" s="16" t="s">
        <v>211</v>
      </c>
      <c r="C109" s="18" t="s">
        <v>212</v>
      </c>
      <c r="D109" s="13" t="s">
        <v>113</v>
      </c>
      <c r="E109" s="14"/>
    </row>
    <row r="110" spans="1:5" ht="12.75" customHeight="1">
      <c r="A110" s="10" t="s">
        <v>210</v>
      </c>
      <c r="B110" s="11" t="s">
        <v>213</v>
      </c>
      <c r="C110" s="18" t="s">
        <v>214</v>
      </c>
      <c r="D110" s="13" t="s">
        <v>13</v>
      </c>
      <c r="E110" s="14"/>
    </row>
    <row r="111" spans="1:5" ht="12.75" customHeight="1">
      <c r="A111" s="15" t="s">
        <v>210</v>
      </c>
      <c r="B111" s="16" t="s">
        <v>215</v>
      </c>
      <c r="C111" s="12"/>
      <c r="D111" s="13" t="s">
        <v>16</v>
      </c>
      <c r="E111" s="14"/>
    </row>
    <row r="112" spans="1:5" ht="12.75" customHeight="1">
      <c r="A112" s="10" t="s">
        <v>210</v>
      </c>
      <c r="B112" s="11" t="s">
        <v>216</v>
      </c>
      <c r="C112" s="12"/>
      <c r="D112" s="13" t="s">
        <v>13</v>
      </c>
      <c r="E112" s="14"/>
    </row>
    <row r="113" spans="1:5" ht="12.75" customHeight="1">
      <c r="A113" s="15" t="s">
        <v>210</v>
      </c>
      <c r="B113" s="16" t="s">
        <v>217</v>
      </c>
      <c r="C113" s="18" t="s">
        <v>218</v>
      </c>
      <c r="D113" s="13" t="s">
        <v>16</v>
      </c>
      <c r="E113" s="17">
        <v>1</v>
      </c>
    </row>
    <row r="114" spans="1:5" ht="12.75" customHeight="1">
      <c r="A114" s="15" t="s">
        <v>219</v>
      </c>
      <c r="B114" s="16" t="s">
        <v>220</v>
      </c>
      <c r="C114" s="18" t="s">
        <v>221</v>
      </c>
      <c r="D114" s="13" t="s">
        <v>16</v>
      </c>
      <c r="E114" s="14"/>
    </row>
    <row r="115" spans="1:5" ht="12.75" customHeight="1">
      <c r="A115" s="15" t="s">
        <v>219</v>
      </c>
      <c r="B115" s="16" t="s">
        <v>222</v>
      </c>
      <c r="C115" s="18" t="s">
        <v>223</v>
      </c>
      <c r="D115" s="13" t="s">
        <v>224</v>
      </c>
      <c r="E115" s="17">
        <v>1</v>
      </c>
    </row>
    <row r="116" spans="1:5" ht="12.75" customHeight="1">
      <c r="A116" s="15" t="s">
        <v>225</v>
      </c>
      <c r="B116" s="16" t="s">
        <v>226</v>
      </c>
      <c r="C116" s="18" t="s">
        <v>227</v>
      </c>
      <c r="D116" s="13" t="s">
        <v>16</v>
      </c>
      <c r="E116" s="14"/>
    </row>
    <row r="117" spans="1:5" ht="12.75" customHeight="1">
      <c r="A117" s="15" t="s">
        <v>225</v>
      </c>
      <c r="B117" s="16" t="s">
        <v>228</v>
      </c>
      <c r="C117" s="18" t="s">
        <v>229</v>
      </c>
      <c r="D117" s="13" t="s">
        <v>16</v>
      </c>
      <c r="E117" s="14"/>
    </row>
    <row r="118" spans="1:5" ht="12.75" customHeight="1">
      <c r="A118" s="15" t="s">
        <v>225</v>
      </c>
      <c r="B118" s="16" t="s">
        <v>230</v>
      </c>
      <c r="C118" s="18" t="s">
        <v>231</v>
      </c>
      <c r="D118" s="13" t="s">
        <v>16</v>
      </c>
      <c r="E118" s="14"/>
    </row>
    <row r="119" spans="1:5" ht="12.75" customHeight="1">
      <c r="A119" s="10" t="s">
        <v>225</v>
      </c>
      <c r="B119" s="11" t="s">
        <v>232</v>
      </c>
      <c r="C119" s="12"/>
      <c r="D119" s="13" t="s">
        <v>13</v>
      </c>
      <c r="E119" s="14"/>
    </row>
    <row r="120" spans="1:5" ht="12.75" customHeight="1">
      <c r="A120" s="15" t="s">
        <v>225</v>
      </c>
      <c r="B120" s="16" t="s">
        <v>233</v>
      </c>
      <c r="C120" s="18" t="s">
        <v>234</v>
      </c>
      <c r="D120" s="13" t="s">
        <v>16</v>
      </c>
      <c r="E120" s="14"/>
    </row>
    <row r="121" spans="1:5" ht="12.75" customHeight="1">
      <c r="A121" s="15" t="s">
        <v>225</v>
      </c>
      <c r="B121" s="16" t="s">
        <v>235</v>
      </c>
      <c r="C121" s="18" t="s">
        <v>236</v>
      </c>
      <c r="D121" s="13" t="s">
        <v>113</v>
      </c>
      <c r="E121" s="14"/>
    </row>
    <row r="122" spans="1:5" ht="12.75" customHeight="1">
      <c r="A122" s="15" t="s">
        <v>225</v>
      </c>
      <c r="B122" s="16" t="s">
        <v>237</v>
      </c>
      <c r="C122" s="18" t="s">
        <v>238</v>
      </c>
      <c r="D122" s="13" t="s">
        <v>16</v>
      </c>
      <c r="E122" s="14"/>
    </row>
    <row r="123" spans="1:5" ht="12.75" customHeight="1">
      <c r="A123" s="10" t="s">
        <v>225</v>
      </c>
      <c r="B123" s="11" t="s">
        <v>239</v>
      </c>
      <c r="C123" s="12"/>
      <c r="D123" s="13" t="s">
        <v>13</v>
      </c>
      <c r="E123" s="14"/>
    </row>
    <row r="124" spans="1:5" ht="12.75" customHeight="1">
      <c r="A124" s="15" t="s">
        <v>225</v>
      </c>
      <c r="B124" s="16" t="s">
        <v>240</v>
      </c>
      <c r="C124" s="18" t="s">
        <v>241</v>
      </c>
      <c r="D124" s="13" t="s">
        <v>113</v>
      </c>
      <c r="E124" s="14"/>
    </row>
    <row r="125" spans="1:5" ht="12.75" customHeight="1">
      <c r="A125" s="15" t="s">
        <v>225</v>
      </c>
      <c r="B125" s="16" t="s">
        <v>242</v>
      </c>
      <c r="C125" s="18" t="s">
        <v>243</v>
      </c>
      <c r="D125" s="13" t="s">
        <v>136</v>
      </c>
      <c r="E125" s="14"/>
    </row>
    <row r="126" spans="1:5" ht="12.75" customHeight="1">
      <c r="A126" s="15" t="s">
        <v>225</v>
      </c>
      <c r="B126" s="16" t="s">
        <v>244</v>
      </c>
      <c r="C126" s="18" t="s">
        <v>245</v>
      </c>
      <c r="D126" s="13" t="s">
        <v>136</v>
      </c>
      <c r="E126" s="14"/>
    </row>
    <row r="127" spans="1:5" ht="12.75" customHeight="1">
      <c r="A127" s="15" t="s">
        <v>225</v>
      </c>
      <c r="B127" s="16" t="s">
        <v>246</v>
      </c>
      <c r="C127" s="18" t="s">
        <v>247</v>
      </c>
      <c r="D127" s="13" t="s">
        <v>16</v>
      </c>
      <c r="E127" s="14"/>
    </row>
    <row r="128" spans="1:5" ht="12.75" customHeight="1">
      <c r="A128" s="15" t="s">
        <v>225</v>
      </c>
      <c r="B128" s="16" t="s">
        <v>248</v>
      </c>
      <c r="C128" s="18" t="s">
        <v>249</v>
      </c>
      <c r="D128" s="13" t="s">
        <v>136</v>
      </c>
      <c r="E128" s="14"/>
    </row>
    <row r="129" spans="1:5" ht="12.75" customHeight="1">
      <c r="A129" s="15" t="s">
        <v>225</v>
      </c>
      <c r="B129" s="16" t="s">
        <v>250</v>
      </c>
      <c r="C129" s="18" t="s">
        <v>251</v>
      </c>
      <c r="D129" s="13" t="s">
        <v>16</v>
      </c>
      <c r="E129" s="14"/>
    </row>
    <row r="130" spans="1:5" ht="12.75" customHeight="1">
      <c r="A130" s="15" t="s">
        <v>225</v>
      </c>
      <c r="B130" s="16" t="s">
        <v>252</v>
      </c>
      <c r="C130" s="18" t="s">
        <v>253</v>
      </c>
      <c r="D130" s="13" t="s">
        <v>16</v>
      </c>
      <c r="E130" s="14"/>
    </row>
    <row r="131" spans="1:5" ht="12.75" customHeight="1">
      <c r="A131" s="15" t="s">
        <v>225</v>
      </c>
      <c r="B131" s="16" t="s">
        <v>254</v>
      </c>
      <c r="C131" s="18" t="s">
        <v>255</v>
      </c>
      <c r="D131" s="13" t="s">
        <v>16</v>
      </c>
      <c r="E131" s="14"/>
    </row>
    <row r="132" spans="1:5" ht="12.75" customHeight="1">
      <c r="A132" s="15" t="s">
        <v>225</v>
      </c>
      <c r="B132" s="16" t="s">
        <v>256</v>
      </c>
      <c r="C132" s="18" t="s">
        <v>257</v>
      </c>
      <c r="D132" s="13" t="s">
        <v>16</v>
      </c>
      <c r="E132" s="14"/>
    </row>
    <row r="133" spans="1:5" ht="12.75" customHeight="1">
      <c r="A133" s="15" t="s">
        <v>225</v>
      </c>
      <c r="B133" s="16" t="s">
        <v>258</v>
      </c>
      <c r="C133" s="18" t="s">
        <v>259</v>
      </c>
      <c r="D133" s="13" t="s">
        <v>16</v>
      </c>
      <c r="E133" s="14"/>
    </row>
    <row r="134" spans="1:5" ht="12.75" customHeight="1">
      <c r="A134" s="15" t="s">
        <v>225</v>
      </c>
      <c r="B134" s="16" t="s">
        <v>260</v>
      </c>
      <c r="C134" s="18" t="s">
        <v>261</v>
      </c>
      <c r="D134" s="13" t="s">
        <v>113</v>
      </c>
      <c r="E134" s="14"/>
    </row>
    <row r="135" spans="1:5" ht="12.75" customHeight="1">
      <c r="A135" s="15" t="s">
        <v>225</v>
      </c>
      <c r="B135" s="16" t="s">
        <v>262</v>
      </c>
      <c r="C135" s="18" t="s">
        <v>263</v>
      </c>
      <c r="D135" s="13" t="s">
        <v>16</v>
      </c>
      <c r="E135" s="14"/>
    </row>
    <row r="136" spans="1:5" ht="12.75" customHeight="1">
      <c r="A136" s="15" t="s">
        <v>225</v>
      </c>
      <c r="B136" s="16" t="s">
        <v>264</v>
      </c>
      <c r="C136" s="18" t="s">
        <v>265</v>
      </c>
      <c r="D136" s="13" t="s">
        <v>16</v>
      </c>
      <c r="E136" s="14"/>
    </row>
    <row r="137" spans="1:5" ht="12.75" customHeight="1">
      <c r="A137" s="15" t="s">
        <v>225</v>
      </c>
      <c r="B137" s="16" t="s">
        <v>266</v>
      </c>
      <c r="C137" s="18" t="s">
        <v>267</v>
      </c>
      <c r="D137" s="13" t="s">
        <v>268</v>
      </c>
      <c r="E137" s="14"/>
    </row>
    <row r="138" spans="1:5" ht="12.75" customHeight="1">
      <c r="A138" s="15" t="s">
        <v>225</v>
      </c>
      <c r="B138" s="16" t="s">
        <v>269</v>
      </c>
      <c r="C138" s="18" t="s">
        <v>270</v>
      </c>
      <c r="D138" s="13" t="s">
        <v>136</v>
      </c>
      <c r="E138" s="14"/>
    </row>
    <row r="139" spans="1:5" ht="12.75" customHeight="1">
      <c r="A139" s="15" t="s">
        <v>225</v>
      </c>
      <c r="B139" s="16" t="s">
        <v>271</v>
      </c>
      <c r="C139" s="18" t="s">
        <v>272</v>
      </c>
      <c r="D139" s="13" t="s">
        <v>113</v>
      </c>
      <c r="E139" s="14"/>
    </row>
    <row r="140" spans="1:5" ht="12.75" customHeight="1">
      <c r="A140" s="15" t="s">
        <v>225</v>
      </c>
      <c r="B140" s="16" t="s">
        <v>273</v>
      </c>
      <c r="C140" s="18" t="s">
        <v>274</v>
      </c>
      <c r="D140" s="13" t="s">
        <v>16</v>
      </c>
      <c r="E140" s="14"/>
    </row>
    <row r="141" spans="1:5" ht="12.75" customHeight="1">
      <c r="A141" s="15" t="s">
        <v>225</v>
      </c>
      <c r="B141" s="16" t="s">
        <v>275</v>
      </c>
      <c r="C141" s="18" t="s">
        <v>276</v>
      </c>
      <c r="D141" s="13" t="s">
        <v>16</v>
      </c>
      <c r="E141" s="14"/>
    </row>
    <row r="142" spans="1:5" ht="12.75" customHeight="1">
      <c r="A142" s="15" t="s">
        <v>225</v>
      </c>
      <c r="B142" s="16" t="s">
        <v>277</v>
      </c>
      <c r="C142" s="18" t="s">
        <v>278</v>
      </c>
      <c r="D142" s="13" t="s">
        <v>113</v>
      </c>
      <c r="E142" s="14"/>
    </row>
    <row r="143" spans="1:5" ht="12.75" customHeight="1">
      <c r="A143" s="15" t="s">
        <v>225</v>
      </c>
      <c r="B143" s="16" t="s">
        <v>279</v>
      </c>
      <c r="C143" s="18" t="s">
        <v>280</v>
      </c>
      <c r="D143" s="13" t="s">
        <v>136</v>
      </c>
      <c r="E143" s="14"/>
    </row>
    <row r="144" spans="1:5" ht="12.75" customHeight="1">
      <c r="A144" s="15" t="s">
        <v>225</v>
      </c>
      <c r="B144" s="16" t="s">
        <v>281</v>
      </c>
      <c r="C144" s="18" t="s">
        <v>282</v>
      </c>
      <c r="D144" s="13" t="s">
        <v>224</v>
      </c>
      <c r="E144" s="14"/>
    </row>
    <row r="145" spans="1:5" ht="12.75" customHeight="1">
      <c r="A145" s="15" t="s">
        <v>225</v>
      </c>
      <c r="B145" s="16" t="s">
        <v>283</v>
      </c>
      <c r="C145" s="18" t="s">
        <v>284</v>
      </c>
      <c r="D145" s="13" t="s">
        <v>16</v>
      </c>
      <c r="E145" s="14"/>
    </row>
    <row r="146" spans="1:5" ht="12.75" customHeight="1">
      <c r="A146" s="15" t="s">
        <v>225</v>
      </c>
      <c r="B146" s="16" t="s">
        <v>285</v>
      </c>
      <c r="C146" s="18" t="s">
        <v>286</v>
      </c>
      <c r="D146" s="13" t="s">
        <v>136</v>
      </c>
      <c r="E146" s="14"/>
    </row>
    <row r="147" spans="1:5" ht="12.75" customHeight="1">
      <c r="A147" s="15" t="s">
        <v>225</v>
      </c>
      <c r="B147" s="16" t="s">
        <v>287</v>
      </c>
      <c r="C147" s="18" t="s">
        <v>288</v>
      </c>
      <c r="D147" s="13" t="s">
        <v>16</v>
      </c>
      <c r="E147" s="14"/>
    </row>
    <row r="148" spans="1:5" ht="12.75" customHeight="1">
      <c r="A148" s="15" t="s">
        <v>225</v>
      </c>
      <c r="B148" s="16" t="s">
        <v>289</v>
      </c>
      <c r="C148" s="18" t="s">
        <v>290</v>
      </c>
      <c r="D148" s="13" t="s">
        <v>16</v>
      </c>
      <c r="E148" s="17">
        <v>1</v>
      </c>
    </row>
    <row r="149" spans="1:5" ht="12.75" customHeight="1">
      <c r="A149" s="15" t="s">
        <v>225</v>
      </c>
      <c r="B149" s="16" t="s">
        <v>291</v>
      </c>
      <c r="C149" s="18" t="s">
        <v>292</v>
      </c>
      <c r="D149" s="13" t="s">
        <v>113</v>
      </c>
      <c r="E149" s="14"/>
    </row>
    <row r="150" spans="1:5" ht="12.75" customHeight="1">
      <c r="A150" s="15" t="s">
        <v>225</v>
      </c>
      <c r="B150" s="16" t="s">
        <v>293</v>
      </c>
      <c r="C150" s="18" t="s">
        <v>294</v>
      </c>
      <c r="D150" s="13" t="s">
        <v>16</v>
      </c>
      <c r="E150" s="14"/>
    </row>
    <row r="151" spans="1:5" ht="12.75" customHeight="1">
      <c r="A151" s="15" t="s">
        <v>225</v>
      </c>
      <c r="B151" s="16" t="s">
        <v>295</v>
      </c>
      <c r="C151" s="18" t="s">
        <v>296</v>
      </c>
      <c r="D151" s="13" t="s">
        <v>16</v>
      </c>
      <c r="E151" s="17">
        <v>1</v>
      </c>
    </row>
    <row r="152" spans="1:5" ht="12.75" customHeight="1">
      <c r="A152" s="15" t="s">
        <v>297</v>
      </c>
      <c r="B152" s="16" t="s">
        <v>298</v>
      </c>
      <c r="C152" s="18" t="s">
        <v>299</v>
      </c>
      <c r="D152" s="13" t="s">
        <v>300</v>
      </c>
      <c r="E152" s="14"/>
    </row>
    <row r="153" spans="1:5" ht="12.75" customHeight="1">
      <c r="A153" s="15" t="s">
        <v>297</v>
      </c>
      <c r="B153" s="16" t="s">
        <v>301</v>
      </c>
      <c r="C153" s="18" t="s">
        <v>302</v>
      </c>
      <c r="D153" s="13" t="s">
        <v>224</v>
      </c>
      <c r="E153" s="14"/>
    </row>
    <row r="154" spans="1:5" ht="12.75" customHeight="1">
      <c r="A154" s="15" t="s">
        <v>297</v>
      </c>
      <c r="B154" s="16" t="s">
        <v>303</v>
      </c>
      <c r="C154" s="18" t="s">
        <v>304</v>
      </c>
      <c r="D154" s="13" t="s">
        <v>224</v>
      </c>
      <c r="E154" s="17">
        <v>1</v>
      </c>
    </row>
    <row r="155" spans="1:5" ht="12.75" customHeight="1">
      <c r="A155" s="15" t="s">
        <v>305</v>
      </c>
      <c r="B155" s="16" t="s">
        <v>306</v>
      </c>
      <c r="C155" s="18" t="s">
        <v>307</v>
      </c>
      <c r="D155" s="13" t="s">
        <v>16</v>
      </c>
      <c r="E155" s="14"/>
    </row>
    <row r="156" spans="1:5" ht="12.75" customHeight="1">
      <c r="A156" s="15" t="s">
        <v>305</v>
      </c>
      <c r="B156" s="16" t="s">
        <v>308</v>
      </c>
      <c r="C156" s="18" t="s">
        <v>309</v>
      </c>
      <c r="D156" s="13" t="s">
        <v>16</v>
      </c>
      <c r="E156" s="14"/>
    </row>
    <row r="157" spans="1:5" ht="12.75" customHeight="1">
      <c r="A157" s="15" t="s">
        <v>305</v>
      </c>
      <c r="B157" s="16" t="s">
        <v>310</v>
      </c>
      <c r="C157" s="18" t="s">
        <v>311</v>
      </c>
      <c r="D157" s="13" t="s">
        <v>16</v>
      </c>
      <c r="E157" s="14"/>
    </row>
    <row r="158" spans="1:5" ht="12.75" customHeight="1">
      <c r="A158" s="15" t="s">
        <v>305</v>
      </c>
      <c r="B158" s="16" t="s">
        <v>312</v>
      </c>
      <c r="C158" s="18" t="s">
        <v>313</v>
      </c>
      <c r="D158" s="13" t="s">
        <v>16</v>
      </c>
      <c r="E158" s="14"/>
    </row>
    <row r="159" spans="1:5" ht="12.75" customHeight="1">
      <c r="A159" s="15" t="s">
        <v>305</v>
      </c>
      <c r="B159" s="16" t="s">
        <v>314</v>
      </c>
      <c r="C159" s="18" t="s">
        <v>315</v>
      </c>
      <c r="D159" s="13" t="s">
        <v>136</v>
      </c>
      <c r="E159" s="14"/>
    </row>
    <row r="160" spans="1:5" ht="12.75" customHeight="1">
      <c r="A160" s="15" t="s">
        <v>305</v>
      </c>
      <c r="B160" s="16" t="s">
        <v>316</v>
      </c>
      <c r="C160" s="18" t="s">
        <v>317</v>
      </c>
      <c r="D160" s="13" t="s">
        <v>136</v>
      </c>
      <c r="E160" s="14"/>
    </row>
    <row r="161" spans="1:5" ht="12.75" customHeight="1">
      <c r="A161" s="15" t="s">
        <v>305</v>
      </c>
      <c r="B161" s="16" t="s">
        <v>318</v>
      </c>
      <c r="C161" s="18" t="s">
        <v>319</v>
      </c>
      <c r="D161" s="13" t="s">
        <v>16</v>
      </c>
      <c r="E161" s="17">
        <v>1</v>
      </c>
    </row>
    <row r="162" spans="1:5" ht="12.75" customHeight="1">
      <c r="A162" s="15" t="s">
        <v>305</v>
      </c>
      <c r="B162" s="16" t="s">
        <v>320</v>
      </c>
      <c r="C162" s="18" t="s">
        <v>321</v>
      </c>
      <c r="D162" s="13" t="s">
        <v>16</v>
      </c>
      <c r="E162" s="17">
        <v>1</v>
      </c>
    </row>
    <row r="163" spans="1:5" ht="12.75" customHeight="1">
      <c r="A163" s="15" t="s">
        <v>305</v>
      </c>
      <c r="B163" s="16" t="s">
        <v>322</v>
      </c>
      <c r="C163" s="18" t="s">
        <v>323</v>
      </c>
      <c r="D163" s="13" t="s">
        <v>16</v>
      </c>
      <c r="E163" s="17">
        <v>1</v>
      </c>
    </row>
    <row r="164" spans="1:5" ht="12.75" customHeight="1">
      <c r="A164" s="15" t="s">
        <v>305</v>
      </c>
      <c r="B164" s="16" t="s">
        <v>324</v>
      </c>
      <c r="C164" s="18" t="s">
        <v>325</v>
      </c>
      <c r="D164" s="13" t="s">
        <v>16</v>
      </c>
      <c r="E164" s="14"/>
    </row>
    <row r="165" spans="1:5" ht="12.75" customHeight="1">
      <c r="A165" s="15" t="s">
        <v>305</v>
      </c>
      <c r="B165" s="16" t="s">
        <v>326</v>
      </c>
      <c r="C165" s="18" t="s">
        <v>327</v>
      </c>
      <c r="D165" s="13" t="s">
        <v>113</v>
      </c>
      <c r="E165" s="17">
        <v>1</v>
      </c>
    </row>
    <row r="166" spans="1:5" ht="12.75" customHeight="1">
      <c r="A166" s="10" t="s">
        <v>328</v>
      </c>
      <c r="B166" s="11" t="s">
        <v>329</v>
      </c>
      <c r="C166" s="18" t="s">
        <v>330</v>
      </c>
      <c r="D166" s="13" t="s">
        <v>13</v>
      </c>
      <c r="E166" s="14"/>
    </row>
    <row r="167" spans="1:5" ht="12.75" customHeight="1">
      <c r="A167" s="10" t="s">
        <v>331</v>
      </c>
      <c r="B167" s="11" t="s">
        <v>332</v>
      </c>
      <c r="C167" s="12"/>
      <c r="D167" s="13" t="s">
        <v>13</v>
      </c>
      <c r="E167" s="14"/>
    </row>
    <row r="168" spans="1:5" ht="12.75" customHeight="1">
      <c r="A168" s="15" t="s">
        <v>333</v>
      </c>
      <c r="B168" s="16" t="s">
        <v>334</v>
      </c>
      <c r="C168" s="18" t="s">
        <v>335</v>
      </c>
      <c r="D168" s="13" t="s">
        <v>16</v>
      </c>
      <c r="E168" s="14"/>
    </row>
    <row r="169" spans="1:5" ht="12.75" customHeight="1">
      <c r="A169" s="15" t="s">
        <v>333</v>
      </c>
      <c r="B169" s="16" t="s">
        <v>336</v>
      </c>
      <c r="C169" s="18" t="s">
        <v>337</v>
      </c>
      <c r="D169" s="13" t="s">
        <v>16</v>
      </c>
      <c r="E169" s="17">
        <v>1</v>
      </c>
    </row>
    <row r="170" spans="1:5" ht="12.75" customHeight="1">
      <c r="A170" s="15" t="s">
        <v>333</v>
      </c>
      <c r="B170" s="16" t="s">
        <v>338</v>
      </c>
      <c r="C170" s="18" t="s">
        <v>339</v>
      </c>
      <c r="D170" s="13" t="s">
        <v>113</v>
      </c>
      <c r="E170" s="14"/>
    </row>
    <row r="171" spans="1:5" ht="12.75" customHeight="1">
      <c r="A171" s="15" t="s">
        <v>333</v>
      </c>
      <c r="B171" s="16" t="s">
        <v>340</v>
      </c>
      <c r="C171" s="18" t="s">
        <v>341</v>
      </c>
      <c r="D171" s="13" t="s">
        <v>113</v>
      </c>
      <c r="E171" s="14"/>
    </row>
    <row r="172" spans="1:5" ht="12.75" customHeight="1">
      <c r="A172" s="10" t="s">
        <v>333</v>
      </c>
      <c r="B172" s="11" t="s">
        <v>342</v>
      </c>
      <c r="C172" s="18" t="s">
        <v>343</v>
      </c>
      <c r="D172" s="13" t="s">
        <v>13</v>
      </c>
      <c r="E172" s="14"/>
    </row>
    <row r="173" spans="1:5" ht="12.75" customHeight="1">
      <c r="A173" s="10" t="s">
        <v>333</v>
      </c>
      <c r="B173" s="11" t="s">
        <v>344</v>
      </c>
      <c r="C173" s="12"/>
      <c r="D173" s="13" t="s">
        <v>13</v>
      </c>
      <c r="E173" s="14"/>
    </row>
    <row r="174" spans="1:5" ht="12.75" customHeight="1">
      <c r="A174" s="10" t="s">
        <v>333</v>
      </c>
      <c r="B174" s="11" t="s">
        <v>345</v>
      </c>
      <c r="C174" s="12"/>
      <c r="D174" s="13" t="s">
        <v>13</v>
      </c>
      <c r="E174" s="14"/>
    </row>
    <row r="175" spans="1:5" ht="12.75" customHeight="1">
      <c r="A175" s="15" t="s">
        <v>346</v>
      </c>
      <c r="B175" s="16" t="s">
        <v>347</v>
      </c>
      <c r="C175" s="18" t="s">
        <v>348</v>
      </c>
      <c r="D175" s="13" t="s">
        <v>16</v>
      </c>
      <c r="E175" s="14"/>
    </row>
    <row r="176" spans="1:5" ht="12.75" customHeight="1">
      <c r="A176" s="15" t="s">
        <v>346</v>
      </c>
      <c r="B176" s="16" t="s">
        <v>349</v>
      </c>
      <c r="C176" s="18" t="s">
        <v>350</v>
      </c>
      <c r="D176" s="13" t="s">
        <v>16</v>
      </c>
      <c r="E176" s="14"/>
    </row>
    <row r="177" spans="1:5" ht="12.75" customHeight="1">
      <c r="A177" s="15" t="s">
        <v>351</v>
      </c>
      <c r="B177" s="16" t="s">
        <v>352</v>
      </c>
      <c r="C177" s="18" t="s">
        <v>353</v>
      </c>
      <c r="D177" s="13" t="s">
        <v>16</v>
      </c>
      <c r="E177" s="14"/>
    </row>
    <row r="178" spans="1:5" ht="12.75" customHeight="1">
      <c r="A178" s="15" t="s">
        <v>351</v>
      </c>
      <c r="B178" s="16" t="s">
        <v>354</v>
      </c>
      <c r="C178" s="18" t="s">
        <v>355</v>
      </c>
      <c r="D178" s="13" t="s">
        <v>16</v>
      </c>
      <c r="E178" s="14"/>
    </row>
    <row r="179" spans="1:5" ht="12.75" customHeight="1">
      <c r="A179" s="15" t="s">
        <v>351</v>
      </c>
      <c r="B179" s="16" t="s">
        <v>356</v>
      </c>
      <c r="C179" s="18" t="s">
        <v>357</v>
      </c>
      <c r="D179" s="13" t="s">
        <v>16</v>
      </c>
      <c r="E179" s="14"/>
    </row>
    <row r="180" spans="1:5" ht="12.75" customHeight="1">
      <c r="A180" s="15" t="s">
        <v>351</v>
      </c>
      <c r="B180" s="16" t="s">
        <v>358</v>
      </c>
      <c r="C180" s="18" t="s">
        <v>359</v>
      </c>
      <c r="D180" s="13" t="s">
        <v>113</v>
      </c>
      <c r="E180" s="14"/>
    </row>
    <row r="181" spans="1:5" ht="12.75" customHeight="1">
      <c r="A181" s="15" t="s">
        <v>351</v>
      </c>
      <c r="B181" s="16" t="s">
        <v>360</v>
      </c>
      <c r="C181" s="18" t="s">
        <v>361</v>
      </c>
      <c r="D181" s="13" t="s">
        <v>113</v>
      </c>
      <c r="E181" s="14"/>
    </row>
    <row r="182" spans="1:5" ht="12.75" customHeight="1">
      <c r="A182" s="10" t="s">
        <v>362</v>
      </c>
      <c r="B182" s="11" t="s">
        <v>363</v>
      </c>
      <c r="C182" s="12"/>
      <c r="D182" s="13" t="s">
        <v>13</v>
      </c>
      <c r="E182" s="14"/>
    </row>
    <row r="183" spans="1:5" ht="12.75" customHeight="1">
      <c r="A183" s="10" t="s">
        <v>362</v>
      </c>
      <c r="B183" s="11" t="s">
        <v>364</v>
      </c>
      <c r="C183" s="12"/>
      <c r="D183" s="13" t="s">
        <v>13</v>
      </c>
      <c r="E183" s="14"/>
    </row>
    <row r="184" spans="1:5" ht="12.75" customHeight="1">
      <c r="A184" s="10" t="s">
        <v>362</v>
      </c>
      <c r="B184" s="11" t="s">
        <v>365</v>
      </c>
      <c r="C184" s="12"/>
      <c r="D184" s="13" t="s">
        <v>13</v>
      </c>
      <c r="E184" s="14"/>
    </row>
    <row r="185" spans="1:5" ht="12.75" customHeight="1">
      <c r="A185" s="10" t="s">
        <v>362</v>
      </c>
      <c r="B185" s="11" t="s">
        <v>366</v>
      </c>
      <c r="C185" s="12"/>
      <c r="D185" s="13" t="s">
        <v>13</v>
      </c>
      <c r="E185" s="14"/>
    </row>
    <row r="186" spans="1:5" ht="12.75" customHeight="1">
      <c r="A186" s="10" t="s">
        <v>362</v>
      </c>
      <c r="B186" s="11" t="s">
        <v>367</v>
      </c>
      <c r="C186" s="12"/>
      <c r="D186" s="13" t="s">
        <v>13</v>
      </c>
      <c r="E186" s="14"/>
    </row>
    <row r="187" spans="1:5" ht="12.75" customHeight="1">
      <c r="A187" s="15" t="s">
        <v>362</v>
      </c>
      <c r="B187" s="16" t="s">
        <v>368</v>
      </c>
      <c r="C187" s="18" t="s">
        <v>369</v>
      </c>
      <c r="D187" s="13" t="s">
        <v>16</v>
      </c>
      <c r="E187" s="14"/>
    </row>
    <row r="188" spans="1:5" ht="12.75" customHeight="1">
      <c r="A188" s="10" t="s">
        <v>370</v>
      </c>
      <c r="B188" s="11" t="s">
        <v>371</v>
      </c>
      <c r="C188" s="12"/>
      <c r="D188" s="13" t="s">
        <v>13</v>
      </c>
      <c r="E188" s="14"/>
    </row>
    <row r="189" spans="1:5" ht="12.75" customHeight="1">
      <c r="A189" s="15" t="s">
        <v>370</v>
      </c>
      <c r="B189" s="16" t="s">
        <v>372</v>
      </c>
      <c r="C189" s="12"/>
      <c r="D189" s="13" t="s">
        <v>16</v>
      </c>
      <c r="E189" s="14"/>
    </row>
    <row r="190" spans="1:5" ht="12.75" customHeight="1">
      <c r="A190" s="15" t="s">
        <v>373</v>
      </c>
      <c r="B190" s="16" t="s">
        <v>374</v>
      </c>
      <c r="C190" s="18" t="s">
        <v>375</v>
      </c>
      <c r="D190" s="13" t="s">
        <v>16</v>
      </c>
      <c r="E190" s="14"/>
    </row>
    <row r="191" spans="1:5" ht="12.75" customHeight="1">
      <c r="A191" s="15" t="s">
        <v>373</v>
      </c>
      <c r="B191" s="16" t="s">
        <v>376</v>
      </c>
      <c r="C191" s="18" t="s">
        <v>377</v>
      </c>
      <c r="D191" s="13" t="s">
        <v>224</v>
      </c>
      <c r="E191" s="14"/>
    </row>
    <row r="192" spans="1:5" ht="12.75" customHeight="1">
      <c r="A192" s="15" t="s">
        <v>378</v>
      </c>
      <c r="B192" s="16" t="s">
        <v>379</v>
      </c>
      <c r="C192" s="18" t="s">
        <v>380</v>
      </c>
      <c r="D192" s="13" t="s">
        <v>113</v>
      </c>
      <c r="E192" s="14"/>
    </row>
    <row r="193" spans="1:5" ht="12.75" customHeight="1">
      <c r="A193" s="15" t="s">
        <v>378</v>
      </c>
      <c r="B193" s="16" t="s">
        <v>381</v>
      </c>
      <c r="C193" s="18" t="s">
        <v>382</v>
      </c>
      <c r="D193" s="13" t="s">
        <v>113</v>
      </c>
      <c r="E193" s="14"/>
    </row>
    <row r="194" spans="1:5" ht="12.75" customHeight="1">
      <c r="A194" s="15" t="s">
        <v>383</v>
      </c>
      <c r="B194" s="16" t="s">
        <v>384</v>
      </c>
      <c r="C194" s="12"/>
      <c r="D194" s="13" t="s">
        <v>13</v>
      </c>
      <c r="E194" s="14"/>
    </row>
    <row r="195" spans="1:5" ht="12.75" customHeight="1">
      <c r="A195" s="15" t="s">
        <v>385</v>
      </c>
      <c r="B195" s="16" t="s">
        <v>386</v>
      </c>
      <c r="C195" s="18" t="s">
        <v>387</v>
      </c>
      <c r="D195" s="13" t="s">
        <v>113</v>
      </c>
      <c r="E195" s="14"/>
    </row>
    <row r="196" spans="1:5" ht="12.75" customHeight="1">
      <c r="A196" s="15" t="s">
        <v>385</v>
      </c>
      <c r="B196" s="16" t="s">
        <v>388</v>
      </c>
      <c r="C196" s="18" t="s">
        <v>389</v>
      </c>
      <c r="D196" s="13" t="s">
        <v>16</v>
      </c>
      <c r="E196" s="14"/>
    </row>
    <row r="197" spans="1:5" ht="12.75" customHeight="1">
      <c r="A197" s="10" t="s">
        <v>390</v>
      </c>
      <c r="B197" s="11" t="s">
        <v>391</v>
      </c>
      <c r="C197" s="18" t="s">
        <v>392</v>
      </c>
      <c r="D197" s="13" t="s">
        <v>13</v>
      </c>
      <c r="E197" s="14"/>
    </row>
    <row r="198" spans="1:5" ht="12.75" customHeight="1">
      <c r="A198" s="15" t="s">
        <v>390</v>
      </c>
      <c r="B198" s="16" t="s">
        <v>393</v>
      </c>
      <c r="C198" s="18" t="s">
        <v>394</v>
      </c>
      <c r="D198" s="13" t="s">
        <v>16</v>
      </c>
      <c r="E198" s="14"/>
    </row>
    <row r="199" spans="1:5" ht="12.75" customHeight="1">
      <c r="A199" s="10" t="s">
        <v>390</v>
      </c>
      <c r="B199" s="11" t="s">
        <v>395</v>
      </c>
      <c r="C199" s="18" t="s">
        <v>396</v>
      </c>
      <c r="D199" s="13" t="s">
        <v>13</v>
      </c>
      <c r="E199" s="17">
        <v>1</v>
      </c>
    </row>
    <row r="200" spans="1:5" ht="12.75" customHeight="1">
      <c r="A200" s="10" t="s">
        <v>390</v>
      </c>
      <c r="B200" s="11" t="s">
        <v>397</v>
      </c>
      <c r="C200" s="12"/>
      <c r="D200" s="13" t="s">
        <v>13</v>
      </c>
      <c r="E200" s="14"/>
    </row>
    <row r="201" spans="1:5" ht="12.75" customHeight="1">
      <c r="A201" s="10" t="s">
        <v>390</v>
      </c>
      <c r="B201" s="11" t="s">
        <v>398</v>
      </c>
      <c r="C201" s="18" t="s">
        <v>396</v>
      </c>
      <c r="D201" s="13" t="s">
        <v>13</v>
      </c>
      <c r="E201" s="14"/>
    </row>
    <row r="202" spans="1:5" ht="12.75" customHeight="1">
      <c r="A202" s="10" t="s">
        <v>390</v>
      </c>
      <c r="B202" s="11" t="s">
        <v>399</v>
      </c>
      <c r="C202" s="18" t="s">
        <v>400</v>
      </c>
      <c r="D202" s="13" t="s">
        <v>13</v>
      </c>
      <c r="E202" s="14"/>
    </row>
    <row r="203" spans="1:5" ht="12.75" customHeight="1">
      <c r="A203" s="10" t="s">
        <v>390</v>
      </c>
      <c r="B203" s="11" t="s">
        <v>401</v>
      </c>
      <c r="C203" s="18" t="s">
        <v>402</v>
      </c>
      <c r="D203" s="13" t="s">
        <v>13</v>
      </c>
      <c r="E203" s="17">
        <v>1</v>
      </c>
    </row>
    <row r="204" spans="1:5" ht="12.75" customHeight="1">
      <c r="A204" s="10" t="s">
        <v>390</v>
      </c>
      <c r="B204" s="11" t="s">
        <v>403</v>
      </c>
      <c r="C204" s="18" t="s">
        <v>404</v>
      </c>
      <c r="D204" s="13" t="s">
        <v>13</v>
      </c>
      <c r="E204" s="14"/>
    </row>
    <row r="205" spans="1:5" ht="12.75" customHeight="1">
      <c r="A205" s="10" t="s">
        <v>390</v>
      </c>
      <c r="B205" s="11" t="s">
        <v>405</v>
      </c>
      <c r="C205" s="18" t="s">
        <v>406</v>
      </c>
      <c r="D205" s="13" t="s">
        <v>13</v>
      </c>
      <c r="E205" s="14"/>
    </row>
    <row r="206" spans="1:5" ht="12.75" customHeight="1">
      <c r="A206" s="10" t="s">
        <v>390</v>
      </c>
      <c r="B206" s="11" t="s">
        <v>407</v>
      </c>
      <c r="C206" s="18" t="s">
        <v>408</v>
      </c>
      <c r="D206" s="13" t="s">
        <v>13</v>
      </c>
      <c r="E206" s="14"/>
    </row>
    <row r="207" spans="1:5" ht="12.75" customHeight="1">
      <c r="A207" s="15" t="s">
        <v>390</v>
      </c>
      <c r="B207" s="16" t="s">
        <v>409</v>
      </c>
      <c r="C207" s="18" t="s">
        <v>410</v>
      </c>
      <c r="D207" s="13" t="s">
        <v>16</v>
      </c>
      <c r="E207" s="14"/>
    </row>
    <row r="208" spans="1:5" ht="12.75" customHeight="1">
      <c r="A208" s="15" t="s">
        <v>390</v>
      </c>
      <c r="B208" s="16" t="s">
        <v>411</v>
      </c>
      <c r="C208" s="18" t="s">
        <v>412</v>
      </c>
      <c r="D208" s="13" t="s">
        <v>16</v>
      </c>
      <c r="E208" s="14"/>
    </row>
    <row r="209" spans="1:5" ht="12.75" customHeight="1">
      <c r="A209" s="10" t="s">
        <v>390</v>
      </c>
      <c r="B209" s="11" t="s">
        <v>413</v>
      </c>
      <c r="C209" s="18" t="s">
        <v>414</v>
      </c>
      <c r="D209" s="13" t="s">
        <v>13</v>
      </c>
      <c r="E209" s="14"/>
    </row>
    <row r="210" spans="1:5" ht="12.75" customHeight="1">
      <c r="A210" s="10" t="s">
        <v>390</v>
      </c>
      <c r="B210" s="11" t="s">
        <v>415</v>
      </c>
      <c r="C210" s="18" t="s">
        <v>416</v>
      </c>
      <c r="D210" s="13" t="s">
        <v>13</v>
      </c>
      <c r="E210" s="14"/>
    </row>
    <row r="211" spans="1:5" ht="12.75" customHeight="1">
      <c r="A211" s="15" t="s">
        <v>390</v>
      </c>
      <c r="B211" s="16" t="s">
        <v>417</v>
      </c>
      <c r="C211" s="18" t="s">
        <v>418</v>
      </c>
      <c r="D211" s="13" t="s">
        <v>16</v>
      </c>
      <c r="E211" s="17">
        <v>1</v>
      </c>
    </row>
    <row r="212" spans="1:5" ht="12.75" customHeight="1">
      <c r="A212" s="15" t="s">
        <v>390</v>
      </c>
      <c r="B212" s="16" t="s">
        <v>419</v>
      </c>
      <c r="C212" s="18" t="s">
        <v>404</v>
      </c>
      <c r="D212" s="18" t="s">
        <v>268</v>
      </c>
      <c r="E212" s="17">
        <v>1</v>
      </c>
    </row>
    <row r="213" spans="1:5" ht="12.75" customHeight="1">
      <c r="A213" s="10" t="s">
        <v>390</v>
      </c>
      <c r="B213" s="11" t="s">
        <v>420</v>
      </c>
      <c r="C213" s="18" t="s">
        <v>421</v>
      </c>
      <c r="D213" s="13" t="s">
        <v>13</v>
      </c>
      <c r="E213" s="14"/>
    </row>
    <row r="214" spans="1:5" ht="12.75" customHeight="1">
      <c r="A214" s="10" t="s">
        <v>390</v>
      </c>
      <c r="B214" s="11" t="s">
        <v>422</v>
      </c>
      <c r="C214" s="18" t="s">
        <v>423</v>
      </c>
      <c r="D214" s="13" t="s">
        <v>13</v>
      </c>
      <c r="E214" s="17">
        <v>1</v>
      </c>
    </row>
    <row r="215" spans="1:5" ht="12.75" customHeight="1">
      <c r="A215" s="15" t="s">
        <v>390</v>
      </c>
      <c r="B215" s="16" t="s">
        <v>424</v>
      </c>
      <c r="C215" s="18" t="s">
        <v>425</v>
      </c>
      <c r="D215" s="13" t="s">
        <v>113</v>
      </c>
      <c r="E215" s="14"/>
    </row>
    <row r="216" spans="1:5" ht="12.75" customHeight="1">
      <c r="A216" s="15" t="s">
        <v>390</v>
      </c>
      <c r="B216" s="16" t="s">
        <v>426</v>
      </c>
      <c r="C216" s="18" t="s">
        <v>427</v>
      </c>
      <c r="D216" s="13" t="s">
        <v>16</v>
      </c>
      <c r="E216" s="14"/>
    </row>
    <row r="217" spans="1:5" ht="12.75" customHeight="1">
      <c r="A217" s="15" t="s">
        <v>390</v>
      </c>
      <c r="B217" s="16" t="s">
        <v>428</v>
      </c>
      <c r="C217" s="18" t="s">
        <v>429</v>
      </c>
      <c r="D217" s="13" t="s">
        <v>16</v>
      </c>
      <c r="E217" s="14"/>
    </row>
    <row r="218" spans="1:5" ht="12.75" customHeight="1">
      <c r="A218" s="15" t="s">
        <v>390</v>
      </c>
      <c r="B218" s="16" t="s">
        <v>430</v>
      </c>
      <c r="C218" s="18" t="s">
        <v>431</v>
      </c>
      <c r="D218" s="13" t="s">
        <v>268</v>
      </c>
      <c r="E218" s="17">
        <v>1</v>
      </c>
    </row>
    <row r="219" spans="1:5" ht="12.75" customHeight="1">
      <c r="A219" s="15" t="s">
        <v>432</v>
      </c>
      <c r="B219" s="16" t="s">
        <v>433</v>
      </c>
      <c r="C219" s="18" t="s">
        <v>434</v>
      </c>
      <c r="D219" s="13" t="s">
        <v>16</v>
      </c>
      <c r="E219" s="17">
        <v>1</v>
      </c>
    </row>
    <row r="220" spans="1:5" ht="12.75" customHeight="1">
      <c r="A220" s="15" t="s">
        <v>432</v>
      </c>
      <c r="B220" s="16" t="s">
        <v>435</v>
      </c>
      <c r="C220" s="18" t="s">
        <v>436</v>
      </c>
      <c r="D220" s="13" t="s">
        <v>16</v>
      </c>
      <c r="E220" s="17">
        <v>2</v>
      </c>
    </row>
    <row r="221" spans="1:5" ht="12.75" customHeight="1">
      <c r="A221" s="15" t="s">
        <v>432</v>
      </c>
      <c r="B221" s="16" t="s">
        <v>437</v>
      </c>
      <c r="C221" s="18" t="s">
        <v>438</v>
      </c>
      <c r="D221" s="13" t="s">
        <v>16</v>
      </c>
      <c r="E221" s="17">
        <v>2</v>
      </c>
    </row>
    <row r="222" spans="1:5" ht="12.75" customHeight="1">
      <c r="A222" s="15" t="s">
        <v>432</v>
      </c>
      <c r="B222" s="16" t="s">
        <v>439</v>
      </c>
      <c r="C222" s="18" t="s">
        <v>440</v>
      </c>
      <c r="D222" s="13" t="s">
        <v>16</v>
      </c>
      <c r="E222" s="17">
        <v>1</v>
      </c>
    </row>
    <row r="223" spans="1:5" ht="12.75" customHeight="1">
      <c r="A223" s="10" t="s">
        <v>432</v>
      </c>
      <c r="B223" s="11" t="s">
        <v>441</v>
      </c>
      <c r="C223" s="12"/>
      <c r="D223" s="13" t="s">
        <v>13</v>
      </c>
      <c r="E223" s="14"/>
    </row>
    <row r="224" spans="1:5" ht="12.75" customHeight="1">
      <c r="A224" s="10" t="s">
        <v>432</v>
      </c>
      <c r="B224" s="11" t="s">
        <v>442</v>
      </c>
      <c r="C224" s="18" t="s">
        <v>443</v>
      </c>
      <c r="D224" s="13" t="s">
        <v>13</v>
      </c>
      <c r="E224" s="14"/>
    </row>
    <row r="225" spans="1:5" ht="12.75" customHeight="1">
      <c r="A225" s="15" t="s">
        <v>432</v>
      </c>
      <c r="B225" s="16" t="s">
        <v>444</v>
      </c>
      <c r="C225" s="18" t="s">
        <v>445</v>
      </c>
      <c r="D225" s="13" t="s">
        <v>16</v>
      </c>
      <c r="E225" s="14"/>
    </row>
    <row r="226" spans="1:5" ht="12.75" customHeight="1">
      <c r="A226" s="15" t="s">
        <v>432</v>
      </c>
      <c r="B226" s="16" t="s">
        <v>446</v>
      </c>
      <c r="C226" s="18" t="s">
        <v>447</v>
      </c>
      <c r="D226" s="13" t="s">
        <v>16</v>
      </c>
      <c r="E226" s="14"/>
    </row>
    <row r="227" spans="1:5" ht="12.75" customHeight="1">
      <c r="A227" s="15" t="s">
        <v>432</v>
      </c>
      <c r="B227" s="16" t="s">
        <v>448</v>
      </c>
      <c r="C227" s="18" t="s">
        <v>449</v>
      </c>
      <c r="D227" s="13" t="s">
        <v>113</v>
      </c>
      <c r="E227" s="14"/>
    </row>
    <row r="228" spans="1:5" ht="12.75" customHeight="1">
      <c r="A228" s="10" t="s">
        <v>432</v>
      </c>
      <c r="B228" s="11" t="s">
        <v>450</v>
      </c>
      <c r="C228" s="18" t="s">
        <v>451</v>
      </c>
      <c r="D228" s="13" t="s">
        <v>13</v>
      </c>
      <c r="E228" s="14"/>
    </row>
    <row r="229" spans="1:5" ht="12.75" customHeight="1">
      <c r="A229" s="15" t="s">
        <v>432</v>
      </c>
      <c r="B229" s="16" t="s">
        <v>452</v>
      </c>
      <c r="C229" s="12"/>
      <c r="D229" s="13" t="s">
        <v>13</v>
      </c>
      <c r="E229" s="14"/>
    </row>
    <row r="230" spans="1:5" ht="12.75" customHeight="1">
      <c r="A230" s="15" t="s">
        <v>432</v>
      </c>
      <c r="B230" s="16" t="s">
        <v>453</v>
      </c>
      <c r="C230" s="12"/>
      <c r="D230" s="13" t="s">
        <v>13</v>
      </c>
      <c r="E230" s="14"/>
    </row>
    <row r="231" spans="1:5" ht="12.75" customHeight="1">
      <c r="A231" s="15" t="s">
        <v>432</v>
      </c>
      <c r="B231" s="16" t="s">
        <v>454</v>
      </c>
      <c r="C231" s="18" t="s">
        <v>455</v>
      </c>
      <c r="D231" s="13" t="s">
        <v>13</v>
      </c>
      <c r="E231" s="17">
        <v>1</v>
      </c>
    </row>
    <row r="232" spans="1:5" ht="12.75" customHeight="1">
      <c r="A232" s="15" t="s">
        <v>432</v>
      </c>
      <c r="B232" s="16" t="s">
        <v>456</v>
      </c>
      <c r="C232" s="12"/>
      <c r="D232" s="13" t="s">
        <v>13</v>
      </c>
      <c r="E232" s="14"/>
    </row>
    <row r="233" spans="1:5" ht="12.75" customHeight="1">
      <c r="A233" s="10" t="s">
        <v>432</v>
      </c>
      <c r="B233" s="11" t="s">
        <v>457</v>
      </c>
      <c r="C233" s="12"/>
      <c r="D233" s="13" t="s">
        <v>13</v>
      </c>
      <c r="E233" s="14"/>
    </row>
    <row r="234" spans="1:5" ht="12.75" customHeight="1">
      <c r="A234" s="10" t="s">
        <v>432</v>
      </c>
      <c r="B234" s="11" t="s">
        <v>458</v>
      </c>
      <c r="C234" s="12"/>
      <c r="D234" s="13" t="s">
        <v>13</v>
      </c>
      <c r="E234" s="14"/>
    </row>
    <row r="235" spans="1:5" ht="12.75" customHeight="1">
      <c r="A235" s="10" t="s">
        <v>432</v>
      </c>
      <c r="B235" s="11" t="s">
        <v>459</v>
      </c>
      <c r="C235" s="18" t="s">
        <v>460</v>
      </c>
      <c r="D235" s="13" t="s">
        <v>13</v>
      </c>
      <c r="E235" s="14"/>
    </row>
    <row r="236" spans="1:5" ht="12.75" customHeight="1">
      <c r="A236" s="15" t="s">
        <v>432</v>
      </c>
      <c r="B236" s="16" t="s">
        <v>461</v>
      </c>
      <c r="C236" s="12"/>
      <c r="D236" s="13" t="s">
        <v>16</v>
      </c>
      <c r="E236" s="14"/>
    </row>
    <row r="237" spans="1:5" ht="12.75" customHeight="1">
      <c r="A237" s="10" t="s">
        <v>432</v>
      </c>
      <c r="B237" s="11" t="s">
        <v>462</v>
      </c>
      <c r="C237" s="12"/>
      <c r="D237" s="13" t="s">
        <v>13</v>
      </c>
      <c r="E237" s="14"/>
    </row>
    <row r="238" spans="1:5" ht="12.75" customHeight="1">
      <c r="A238" s="10" t="s">
        <v>432</v>
      </c>
      <c r="B238" s="11" t="s">
        <v>463</v>
      </c>
      <c r="C238" s="12"/>
      <c r="D238" s="18" t="s">
        <v>13</v>
      </c>
      <c r="E238" s="14"/>
    </row>
    <row r="239" spans="1:5" ht="12.75" customHeight="1">
      <c r="A239" s="10" t="s">
        <v>432</v>
      </c>
      <c r="B239" s="11" t="s">
        <v>464</v>
      </c>
      <c r="C239" s="12"/>
      <c r="D239" s="13" t="s">
        <v>13</v>
      </c>
      <c r="E239" s="14"/>
    </row>
    <row r="240" spans="1:5" ht="12.75" customHeight="1">
      <c r="A240" s="10" t="s">
        <v>432</v>
      </c>
      <c r="B240" s="11" t="s">
        <v>465</v>
      </c>
      <c r="C240" s="12"/>
      <c r="D240" s="13" t="s">
        <v>13</v>
      </c>
      <c r="E240" s="14"/>
    </row>
    <row r="241" spans="1:5" ht="12.75" customHeight="1">
      <c r="A241" s="15" t="s">
        <v>432</v>
      </c>
      <c r="B241" s="16" t="s">
        <v>466</v>
      </c>
      <c r="C241" s="18" t="s">
        <v>467</v>
      </c>
      <c r="D241" s="13" t="s">
        <v>16</v>
      </c>
      <c r="E241" s="14"/>
    </row>
    <row r="242" spans="1:5" ht="12.75" customHeight="1">
      <c r="A242" s="10" t="s">
        <v>432</v>
      </c>
      <c r="B242" s="11" t="s">
        <v>468</v>
      </c>
      <c r="C242" s="12"/>
      <c r="D242" s="13" t="s">
        <v>13</v>
      </c>
      <c r="E242" s="14"/>
    </row>
    <row r="243" spans="1:5" ht="12.75" customHeight="1">
      <c r="A243" s="10" t="s">
        <v>432</v>
      </c>
      <c r="B243" s="11" t="s">
        <v>469</v>
      </c>
      <c r="C243" s="12"/>
      <c r="D243" s="13" t="s">
        <v>13</v>
      </c>
      <c r="E243" s="14"/>
    </row>
    <row r="244" spans="1:5" ht="12.75" customHeight="1">
      <c r="A244" s="10" t="s">
        <v>432</v>
      </c>
      <c r="B244" s="11" t="s">
        <v>470</v>
      </c>
      <c r="C244" s="12"/>
      <c r="D244" s="13" t="s">
        <v>13</v>
      </c>
      <c r="E244" s="14"/>
    </row>
    <row r="245" spans="1:5" ht="12.75" customHeight="1">
      <c r="A245" s="10" t="s">
        <v>432</v>
      </c>
      <c r="B245" s="11" t="s">
        <v>471</v>
      </c>
      <c r="C245" s="12"/>
      <c r="D245" s="13" t="s">
        <v>13</v>
      </c>
      <c r="E245" s="14"/>
    </row>
    <row r="246" spans="1:5" ht="12.75" customHeight="1">
      <c r="A246" s="10" t="s">
        <v>432</v>
      </c>
      <c r="B246" s="11" t="s">
        <v>472</v>
      </c>
      <c r="C246" s="18" t="s">
        <v>473</v>
      </c>
      <c r="D246" s="13" t="s">
        <v>13</v>
      </c>
      <c r="E246" s="17">
        <v>1</v>
      </c>
    </row>
    <row r="247" spans="1:5" ht="12.75" customHeight="1">
      <c r="A247" s="10" t="s">
        <v>432</v>
      </c>
      <c r="B247" s="11" t="s">
        <v>474</v>
      </c>
      <c r="C247" s="12"/>
      <c r="D247" s="13" t="s">
        <v>13</v>
      </c>
      <c r="E247" s="14"/>
    </row>
    <row r="248" spans="1:5" ht="12.75" customHeight="1">
      <c r="A248" s="10" t="s">
        <v>432</v>
      </c>
      <c r="B248" s="11" t="s">
        <v>475</v>
      </c>
      <c r="C248" s="12"/>
      <c r="D248" s="18" t="s">
        <v>13</v>
      </c>
      <c r="E248" s="14"/>
    </row>
    <row r="249" spans="1:5" ht="12.75" customHeight="1">
      <c r="A249" s="10" t="s">
        <v>432</v>
      </c>
      <c r="B249" s="11" t="s">
        <v>476</v>
      </c>
      <c r="C249" s="18" t="s">
        <v>477</v>
      </c>
      <c r="D249" s="13" t="s">
        <v>13</v>
      </c>
      <c r="E249" s="17">
        <v>1</v>
      </c>
    </row>
    <row r="250" spans="1:5" ht="12.75" customHeight="1">
      <c r="A250" s="10" t="s">
        <v>432</v>
      </c>
      <c r="B250" s="11" t="s">
        <v>478</v>
      </c>
      <c r="C250" s="12"/>
      <c r="D250" s="18" t="s">
        <v>13</v>
      </c>
      <c r="E250" s="14"/>
    </row>
    <row r="251" spans="1:5" ht="12.75" customHeight="1">
      <c r="A251" s="10" t="s">
        <v>432</v>
      </c>
      <c r="B251" s="11" t="s">
        <v>479</v>
      </c>
      <c r="C251" s="12"/>
      <c r="D251" s="13" t="s">
        <v>13</v>
      </c>
      <c r="E251" s="14"/>
    </row>
    <row r="252" spans="1:5" ht="12.75" customHeight="1">
      <c r="A252" s="15" t="s">
        <v>432</v>
      </c>
      <c r="B252" s="16" t="s">
        <v>480</v>
      </c>
      <c r="C252" s="18" t="s">
        <v>481</v>
      </c>
      <c r="D252" s="13" t="s">
        <v>16</v>
      </c>
      <c r="E252" s="17">
        <v>1</v>
      </c>
    </row>
    <row r="253" spans="1:5" ht="12.75" customHeight="1">
      <c r="A253" s="15" t="s">
        <v>432</v>
      </c>
      <c r="B253" s="16" t="s">
        <v>482</v>
      </c>
      <c r="C253" s="18" t="s">
        <v>483</v>
      </c>
      <c r="D253" s="13" t="s">
        <v>113</v>
      </c>
      <c r="E253" s="14"/>
    </row>
    <row r="254" spans="1:5" ht="12.75" customHeight="1">
      <c r="A254" s="10" t="s">
        <v>432</v>
      </c>
      <c r="B254" s="11" t="s">
        <v>484</v>
      </c>
      <c r="C254" s="12"/>
      <c r="D254" s="13" t="s">
        <v>13</v>
      </c>
      <c r="E254" s="14"/>
    </row>
    <row r="255" spans="1:5" ht="12.75" customHeight="1">
      <c r="A255" s="10" t="s">
        <v>432</v>
      </c>
      <c r="B255" s="11" t="s">
        <v>485</v>
      </c>
      <c r="C255" s="12"/>
      <c r="D255" s="18" t="s">
        <v>13</v>
      </c>
      <c r="E255" s="14"/>
    </row>
    <row r="256" spans="1:5" ht="12.75" customHeight="1">
      <c r="A256" s="10" t="s">
        <v>432</v>
      </c>
      <c r="B256" s="11" t="s">
        <v>486</v>
      </c>
      <c r="C256" s="12"/>
      <c r="D256" s="13" t="s">
        <v>13</v>
      </c>
      <c r="E256" s="14"/>
    </row>
    <row r="257" spans="1:5" ht="12.75" customHeight="1">
      <c r="A257" s="10" t="s">
        <v>432</v>
      </c>
      <c r="B257" s="11" t="s">
        <v>487</v>
      </c>
      <c r="C257" s="12"/>
      <c r="D257" s="13" t="s">
        <v>13</v>
      </c>
      <c r="E257" s="14"/>
    </row>
    <row r="258" spans="1:5" ht="12.75" customHeight="1">
      <c r="A258" s="10" t="s">
        <v>432</v>
      </c>
      <c r="B258" s="11" t="s">
        <v>488</v>
      </c>
      <c r="C258" s="12"/>
      <c r="D258" s="13" t="s">
        <v>13</v>
      </c>
      <c r="E258" s="14"/>
    </row>
    <row r="259" spans="1:5" ht="12.75" customHeight="1">
      <c r="A259" s="10" t="s">
        <v>432</v>
      </c>
      <c r="B259" s="11" t="s">
        <v>489</v>
      </c>
      <c r="C259" s="18" t="s">
        <v>490</v>
      </c>
      <c r="D259" s="13" t="s">
        <v>13</v>
      </c>
      <c r="E259" s="14"/>
    </row>
    <row r="260" spans="1:5" ht="12.75" customHeight="1">
      <c r="A260" s="10" t="s">
        <v>432</v>
      </c>
      <c r="B260" s="11" t="s">
        <v>491</v>
      </c>
      <c r="C260" s="12"/>
      <c r="D260" s="13" t="s">
        <v>13</v>
      </c>
      <c r="E260" s="14"/>
    </row>
    <row r="261" spans="1:5" ht="12.75" customHeight="1">
      <c r="A261" s="10" t="s">
        <v>432</v>
      </c>
      <c r="B261" s="11" t="s">
        <v>492</v>
      </c>
      <c r="C261" s="18" t="s">
        <v>493</v>
      </c>
      <c r="D261" s="13" t="s">
        <v>13</v>
      </c>
      <c r="E261" s="14"/>
    </row>
    <row r="262" spans="1:5" ht="12.75" customHeight="1">
      <c r="A262" s="10" t="s">
        <v>432</v>
      </c>
      <c r="B262" s="11" t="s">
        <v>494</v>
      </c>
      <c r="C262" s="12"/>
      <c r="D262" s="13" t="s">
        <v>13</v>
      </c>
      <c r="E262" s="14"/>
    </row>
    <row r="263" spans="1:5" ht="12.75" customHeight="1">
      <c r="A263" s="15" t="s">
        <v>432</v>
      </c>
      <c r="B263" s="16" t="s">
        <v>495</v>
      </c>
      <c r="C263" s="12"/>
      <c r="D263" s="13" t="s">
        <v>13</v>
      </c>
      <c r="E263" s="14"/>
    </row>
    <row r="264" spans="1:5" ht="12.75" customHeight="1">
      <c r="A264" s="15" t="s">
        <v>432</v>
      </c>
      <c r="B264" s="16" t="s">
        <v>496</v>
      </c>
      <c r="C264" s="12"/>
      <c r="D264" s="13" t="s">
        <v>13</v>
      </c>
      <c r="E264" s="14"/>
    </row>
    <row r="265" spans="1:5" ht="12.75" customHeight="1">
      <c r="A265" s="15" t="s">
        <v>432</v>
      </c>
      <c r="B265" s="16" t="s">
        <v>497</v>
      </c>
      <c r="C265" s="12"/>
      <c r="D265" s="13" t="s">
        <v>13</v>
      </c>
      <c r="E265" s="14"/>
    </row>
    <row r="266" spans="1:5" ht="12.75" customHeight="1">
      <c r="A266" s="15" t="s">
        <v>432</v>
      </c>
      <c r="B266" s="16" t="s">
        <v>498</v>
      </c>
      <c r="C266" s="12"/>
      <c r="D266" s="13" t="s">
        <v>13</v>
      </c>
      <c r="E266" s="14"/>
    </row>
    <row r="267" spans="1:5" ht="12.75" customHeight="1">
      <c r="A267" s="15" t="s">
        <v>499</v>
      </c>
      <c r="B267" s="16" t="s">
        <v>500</v>
      </c>
      <c r="C267" s="18" t="s">
        <v>501</v>
      </c>
      <c r="D267" s="13" t="s">
        <v>268</v>
      </c>
      <c r="E267" s="17">
        <v>3</v>
      </c>
    </row>
    <row r="268" spans="1:5" ht="12.75" customHeight="1">
      <c r="A268" s="15" t="s">
        <v>499</v>
      </c>
      <c r="B268" s="16" t="s">
        <v>502</v>
      </c>
      <c r="C268" s="18" t="s">
        <v>503</v>
      </c>
      <c r="D268" s="13" t="s">
        <v>16</v>
      </c>
      <c r="E268" s="17">
        <v>1</v>
      </c>
    </row>
    <row r="269" spans="1:5" ht="12.75" customHeight="1">
      <c r="A269" s="10" t="s">
        <v>499</v>
      </c>
      <c r="B269" s="11" t="s">
        <v>504</v>
      </c>
      <c r="C269" s="12"/>
      <c r="D269" s="13" t="s">
        <v>13</v>
      </c>
      <c r="E269" s="14"/>
    </row>
    <row r="270" spans="1:5" ht="12.75" customHeight="1">
      <c r="A270" s="10" t="s">
        <v>499</v>
      </c>
      <c r="B270" s="11" t="s">
        <v>505</v>
      </c>
      <c r="C270" s="18" t="s">
        <v>506</v>
      </c>
      <c r="D270" s="13" t="s">
        <v>13</v>
      </c>
      <c r="E270" s="14"/>
    </row>
    <row r="271" spans="1:5" ht="12.75" customHeight="1">
      <c r="A271" s="15" t="s">
        <v>507</v>
      </c>
      <c r="B271" s="16" t="s">
        <v>508</v>
      </c>
      <c r="C271" s="18" t="s">
        <v>509</v>
      </c>
      <c r="D271" s="13" t="s">
        <v>113</v>
      </c>
      <c r="E271" s="14"/>
    </row>
    <row r="272" spans="1:5" ht="12.75" customHeight="1">
      <c r="A272" s="15" t="s">
        <v>507</v>
      </c>
      <c r="B272" s="16" t="s">
        <v>510</v>
      </c>
      <c r="C272" s="18" t="s">
        <v>511</v>
      </c>
      <c r="D272" s="13" t="s">
        <v>16</v>
      </c>
      <c r="E272" s="14"/>
    </row>
    <row r="273" spans="1:5" ht="12.75" customHeight="1">
      <c r="A273" s="15" t="s">
        <v>507</v>
      </c>
      <c r="B273" s="16" t="s">
        <v>512</v>
      </c>
      <c r="C273" s="18" t="s">
        <v>513</v>
      </c>
      <c r="D273" s="13" t="s">
        <v>16</v>
      </c>
      <c r="E273" s="17">
        <v>2</v>
      </c>
    </row>
    <row r="274" spans="1:5" ht="12.75" customHeight="1">
      <c r="A274" s="10" t="s">
        <v>507</v>
      </c>
      <c r="B274" s="11" t="s">
        <v>514</v>
      </c>
      <c r="C274" s="12"/>
      <c r="D274" s="13" t="s">
        <v>13</v>
      </c>
      <c r="E274" s="14"/>
    </row>
    <row r="275" spans="1:5" ht="12.75" customHeight="1">
      <c r="A275" s="10" t="s">
        <v>507</v>
      </c>
      <c r="B275" s="11" t="s">
        <v>515</v>
      </c>
      <c r="C275" s="12"/>
      <c r="D275" s="13" t="s">
        <v>13</v>
      </c>
      <c r="E275" s="14"/>
    </row>
    <row r="276" spans="1:5" ht="12.75" customHeight="1">
      <c r="A276" s="10" t="s">
        <v>507</v>
      </c>
      <c r="B276" s="11" t="s">
        <v>516</v>
      </c>
      <c r="C276" s="18" t="s">
        <v>517</v>
      </c>
      <c r="D276" s="13" t="s">
        <v>13</v>
      </c>
      <c r="E276" s="14"/>
    </row>
    <row r="277" spans="1:5" ht="12.75" customHeight="1">
      <c r="A277" s="10" t="s">
        <v>507</v>
      </c>
      <c r="B277" s="11" t="s">
        <v>518</v>
      </c>
      <c r="C277" s="12"/>
      <c r="D277" s="13" t="s">
        <v>13</v>
      </c>
      <c r="E277" s="14"/>
    </row>
    <row r="278" spans="1:5" ht="12.75" customHeight="1">
      <c r="A278" s="10" t="s">
        <v>507</v>
      </c>
      <c r="B278" s="11" t="s">
        <v>519</v>
      </c>
      <c r="C278" s="18" t="s">
        <v>520</v>
      </c>
      <c r="D278" s="13" t="s">
        <v>13</v>
      </c>
      <c r="E278" s="14"/>
    </row>
    <row r="279" spans="1:5" ht="12.75" customHeight="1">
      <c r="A279" s="10" t="s">
        <v>507</v>
      </c>
      <c r="B279" s="11" t="s">
        <v>521</v>
      </c>
      <c r="C279" s="18" t="s">
        <v>522</v>
      </c>
      <c r="D279" s="13" t="s">
        <v>113</v>
      </c>
      <c r="E279" s="17">
        <v>1</v>
      </c>
    </row>
    <row r="280" spans="1:5" ht="12.75" customHeight="1">
      <c r="A280" s="10" t="s">
        <v>507</v>
      </c>
      <c r="B280" s="11" t="s">
        <v>523</v>
      </c>
      <c r="C280" s="12"/>
      <c r="D280" s="13" t="s">
        <v>13</v>
      </c>
      <c r="E280" s="14"/>
    </row>
    <row r="281" spans="1:5" ht="12.75" customHeight="1">
      <c r="A281" s="10" t="s">
        <v>507</v>
      </c>
      <c r="B281" s="11" t="s">
        <v>524</v>
      </c>
      <c r="C281" s="12"/>
      <c r="D281" s="13" t="s">
        <v>13</v>
      </c>
      <c r="E281" s="14"/>
    </row>
    <row r="282" spans="1:5" ht="12.75" customHeight="1">
      <c r="A282" s="15" t="s">
        <v>507</v>
      </c>
      <c r="B282" s="16" t="s">
        <v>525</v>
      </c>
      <c r="C282" s="18" t="s">
        <v>526</v>
      </c>
      <c r="D282" s="13" t="s">
        <v>16</v>
      </c>
      <c r="E282" s="17">
        <v>1</v>
      </c>
    </row>
    <row r="283" spans="1:5" ht="12.75" customHeight="1">
      <c r="A283" s="15" t="s">
        <v>507</v>
      </c>
      <c r="B283" s="16" t="s">
        <v>527</v>
      </c>
      <c r="C283" s="18" t="s">
        <v>528</v>
      </c>
      <c r="D283" s="13" t="s">
        <v>16</v>
      </c>
      <c r="E283" s="14"/>
    </row>
    <row r="284" spans="1:5" ht="12.75" customHeight="1">
      <c r="A284" s="15" t="s">
        <v>507</v>
      </c>
      <c r="B284" s="16" t="s">
        <v>529</v>
      </c>
      <c r="C284" s="18" t="s">
        <v>530</v>
      </c>
      <c r="D284" s="13" t="s">
        <v>16</v>
      </c>
      <c r="E284" s="17">
        <v>1</v>
      </c>
    </row>
    <row r="285" spans="1:5" ht="12.75" customHeight="1">
      <c r="A285" s="15" t="s">
        <v>507</v>
      </c>
      <c r="B285" s="16" t="s">
        <v>531</v>
      </c>
      <c r="C285" s="18" t="s">
        <v>532</v>
      </c>
      <c r="D285" s="13" t="s">
        <v>16</v>
      </c>
      <c r="E285" s="17">
        <v>1</v>
      </c>
    </row>
    <row r="286" spans="1:5" ht="12.75" customHeight="1">
      <c r="A286" s="15" t="s">
        <v>507</v>
      </c>
      <c r="B286" s="16" t="s">
        <v>533</v>
      </c>
      <c r="C286" s="18" t="s">
        <v>534</v>
      </c>
      <c r="D286" s="13" t="s">
        <v>16</v>
      </c>
      <c r="E286" s="14"/>
    </row>
    <row r="287" spans="1:5" ht="12.75" customHeight="1">
      <c r="A287" s="15" t="s">
        <v>507</v>
      </c>
      <c r="B287" s="16" t="s">
        <v>535</v>
      </c>
      <c r="C287" s="18" t="s">
        <v>536</v>
      </c>
      <c r="D287" s="13" t="s">
        <v>16</v>
      </c>
      <c r="E287" s="14"/>
    </row>
    <row r="288" spans="1:5" ht="12.75" customHeight="1">
      <c r="A288" s="15" t="s">
        <v>507</v>
      </c>
      <c r="B288" s="16" t="s">
        <v>537</v>
      </c>
      <c r="C288" s="18" t="s">
        <v>538</v>
      </c>
      <c r="D288" s="13" t="s">
        <v>16</v>
      </c>
      <c r="E288" s="17">
        <v>1</v>
      </c>
    </row>
    <row r="289" spans="1:5" ht="12.75" customHeight="1">
      <c r="A289" s="15" t="s">
        <v>507</v>
      </c>
      <c r="B289" s="16" t="s">
        <v>539</v>
      </c>
      <c r="C289" s="18" t="s">
        <v>540</v>
      </c>
      <c r="D289" s="13" t="s">
        <v>16</v>
      </c>
      <c r="E289" s="17">
        <v>1</v>
      </c>
    </row>
    <row r="290" spans="1:5" ht="12.75" customHeight="1">
      <c r="A290" s="15" t="s">
        <v>507</v>
      </c>
      <c r="B290" s="16" t="s">
        <v>541</v>
      </c>
      <c r="C290" s="18" t="s">
        <v>542</v>
      </c>
      <c r="D290" s="13" t="s">
        <v>113</v>
      </c>
      <c r="E290" s="14"/>
    </row>
    <row r="291" spans="1:5" ht="12.75" customHeight="1">
      <c r="A291" s="10" t="s">
        <v>507</v>
      </c>
      <c r="B291" s="11" t="s">
        <v>543</v>
      </c>
      <c r="C291" s="12"/>
      <c r="D291" s="13" t="s">
        <v>13</v>
      </c>
      <c r="E291" s="14"/>
    </row>
    <row r="292" spans="1:5" ht="12.75" customHeight="1">
      <c r="A292" s="15" t="s">
        <v>507</v>
      </c>
      <c r="B292" s="16" t="s">
        <v>544</v>
      </c>
      <c r="C292" s="18" t="s">
        <v>545</v>
      </c>
      <c r="D292" s="13" t="s">
        <v>16</v>
      </c>
      <c r="E292" s="17">
        <v>1</v>
      </c>
    </row>
    <row r="293" spans="1:5" ht="12.75" customHeight="1">
      <c r="A293" s="10" t="s">
        <v>507</v>
      </c>
      <c r="B293" s="11" t="s">
        <v>546</v>
      </c>
      <c r="C293" s="12"/>
      <c r="D293" s="13" t="s">
        <v>13</v>
      </c>
      <c r="E293" s="14"/>
    </row>
    <row r="294" spans="1:5" ht="12.75" customHeight="1">
      <c r="A294" s="10" t="s">
        <v>507</v>
      </c>
      <c r="B294" s="11" t="s">
        <v>547</v>
      </c>
      <c r="C294" s="18" t="s">
        <v>548</v>
      </c>
      <c r="D294" s="13" t="s">
        <v>13</v>
      </c>
      <c r="E294" s="17">
        <v>1</v>
      </c>
    </row>
    <row r="295" spans="1:5" ht="12.75" customHeight="1">
      <c r="A295" s="15" t="s">
        <v>507</v>
      </c>
      <c r="B295" s="16" t="s">
        <v>549</v>
      </c>
      <c r="C295" s="18" t="s">
        <v>550</v>
      </c>
      <c r="D295" s="13" t="s">
        <v>16</v>
      </c>
      <c r="E295" s="17">
        <v>1</v>
      </c>
    </row>
    <row r="296" spans="1:5" ht="12.75" customHeight="1">
      <c r="A296" s="15" t="s">
        <v>507</v>
      </c>
      <c r="B296" s="16" t="s">
        <v>551</v>
      </c>
      <c r="C296" s="18" t="s">
        <v>552</v>
      </c>
      <c r="D296" s="13" t="s">
        <v>16</v>
      </c>
      <c r="E296" s="17">
        <v>1</v>
      </c>
    </row>
    <row r="297" spans="1:5" ht="12.75" customHeight="1">
      <c r="A297" s="15" t="s">
        <v>507</v>
      </c>
      <c r="B297" s="16" t="s">
        <v>553</v>
      </c>
      <c r="C297" s="18" t="s">
        <v>554</v>
      </c>
      <c r="D297" s="13" t="s">
        <v>16</v>
      </c>
      <c r="E297" s="17">
        <v>1</v>
      </c>
    </row>
    <row r="298" spans="1:5" ht="12.75" customHeight="1">
      <c r="A298" s="10" t="s">
        <v>507</v>
      </c>
      <c r="B298" s="11" t="s">
        <v>555</v>
      </c>
      <c r="C298" s="12"/>
      <c r="D298" s="13" t="s">
        <v>13</v>
      </c>
      <c r="E298" s="14"/>
    </row>
    <row r="299" spans="1:5" ht="12.75" customHeight="1">
      <c r="A299" s="10" t="s">
        <v>507</v>
      </c>
      <c r="B299" s="11" t="s">
        <v>556</v>
      </c>
      <c r="C299" s="12"/>
      <c r="D299" s="18" t="s">
        <v>13</v>
      </c>
      <c r="E299" s="14"/>
    </row>
    <row r="300" spans="1:5" ht="12.75" customHeight="1">
      <c r="A300" s="10" t="s">
        <v>507</v>
      </c>
      <c r="B300" s="11" t="s">
        <v>557</v>
      </c>
      <c r="C300" s="12"/>
      <c r="D300" s="13" t="s">
        <v>13</v>
      </c>
      <c r="E300" s="14"/>
    </row>
    <row r="301" spans="1:5" ht="12.75" customHeight="1">
      <c r="A301" s="10" t="s">
        <v>507</v>
      </c>
      <c r="B301" s="11" t="s">
        <v>558</v>
      </c>
      <c r="C301" s="12"/>
      <c r="D301" s="13" t="s">
        <v>13</v>
      </c>
      <c r="E301" s="14"/>
    </row>
    <row r="302" spans="1:5" ht="12.75" customHeight="1">
      <c r="A302" s="10" t="s">
        <v>507</v>
      </c>
      <c r="B302" s="11" t="s">
        <v>559</v>
      </c>
      <c r="C302" s="12"/>
      <c r="D302" s="13" t="s">
        <v>13</v>
      </c>
      <c r="E302" s="14"/>
    </row>
    <row r="303" spans="1:5" ht="12.75" customHeight="1">
      <c r="A303" s="10" t="s">
        <v>507</v>
      </c>
      <c r="B303" s="11" t="s">
        <v>560</v>
      </c>
      <c r="C303" s="12"/>
      <c r="D303" s="18" t="s">
        <v>13</v>
      </c>
      <c r="E303" s="14"/>
    </row>
    <row r="304" spans="1:5" ht="12.75" customHeight="1">
      <c r="A304" s="15" t="s">
        <v>507</v>
      </c>
      <c r="B304" s="16" t="s">
        <v>561</v>
      </c>
      <c r="C304" s="12"/>
      <c r="D304" s="13" t="s">
        <v>13</v>
      </c>
      <c r="E304" s="14"/>
    </row>
    <row r="305" spans="1:5" ht="12.75" customHeight="1">
      <c r="A305" s="10" t="s">
        <v>507</v>
      </c>
      <c r="B305" s="11" t="s">
        <v>562</v>
      </c>
      <c r="C305" s="18" t="s">
        <v>563</v>
      </c>
      <c r="D305" s="13" t="s">
        <v>13</v>
      </c>
      <c r="E305" s="17">
        <v>1</v>
      </c>
    </row>
    <row r="306" spans="1:5" ht="12.75" customHeight="1">
      <c r="A306" s="10" t="s">
        <v>507</v>
      </c>
      <c r="B306" s="11" t="s">
        <v>564</v>
      </c>
      <c r="C306" s="12"/>
      <c r="D306" s="13" t="s">
        <v>13</v>
      </c>
      <c r="E306" s="14"/>
    </row>
    <row r="307" spans="1:5" ht="12.75" customHeight="1">
      <c r="A307" s="15" t="s">
        <v>507</v>
      </c>
      <c r="B307" s="16" t="s">
        <v>565</v>
      </c>
      <c r="C307" s="12"/>
      <c r="D307" s="13" t="s">
        <v>13</v>
      </c>
      <c r="E307" s="14"/>
    </row>
    <row r="308" spans="1:5" ht="12.75" customHeight="1">
      <c r="A308" s="15" t="s">
        <v>507</v>
      </c>
      <c r="B308" s="16" t="s">
        <v>566</v>
      </c>
      <c r="C308" s="12"/>
      <c r="D308" s="13" t="s">
        <v>13</v>
      </c>
      <c r="E308" s="14"/>
    </row>
    <row r="309" spans="1:5" ht="12.75" customHeight="1">
      <c r="A309" s="10" t="s">
        <v>507</v>
      </c>
      <c r="B309" s="11" t="s">
        <v>567</v>
      </c>
      <c r="C309" s="12"/>
      <c r="D309" s="18" t="s">
        <v>13</v>
      </c>
      <c r="E309" s="14"/>
    </row>
    <row r="310" spans="1:5" ht="12.75" customHeight="1">
      <c r="A310" s="15" t="s">
        <v>507</v>
      </c>
      <c r="B310" s="16" t="s">
        <v>568</v>
      </c>
      <c r="C310" s="12"/>
      <c r="D310" s="13" t="s">
        <v>13</v>
      </c>
      <c r="E310" s="14"/>
    </row>
    <row r="311" spans="1:5" ht="12.75" customHeight="1">
      <c r="A311" s="15" t="s">
        <v>507</v>
      </c>
      <c r="B311" s="16" t="s">
        <v>569</v>
      </c>
      <c r="C311" s="12"/>
      <c r="D311" s="13" t="s">
        <v>13</v>
      </c>
      <c r="E311" s="14"/>
    </row>
    <row r="312" spans="1:5" ht="12.75" customHeight="1">
      <c r="A312" s="10" t="s">
        <v>507</v>
      </c>
      <c r="B312" s="11" t="s">
        <v>570</v>
      </c>
      <c r="C312" s="18" t="s">
        <v>571</v>
      </c>
      <c r="D312" s="13" t="s">
        <v>13</v>
      </c>
      <c r="E312" s="14"/>
    </row>
    <row r="313" spans="1:5" ht="12.75" customHeight="1">
      <c r="A313" s="15" t="s">
        <v>507</v>
      </c>
      <c r="B313" s="16" t="s">
        <v>572</v>
      </c>
      <c r="C313" s="12"/>
      <c r="D313" s="13" t="s">
        <v>13</v>
      </c>
      <c r="E313" s="14"/>
    </row>
    <row r="314" spans="1:5" ht="12.75" customHeight="1">
      <c r="A314" s="15" t="s">
        <v>507</v>
      </c>
      <c r="B314" s="16" t="s">
        <v>573</v>
      </c>
      <c r="C314" s="12"/>
      <c r="D314" s="13" t="s">
        <v>13</v>
      </c>
      <c r="E314" s="14"/>
    </row>
    <row r="315" spans="1:5" ht="12.75" customHeight="1">
      <c r="A315" s="15" t="s">
        <v>507</v>
      </c>
      <c r="B315" s="16" t="s">
        <v>574</v>
      </c>
      <c r="C315" s="12"/>
      <c r="D315" s="13" t="s">
        <v>13</v>
      </c>
      <c r="E315" s="14"/>
    </row>
    <row r="316" spans="1:5" ht="12.75" customHeight="1">
      <c r="A316" s="10" t="s">
        <v>507</v>
      </c>
      <c r="B316" s="11" t="s">
        <v>575</v>
      </c>
      <c r="C316" s="12"/>
      <c r="D316" s="13" t="s">
        <v>13</v>
      </c>
      <c r="E316" s="14"/>
    </row>
    <row r="317" spans="1:5" ht="12.75" customHeight="1">
      <c r="A317" s="10" t="s">
        <v>507</v>
      </c>
      <c r="B317" s="11" t="s">
        <v>576</v>
      </c>
      <c r="C317" s="12"/>
      <c r="D317" s="13" t="s">
        <v>13</v>
      </c>
      <c r="E317" s="14"/>
    </row>
    <row r="318" spans="1:5" ht="12.75" customHeight="1">
      <c r="A318" s="10" t="s">
        <v>507</v>
      </c>
      <c r="B318" s="11" t="s">
        <v>577</v>
      </c>
      <c r="C318" s="12"/>
      <c r="D318" s="13" t="s">
        <v>13</v>
      </c>
      <c r="E318" s="14"/>
    </row>
    <row r="319" spans="1:5" ht="12.75" customHeight="1">
      <c r="A319" s="10" t="s">
        <v>507</v>
      </c>
      <c r="B319" s="11" t="s">
        <v>578</v>
      </c>
      <c r="C319" s="12"/>
      <c r="D319" s="18" t="s">
        <v>13</v>
      </c>
      <c r="E319" s="14"/>
    </row>
    <row r="320" spans="1:5" ht="12.75" customHeight="1">
      <c r="A320" s="10" t="s">
        <v>507</v>
      </c>
      <c r="B320" s="11" t="s">
        <v>579</v>
      </c>
      <c r="C320" s="12"/>
      <c r="D320" s="13" t="s">
        <v>13</v>
      </c>
      <c r="E320" s="14"/>
    </row>
    <row r="321" spans="1:5" ht="12.75" customHeight="1">
      <c r="A321" s="10" t="s">
        <v>507</v>
      </c>
      <c r="B321" s="11" t="s">
        <v>580</v>
      </c>
      <c r="C321" s="12"/>
      <c r="D321" s="13" t="s">
        <v>13</v>
      </c>
      <c r="E321" s="14"/>
    </row>
    <row r="322" spans="1:5" ht="12.75" customHeight="1">
      <c r="A322" s="10" t="s">
        <v>507</v>
      </c>
      <c r="B322" s="11" t="s">
        <v>581</v>
      </c>
      <c r="C322" s="12"/>
      <c r="D322" s="13" t="s">
        <v>13</v>
      </c>
      <c r="E322" s="14"/>
    </row>
    <row r="323" spans="1:5" ht="12.75" customHeight="1">
      <c r="A323" s="10" t="s">
        <v>507</v>
      </c>
      <c r="B323" s="11" t="s">
        <v>582</v>
      </c>
      <c r="C323" s="18" t="s">
        <v>583</v>
      </c>
      <c r="D323" s="13" t="s">
        <v>13</v>
      </c>
      <c r="E323" s="14"/>
    </row>
    <row r="324" spans="1:5" ht="12.75" customHeight="1">
      <c r="A324" s="10" t="s">
        <v>507</v>
      </c>
      <c r="B324" s="11" t="s">
        <v>584</v>
      </c>
      <c r="C324" s="12"/>
      <c r="D324" s="13" t="s">
        <v>13</v>
      </c>
      <c r="E324" s="14"/>
    </row>
    <row r="325" spans="1:5" ht="12.75" customHeight="1">
      <c r="A325" s="10" t="s">
        <v>507</v>
      </c>
      <c r="B325" s="11" t="s">
        <v>585</v>
      </c>
      <c r="C325" s="12"/>
      <c r="D325" s="13" t="s">
        <v>13</v>
      </c>
      <c r="E325" s="14"/>
    </row>
    <row r="326" spans="1:5" ht="12.75" customHeight="1">
      <c r="A326" s="10" t="s">
        <v>507</v>
      </c>
      <c r="B326" s="11" t="s">
        <v>586</v>
      </c>
      <c r="C326" s="12"/>
      <c r="D326" s="13" t="s">
        <v>13</v>
      </c>
      <c r="E326" s="14"/>
    </row>
    <row r="327" spans="1:5" ht="12.75" customHeight="1">
      <c r="A327" s="10" t="s">
        <v>507</v>
      </c>
      <c r="B327" s="11" t="s">
        <v>587</v>
      </c>
      <c r="C327" s="12"/>
      <c r="D327" s="13" t="s">
        <v>13</v>
      </c>
      <c r="E327" s="14"/>
    </row>
    <row r="328" spans="1:5" ht="12.75" customHeight="1">
      <c r="A328" s="10" t="s">
        <v>507</v>
      </c>
      <c r="B328" s="11" t="s">
        <v>588</v>
      </c>
      <c r="C328" s="12"/>
      <c r="D328" s="13" t="s">
        <v>13</v>
      </c>
      <c r="E328" s="14"/>
    </row>
    <row r="329" spans="1:5" ht="12.75" customHeight="1">
      <c r="A329" s="15" t="s">
        <v>507</v>
      </c>
      <c r="B329" s="16" t="s">
        <v>589</v>
      </c>
      <c r="C329" s="18" t="s">
        <v>590</v>
      </c>
      <c r="D329" s="13" t="s">
        <v>16</v>
      </c>
      <c r="E329" s="14"/>
    </row>
    <row r="330" spans="1:5" ht="12.75" customHeight="1">
      <c r="A330" s="15" t="s">
        <v>507</v>
      </c>
      <c r="B330" s="16" t="s">
        <v>591</v>
      </c>
      <c r="C330" s="18" t="s">
        <v>592</v>
      </c>
      <c r="D330" s="13" t="s">
        <v>16</v>
      </c>
      <c r="E330" s="14"/>
    </row>
    <row r="331" spans="1:5" ht="12.75" customHeight="1">
      <c r="A331" s="15" t="s">
        <v>507</v>
      </c>
      <c r="B331" s="16" t="s">
        <v>593</v>
      </c>
      <c r="C331" s="18" t="s">
        <v>594</v>
      </c>
      <c r="D331" s="13" t="s">
        <v>16</v>
      </c>
      <c r="E331" s="17">
        <v>1</v>
      </c>
    </row>
    <row r="332" spans="1:5" ht="12.75" customHeight="1">
      <c r="A332" s="15" t="s">
        <v>507</v>
      </c>
      <c r="B332" s="16" t="s">
        <v>595</v>
      </c>
      <c r="C332" s="18" t="s">
        <v>596</v>
      </c>
      <c r="D332" s="13" t="s">
        <v>16</v>
      </c>
      <c r="E332" s="17">
        <v>1</v>
      </c>
    </row>
    <row r="333" spans="1:5" ht="12.75" customHeight="1">
      <c r="A333" s="10" t="s">
        <v>507</v>
      </c>
      <c r="B333" s="11" t="s">
        <v>597</v>
      </c>
      <c r="C333" s="12"/>
      <c r="D333" s="13" t="s">
        <v>13</v>
      </c>
      <c r="E333" s="14"/>
    </row>
    <row r="334" spans="1:5" ht="12.75" customHeight="1">
      <c r="A334" s="10" t="s">
        <v>507</v>
      </c>
      <c r="B334" s="11" t="s">
        <v>598</v>
      </c>
      <c r="C334" s="12"/>
      <c r="D334" s="13" t="s">
        <v>13</v>
      </c>
      <c r="E334" s="14"/>
    </row>
    <row r="335" spans="1:5" ht="12.75" customHeight="1">
      <c r="A335" s="10" t="s">
        <v>507</v>
      </c>
      <c r="B335" s="11" t="s">
        <v>599</v>
      </c>
      <c r="C335" s="18" t="s">
        <v>600</v>
      </c>
      <c r="D335" s="13" t="s">
        <v>13</v>
      </c>
      <c r="E335" s="17">
        <v>1</v>
      </c>
    </row>
    <row r="336" spans="1:5" ht="12.75" customHeight="1">
      <c r="A336" s="10" t="s">
        <v>507</v>
      </c>
      <c r="B336" s="11" t="s">
        <v>601</v>
      </c>
      <c r="C336" s="18" t="s">
        <v>602</v>
      </c>
      <c r="D336" s="13" t="s">
        <v>13</v>
      </c>
      <c r="E336" s="17">
        <v>1</v>
      </c>
    </row>
    <row r="337" spans="1:5" ht="12.75" customHeight="1">
      <c r="A337" s="15" t="s">
        <v>507</v>
      </c>
      <c r="B337" s="16" t="s">
        <v>603</v>
      </c>
      <c r="C337" s="12"/>
      <c r="D337" s="13" t="s">
        <v>13</v>
      </c>
      <c r="E337" s="14"/>
    </row>
    <row r="338" spans="1:5" ht="12.75" customHeight="1">
      <c r="A338" s="15" t="s">
        <v>507</v>
      </c>
      <c r="B338" s="16" t="s">
        <v>604</v>
      </c>
      <c r="C338" s="12"/>
      <c r="D338" s="13" t="s">
        <v>13</v>
      </c>
      <c r="E338" s="14"/>
    </row>
    <row r="339" spans="1:5" ht="12.75" customHeight="1">
      <c r="A339" s="15" t="s">
        <v>507</v>
      </c>
      <c r="B339" s="16" t="s">
        <v>605</v>
      </c>
      <c r="C339" s="12"/>
      <c r="D339" s="13" t="s">
        <v>13</v>
      </c>
      <c r="E339" s="14"/>
    </row>
    <row r="340" spans="1:5" ht="12.75" customHeight="1">
      <c r="A340" s="10" t="s">
        <v>507</v>
      </c>
      <c r="B340" s="11" t="s">
        <v>606</v>
      </c>
      <c r="C340" s="12"/>
      <c r="D340" s="18" t="s">
        <v>13</v>
      </c>
      <c r="E340" s="14"/>
    </row>
    <row r="341" spans="1:5" ht="12.75" customHeight="1">
      <c r="A341" s="10" t="s">
        <v>507</v>
      </c>
      <c r="B341" s="11" t="s">
        <v>607</v>
      </c>
      <c r="C341" s="18" t="s">
        <v>608</v>
      </c>
      <c r="D341" s="13" t="s">
        <v>13</v>
      </c>
      <c r="E341" s="14"/>
    </row>
    <row r="342" spans="1:5" ht="12.75" customHeight="1">
      <c r="A342" s="10" t="s">
        <v>507</v>
      </c>
      <c r="B342" s="11" t="s">
        <v>609</v>
      </c>
      <c r="C342" s="12"/>
      <c r="D342" s="13" t="s">
        <v>13</v>
      </c>
      <c r="E342" s="14"/>
    </row>
    <row r="343" spans="1:5" ht="12.75" customHeight="1">
      <c r="A343" s="15" t="s">
        <v>507</v>
      </c>
      <c r="B343" s="16" t="s">
        <v>610</v>
      </c>
      <c r="C343" s="12"/>
      <c r="D343" s="13" t="s">
        <v>13</v>
      </c>
      <c r="E343" s="14"/>
    </row>
    <row r="344" spans="1:5" ht="12.75" customHeight="1">
      <c r="A344" s="15" t="s">
        <v>507</v>
      </c>
      <c r="B344" s="16" t="s">
        <v>611</v>
      </c>
      <c r="C344" s="12"/>
      <c r="D344" s="13" t="s">
        <v>13</v>
      </c>
      <c r="E344" s="14"/>
    </row>
    <row r="345" spans="1:5" ht="12.75" customHeight="1">
      <c r="A345" s="15" t="s">
        <v>507</v>
      </c>
      <c r="B345" s="16" t="s">
        <v>612</v>
      </c>
      <c r="C345" s="12"/>
      <c r="D345" s="13" t="s">
        <v>13</v>
      </c>
      <c r="E345" s="14"/>
    </row>
    <row r="346" spans="1:5" ht="12.75" customHeight="1">
      <c r="A346" s="15" t="s">
        <v>507</v>
      </c>
      <c r="B346" s="16" t="s">
        <v>613</v>
      </c>
      <c r="C346" s="12"/>
      <c r="D346" s="13" t="s">
        <v>13</v>
      </c>
      <c r="E346" s="14"/>
    </row>
    <row r="347" spans="1:5" ht="12.75" customHeight="1">
      <c r="A347" s="15" t="s">
        <v>507</v>
      </c>
      <c r="B347" s="16" t="s">
        <v>614</v>
      </c>
      <c r="C347" s="12"/>
      <c r="D347" s="13" t="s">
        <v>13</v>
      </c>
      <c r="E347" s="14"/>
    </row>
    <row r="348" spans="1:5" ht="12.75" customHeight="1">
      <c r="A348" s="15" t="s">
        <v>507</v>
      </c>
      <c r="B348" s="16" t="s">
        <v>615</v>
      </c>
      <c r="C348" s="12"/>
      <c r="D348" s="13" t="s">
        <v>13</v>
      </c>
      <c r="E348" s="14"/>
    </row>
    <row r="349" spans="1:5" ht="12.75" customHeight="1">
      <c r="A349" s="15" t="s">
        <v>507</v>
      </c>
      <c r="B349" s="16" t="s">
        <v>616</v>
      </c>
      <c r="C349" s="18" t="s">
        <v>617</v>
      </c>
      <c r="D349" s="13" t="s">
        <v>268</v>
      </c>
      <c r="E349" s="17">
        <v>1</v>
      </c>
    </row>
    <row r="350" spans="1:5" ht="12.75" customHeight="1">
      <c r="A350" s="15" t="s">
        <v>507</v>
      </c>
      <c r="B350" s="16" t="s">
        <v>618</v>
      </c>
      <c r="C350" s="12"/>
      <c r="D350" s="13" t="s">
        <v>13</v>
      </c>
      <c r="E350" s="14"/>
    </row>
    <row r="351" spans="1:5" ht="12.75" customHeight="1">
      <c r="A351" s="15" t="s">
        <v>507</v>
      </c>
      <c r="B351" s="16" t="s">
        <v>619</v>
      </c>
      <c r="C351" s="12"/>
      <c r="D351" s="13" t="s">
        <v>13</v>
      </c>
      <c r="E351" s="14"/>
    </row>
    <row r="352" spans="1:5" ht="12.75" customHeight="1">
      <c r="A352" s="10" t="s">
        <v>620</v>
      </c>
      <c r="B352" s="11" t="s">
        <v>621</v>
      </c>
      <c r="C352" s="18" t="s">
        <v>622</v>
      </c>
      <c r="D352" s="13" t="s">
        <v>13</v>
      </c>
      <c r="E352" s="14"/>
    </row>
    <row r="353" spans="1:5" ht="12.75" customHeight="1">
      <c r="A353" s="15" t="s">
        <v>623</v>
      </c>
      <c r="B353" s="16" t="s">
        <v>624</v>
      </c>
      <c r="C353" s="18" t="s">
        <v>625</v>
      </c>
      <c r="D353" s="13" t="s">
        <v>16</v>
      </c>
      <c r="E353" s="17">
        <v>1</v>
      </c>
    </row>
    <row r="354" spans="1:5" ht="12.75" customHeight="1">
      <c r="A354" s="15" t="s">
        <v>623</v>
      </c>
      <c r="B354" s="16" t="s">
        <v>626</v>
      </c>
      <c r="C354" s="18" t="s">
        <v>627</v>
      </c>
      <c r="D354" s="13" t="s">
        <v>113</v>
      </c>
      <c r="E354" s="14"/>
    </row>
    <row r="355" spans="1:5" ht="12.75" customHeight="1">
      <c r="A355" s="15" t="s">
        <v>623</v>
      </c>
      <c r="B355" s="16" t="s">
        <v>628</v>
      </c>
      <c r="C355" s="18" t="s">
        <v>629</v>
      </c>
      <c r="D355" s="13" t="s">
        <v>16</v>
      </c>
      <c r="E355" s="14"/>
    </row>
    <row r="356" spans="1:5" ht="12.75" customHeight="1">
      <c r="A356" s="15" t="s">
        <v>623</v>
      </c>
      <c r="B356" s="16" t="s">
        <v>630</v>
      </c>
      <c r="C356" s="12"/>
      <c r="D356" s="13" t="s">
        <v>16</v>
      </c>
      <c r="E356" s="14"/>
    </row>
    <row r="357" spans="1:5" ht="12.75" customHeight="1">
      <c r="A357" s="15" t="s">
        <v>623</v>
      </c>
      <c r="B357" s="16" t="s">
        <v>631</v>
      </c>
      <c r="C357" s="18" t="s">
        <v>632</v>
      </c>
      <c r="D357" s="13" t="s">
        <v>16</v>
      </c>
      <c r="E357" s="17">
        <v>4</v>
      </c>
    </row>
    <row r="358" spans="1:5" ht="12.75" customHeight="1">
      <c r="A358" s="15" t="s">
        <v>623</v>
      </c>
      <c r="B358" s="16" t="s">
        <v>633</v>
      </c>
      <c r="C358" s="18" t="s">
        <v>634</v>
      </c>
      <c r="D358" s="13" t="s">
        <v>16</v>
      </c>
      <c r="E358" s="14"/>
    </row>
    <row r="359" spans="1:5" ht="12.75" customHeight="1">
      <c r="A359" s="10" t="s">
        <v>623</v>
      </c>
      <c r="B359" s="11" t="s">
        <v>635</v>
      </c>
      <c r="C359" s="18" t="s">
        <v>636</v>
      </c>
      <c r="D359" s="13" t="s">
        <v>13</v>
      </c>
      <c r="E359" s="14"/>
    </row>
    <row r="360" spans="1:5" ht="12.75" customHeight="1">
      <c r="A360" s="15" t="s">
        <v>637</v>
      </c>
      <c r="B360" s="16" t="s">
        <v>638</v>
      </c>
      <c r="C360" s="18" t="s">
        <v>639</v>
      </c>
      <c r="D360" s="13" t="s">
        <v>113</v>
      </c>
      <c r="E360" s="17">
        <v>1</v>
      </c>
    </row>
    <row r="361" spans="1:5" ht="12.75" customHeight="1">
      <c r="A361" s="15" t="s">
        <v>637</v>
      </c>
      <c r="B361" s="16" t="s">
        <v>640</v>
      </c>
      <c r="C361" s="18" t="s">
        <v>641</v>
      </c>
      <c r="D361" s="13" t="s">
        <v>113</v>
      </c>
      <c r="E361" s="14"/>
    </row>
    <row r="362" spans="1:5" ht="12.75" customHeight="1">
      <c r="A362" s="15" t="s">
        <v>637</v>
      </c>
      <c r="B362" s="16" t="s">
        <v>642</v>
      </c>
      <c r="C362" s="18" t="s">
        <v>643</v>
      </c>
      <c r="D362" s="13" t="s">
        <v>113</v>
      </c>
      <c r="E362" s="17">
        <v>1</v>
      </c>
    </row>
    <row r="363" spans="1:5" ht="12.75" customHeight="1">
      <c r="A363" s="15" t="s">
        <v>637</v>
      </c>
      <c r="B363" s="16" t="s">
        <v>644</v>
      </c>
      <c r="C363" s="18" t="s">
        <v>645</v>
      </c>
      <c r="D363" s="13" t="s">
        <v>113</v>
      </c>
      <c r="E363" s="17">
        <v>1</v>
      </c>
    </row>
    <row r="364" spans="1:5" ht="12.75" customHeight="1">
      <c r="A364" s="15" t="s">
        <v>637</v>
      </c>
      <c r="B364" s="16" t="s">
        <v>646</v>
      </c>
      <c r="C364" s="18" t="s">
        <v>647</v>
      </c>
      <c r="D364" s="13" t="s">
        <v>113</v>
      </c>
      <c r="E364" s="14"/>
    </row>
    <row r="365" spans="1:5" ht="12.75" customHeight="1">
      <c r="A365" s="15" t="s">
        <v>637</v>
      </c>
      <c r="B365" s="16" t="s">
        <v>648</v>
      </c>
      <c r="C365" s="18" t="s">
        <v>649</v>
      </c>
      <c r="D365" s="13" t="s">
        <v>113</v>
      </c>
      <c r="E365" s="14"/>
    </row>
    <row r="366" spans="1:5" ht="12.75" customHeight="1">
      <c r="A366" s="15" t="s">
        <v>637</v>
      </c>
      <c r="B366" s="16" t="s">
        <v>650</v>
      </c>
      <c r="C366" s="18" t="s">
        <v>651</v>
      </c>
      <c r="D366" s="13" t="s">
        <v>113</v>
      </c>
      <c r="E366" s="17">
        <v>1</v>
      </c>
    </row>
    <row r="367" spans="1:5" ht="12.75" customHeight="1">
      <c r="A367" s="15" t="s">
        <v>637</v>
      </c>
      <c r="B367" s="16" t="s">
        <v>652</v>
      </c>
      <c r="C367" s="18" t="s">
        <v>653</v>
      </c>
      <c r="D367" s="13" t="s">
        <v>113</v>
      </c>
      <c r="E367" s="14"/>
    </row>
    <row r="368" spans="1:5" ht="12.75" customHeight="1">
      <c r="A368" s="15" t="s">
        <v>637</v>
      </c>
      <c r="B368" s="16" t="s">
        <v>654</v>
      </c>
      <c r="C368" s="18" t="s">
        <v>655</v>
      </c>
      <c r="D368" s="13" t="s">
        <v>113</v>
      </c>
      <c r="E368" s="14"/>
    </row>
    <row r="369" spans="1:5" ht="12.75" customHeight="1">
      <c r="A369" s="15" t="s">
        <v>637</v>
      </c>
      <c r="B369" s="16" t="s">
        <v>656</v>
      </c>
      <c r="C369" s="18" t="s">
        <v>657</v>
      </c>
      <c r="D369" s="13" t="s">
        <v>113</v>
      </c>
      <c r="E369" s="14"/>
    </row>
    <row r="370" spans="1:5" ht="12.75" customHeight="1">
      <c r="A370" s="15" t="s">
        <v>637</v>
      </c>
      <c r="B370" s="16" t="s">
        <v>658</v>
      </c>
      <c r="C370" s="18" t="s">
        <v>659</v>
      </c>
      <c r="D370" s="13" t="s">
        <v>113</v>
      </c>
      <c r="E370" s="14"/>
    </row>
    <row r="371" spans="1:5" ht="12.75" customHeight="1">
      <c r="A371" s="15" t="s">
        <v>637</v>
      </c>
      <c r="B371" s="16" t="s">
        <v>660</v>
      </c>
      <c r="C371" s="18" t="s">
        <v>661</v>
      </c>
      <c r="D371" s="13" t="s">
        <v>113</v>
      </c>
      <c r="E371" s="14"/>
    </row>
    <row r="372" spans="1:5" ht="12.75" customHeight="1">
      <c r="A372" s="15" t="s">
        <v>637</v>
      </c>
      <c r="B372" s="16" t="s">
        <v>662</v>
      </c>
      <c r="C372" s="18" t="s">
        <v>663</v>
      </c>
      <c r="D372" s="13" t="s">
        <v>16</v>
      </c>
      <c r="E372" s="14"/>
    </row>
    <row r="373" spans="1:5" ht="12.75" customHeight="1">
      <c r="A373" s="15" t="s">
        <v>637</v>
      </c>
      <c r="B373" s="16" t="s">
        <v>664</v>
      </c>
      <c r="C373" s="18" t="s">
        <v>665</v>
      </c>
      <c r="D373" s="13" t="s">
        <v>16</v>
      </c>
      <c r="E373" s="14"/>
    </row>
    <row r="374" spans="1:5" ht="12.75" customHeight="1">
      <c r="A374" s="15" t="s">
        <v>637</v>
      </c>
      <c r="B374" s="16" t="s">
        <v>666</v>
      </c>
      <c r="C374" s="18" t="s">
        <v>667</v>
      </c>
      <c r="D374" s="13" t="s">
        <v>113</v>
      </c>
      <c r="E374" s="14"/>
    </row>
    <row r="375" spans="1:5" ht="12.75" customHeight="1">
      <c r="A375" s="15" t="s">
        <v>637</v>
      </c>
      <c r="B375" s="16" t="s">
        <v>668</v>
      </c>
      <c r="C375" s="18" t="s">
        <v>669</v>
      </c>
      <c r="D375" s="13" t="s">
        <v>113</v>
      </c>
      <c r="E375" s="17">
        <v>1</v>
      </c>
    </row>
    <row r="376" spans="1:5" ht="12.75" customHeight="1">
      <c r="A376" s="15" t="s">
        <v>637</v>
      </c>
      <c r="B376" s="16" t="s">
        <v>670</v>
      </c>
      <c r="C376" s="18" t="s">
        <v>671</v>
      </c>
      <c r="D376" s="13" t="s">
        <v>113</v>
      </c>
      <c r="E376" s="14"/>
    </row>
    <row r="377" spans="1:5" ht="12.75" customHeight="1">
      <c r="A377" s="15" t="s">
        <v>637</v>
      </c>
      <c r="B377" s="16" t="s">
        <v>672</v>
      </c>
      <c r="C377" s="18" t="s">
        <v>673</v>
      </c>
      <c r="D377" s="13" t="s">
        <v>113</v>
      </c>
      <c r="E377" s="14"/>
    </row>
    <row r="378" spans="1:5" ht="12.75" customHeight="1">
      <c r="A378" s="15" t="s">
        <v>637</v>
      </c>
      <c r="B378" s="16" t="s">
        <v>674</v>
      </c>
      <c r="C378" s="18" t="s">
        <v>675</v>
      </c>
      <c r="D378" s="13" t="s">
        <v>16</v>
      </c>
      <c r="E378" s="14"/>
    </row>
    <row r="379" spans="1:5" ht="12.75" customHeight="1">
      <c r="A379" s="15" t="s">
        <v>676</v>
      </c>
      <c r="B379" s="16" t="s">
        <v>677</v>
      </c>
      <c r="C379" s="18" t="s">
        <v>678</v>
      </c>
      <c r="D379" s="13" t="s">
        <v>16</v>
      </c>
      <c r="E379" s="14"/>
    </row>
    <row r="380" spans="1:5" ht="12.75" customHeight="1">
      <c r="A380" s="15" t="s">
        <v>676</v>
      </c>
      <c r="B380" s="16" t="s">
        <v>679</v>
      </c>
      <c r="C380" s="18" t="s">
        <v>680</v>
      </c>
      <c r="D380" s="13" t="s">
        <v>16</v>
      </c>
      <c r="E380" s="14"/>
    </row>
    <row r="381" spans="1:5" ht="12.75" customHeight="1">
      <c r="A381" s="15" t="s">
        <v>676</v>
      </c>
      <c r="B381" s="16" t="s">
        <v>681</v>
      </c>
      <c r="C381" s="18" t="s">
        <v>682</v>
      </c>
      <c r="D381" s="13" t="s">
        <v>113</v>
      </c>
      <c r="E381" s="14"/>
    </row>
    <row r="382" spans="1:5" ht="12.75" customHeight="1">
      <c r="A382" s="15" t="s">
        <v>676</v>
      </c>
      <c r="B382" s="16" t="s">
        <v>683</v>
      </c>
      <c r="C382" s="12"/>
      <c r="D382" s="13" t="s">
        <v>16</v>
      </c>
      <c r="E382" s="14"/>
    </row>
    <row r="383" spans="1:5" ht="12.75" customHeight="1">
      <c r="A383" s="15" t="s">
        <v>684</v>
      </c>
      <c r="B383" s="16" t="s">
        <v>685</v>
      </c>
      <c r="C383" s="18" t="s">
        <v>686</v>
      </c>
      <c r="D383" s="13" t="s">
        <v>16</v>
      </c>
      <c r="E383" s="17">
        <v>3</v>
      </c>
    </row>
    <row r="384" spans="1:5" ht="12.75" customHeight="1">
      <c r="A384" s="10" t="s">
        <v>684</v>
      </c>
      <c r="B384" s="11" t="s">
        <v>687</v>
      </c>
      <c r="C384" s="12"/>
      <c r="D384" s="13" t="s">
        <v>13</v>
      </c>
      <c r="E384" s="17">
        <v>1</v>
      </c>
    </row>
    <row r="385" spans="1:5" ht="12.75" customHeight="1">
      <c r="A385" s="10" t="s">
        <v>684</v>
      </c>
      <c r="B385" s="11" t="s">
        <v>688</v>
      </c>
      <c r="C385" s="12"/>
      <c r="D385" s="13" t="s">
        <v>13</v>
      </c>
      <c r="E385" s="14"/>
    </row>
    <row r="386" spans="1:5" ht="12.75" customHeight="1">
      <c r="A386" s="15" t="s">
        <v>684</v>
      </c>
      <c r="B386" s="16" t="s">
        <v>689</v>
      </c>
      <c r="C386" s="18" t="s">
        <v>690</v>
      </c>
      <c r="D386" s="13" t="s">
        <v>16</v>
      </c>
      <c r="E386" s="17">
        <v>1</v>
      </c>
    </row>
    <row r="387" spans="1:5" ht="12.75" customHeight="1">
      <c r="A387" s="15" t="s">
        <v>684</v>
      </c>
      <c r="B387" s="16" t="s">
        <v>691</v>
      </c>
      <c r="C387" s="18" t="s">
        <v>692</v>
      </c>
      <c r="D387" s="13" t="s">
        <v>16</v>
      </c>
      <c r="E387" s="17">
        <v>2</v>
      </c>
    </row>
    <row r="388" spans="1:5" ht="12.75" customHeight="1">
      <c r="A388" s="15" t="s">
        <v>693</v>
      </c>
      <c r="B388" s="16" t="s">
        <v>694</v>
      </c>
      <c r="C388" s="18" t="s">
        <v>695</v>
      </c>
      <c r="D388" s="13" t="s">
        <v>113</v>
      </c>
      <c r="E388" s="14"/>
    </row>
    <row r="389" spans="1:5" ht="12.75" customHeight="1">
      <c r="A389" s="10" t="s">
        <v>693</v>
      </c>
      <c r="B389" s="11" t="s">
        <v>696</v>
      </c>
      <c r="C389" s="12"/>
      <c r="D389" s="18" t="s">
        <v>13</v>
      </c>
      <c r="E389" s="14"/>
    </row>
    <row r="390" spans="1:5" ht="12.75" customHeight="1">
      <c r="A390" s="15" t="s">
        <v>693</v>
      </c>
      <c r="B390" s="16" t="s">
        <v>697</v>
      </c>
      <c r="C390" s="18" t="s">
        <v>698</v>
      </c>
      <c r="D390" s="13" t="s">
        <v>16</v>
      </c>
      <c r="E390" s="14"/>
    </row>
    <row r="391" spans="1:5" ht="12.75" customHeight="1">
      <c r="A391" s="15" t="s">
        <v>693</v>
      </c>
      <c r="B391" s="16" t="s">
        <v>699</v>
      </c>
      <c r="C391" s="18" t="s">
        <v>700</v>
      </c>
      <c r="D391" s="13" t="s">
        <v>16</v>
      </c>
      <c r="E391" s="14"/>
    </row>
    <row r="392" spans="1:5" ht="12.75" customHeight="1">
      <c r="A392" s="10" t="s">
        <v>693</v>
      </c>
      <c r="B392" s="11" t="s">
        <v>701</v>
      </c>
      <c r="C392" s="18" t="s">
        <v>702</v>
      </c>
      <c r="D392" s="13" t="s">
        <v>13</v>
      </c>
      <c r="E392" s="14"/>
    </row>
    <row r="393" spans="1:5" ht="12.75" customHeight="1">
      <c r="A393" s="15" t="s">
        <v>703</v>
      </c>
      <c r="B393" s="16" t="s">
        <v>704</v>
      </c>
      <c r="C393" s="18" t="s">
        <v>705</v>
      </c>
      <c r="D393" s="13" t="s">
        <v>16</v>
      </c>
      <c r="E393" s="14"/>
    </row>
    <row r="394" spans="1:5" ht="12.75" customHeight="1">
      <c r="A394" s="10" t="s">
        <v>703</v>
      </c>
      <c r="B394" s="11" t="s">
        <v>706</v>
      </c>
      <c r="C394" s="18" t="s">
        <v>707</v>
      </c>
      <c r="D394" s="13" t="s">
        <v>13</v>
      </c>
      <c r="E394" s="17">
        <v>1</v>
      </c>
    </row>
    <row r="395" spans="1:5" ht="12.75" customHeight="1">
      <c r="A395" s="10" t="s">
        <v>703</v>
      </c>
      <c r="B395" s="11" t="s">
        <v>708</v>
      </c>
      <c r="C395" s="12"/>
      <c r="D395" s="13" t="s">
        <v>13</v>
      </c>
      <c r="E395" s="14"/>
    </row>
    <row r="396" spans="1:5" ht="12.75" customHeight="1">
      <c r="A396" s="15" t="s">
        <v>703</v>
      </c>
      <c r="B396" s="16" t="s">
        <v>709</v>
      </c>
      <c r="C396" s="18" t="s">
        <v>710</v>
      </c>
      <c r="D396" s="13" t="s">
        <v>16</v>
      </c>
      <c r="E396" s="17">
        <v>1</v>
      </c>
    </row>
    <row r="397" spans="1:5" ht="12.75" customHeight="1">
      <c r="A397" s="15" t="s">
        <v>703</v>
      </c>
      <c r="B397" s="16" t="s">
        <v>711</v>
      </c>
      <c r="C397" s="12"/>
      <c r="D397" s="13" t="s">
        <v>13</v>
      </c>
      <c r="E397" s="14"/>
    </row>
    <row r="398" spans="1:5" ht="12.75" customHeight="1">
      <c r="A398" s="15" t="s">
        <v>703</v>
      </c>
      <c r="B398" s="16" t="s">
        <v>712</v>
      </c>
      <c r="C398" s="12"/>
      <c r="D398" s="13" t="s">
        <v>13</v>
      </c>
      <c r="E398" s="14"/>
    </row>
    <row r="399" spans="1:5" ht="12.75" customHeight="1">
      <c r="A399" s="15" t="s">
        <v>713</v>
      </c>
      <c r="B399" s="16" t="s">
        <v>714</v>
      </c>
      <c r="C399" s="18" t="s">
        <v>715</v>
      </c>
      <c r="D399" s="13" t="s">
        <v>113</v>
      </c>
      <c r="E399" s="14"/>
    </row>
    <row r="400" spans="1:5" ht="12.75" customHeight="1">
      <c r="A400" s="15" t="s">
        <v>713</v>
      </c>
      <c r="B400" s="16" t="s">
        <v>716</v>
      </c>
      <c r="C400" s="18" t="s">
        <v>717</v>
      </c>
      <c r="D400" s="13" t="s">
        <v>113</v>
      </c>
      <c r="E400" s="14"/>
    </row>
    <row r="401" spans="1:5" ht="12.75" customHeight="1">
      <c r="A401" s="15" t="s">
        <v>713</v>
      </c>
      <c r="B401" s="16" t="s">
        <v>718</v>
      </c>
      <c r="C401" s="18" t="s">
        <v>719</v>
      </c>
      <c r="D401" s="13" t="s">
        <v>113</v>
      </c>
      <c r="E401" s="14"/>
    </row>
    <row r="402" spans="1:5" ht="12.75" customHeight="1">
      <c r="A402" s="15" t="s">
        <v>713</v>
      </c>
      <c r="B402" s="16" t="s">
        <v>720</v>
      </c>
      <c r="C402" s="12"/>
      <c r="D402" s="13" t="s">
        <v>16</v>
      </c>
      <c r="E402" s="14"/>
    </row>
    <row r="403" spans="1:5" ht="12.75" customHeight="1">
      <c r="A403" s="15" t="s">
        <v>713</v>
      </c>
      <c r="B403" s="16" t="s">
        <v>721</v>
      </c>
      <c r="C403" s="18" t="s">
        <v>722</v>
      </c>
      <c r="D403" s="13" t="s">
        <v>16</v>
      </c>
      <c r="E403" s="17">
        <v>1</v>
      </c>
    </row>
    <row r="404" spans="1:5" ht="12.75" customHeight="1">
      <c r="A404" s="15" t="s">
        <v>713</v>
      </c>
      <c r="B404" s="16" t="s">
        <v>723</v>
      </c>
      <c r="C404" s="18" t="s">
        <v>724</v>
      </c>
      <c r="D404" s="13" t="s">
        <v>16</v>
      </c>
      <c r="E404" s="17">
        <v>1</v>
      </c>
    </row>
    <row r="405" spans="1:5" ht="12.75" customHeight="1">
      <c r="A405" s="15" t="s">
        <v>713</v>
      </c>
      <c r="B405" s="16" t="s">
        <v>725</v>
      </c>
      <c r="C405" s="18" t="s">
        <v>726</v>
      </c>
      <c r="D405" s="13" t="s">
        <v>16</v>
      </c>
      <c r="E405" s="14"/>
    </row>
    <row r="406" spans="1:5" ht="12.75" customHeight="1">
      <c r="A406" s="15" t="s">
        <v>713</v>
      </c>
      <c r="B406" s="16" t="s">
        <v>727</v>
      </c>
      <c r="C406" s="18" t="s">
        <v>728</v>
      </c>
      <c r="D406" s="13" t="s">
        <v>16</v>
      </c>
      <c r="E406" s="14"/>
    </row>
    <row r="407" spans="1:5" ht="12.75" customHeight="1">
      <c r="A407" s="15" t="s">
        <v>713</v>
      </c>
      <c r="B407" s="16" t="s">
        <v>729</v>
      </c>
      <c r="C407" s="18" t="s">
        <v>730</v>
      </c>
      <c r="D407" s="13" t="s">
        <v>16</v>
      </c>
      <c r="E407" s="14"/>
    </row>
    <row r="408" spans="1:5" ht="12.75" customHeight="1">
      <c r="A408" s="15" t="s">
        <v>713</v>
      </c>
      <c r="B408" s="16" t="s">
        <v>731</v>
      </c>
      <c r="C408" s="18" t="s">
        <v>732</v>
      </c>
      <c r="D408" s="13" t="s">
        <v>16</v>
      </c>
      <c r="E408" s="17">
        <v>1</v>
      </c>
    </row>
    <row r="409" spans="1:5" ht="12.75" customHeight="1">
      <c r="A409" s="10" t="s">
        <v>733</v>
      </c>
      <c r="B409" s="11" t="s">
        <v>734</v>
      </c>
      <c r="C409" s="12"/>
      <c r="D409" s="13" t="s">
        <v>13</v>
      </c>
      <c r="E409" s="14"/>
    </row>
    <row r="410" spans="1:5" ht="12.75" customHeight="1">
      <c r="A410" s="15" t="s">
        <v>735</v>
      </c>
      <c r="B410" s="16" t="s">
        <v>736</v>
      </c>
      <c r="C410" s="18" t="s">
        <v>737</v>
      </c>
      <c r="D410" s="13" t="s">
        <v>16</v>
      </c>
      <c r="E410" s="17">
        <v>1</v>
      </c>
    </row>
    <row r="411" spans="1:5" ht="12.75" customHeight="1">
      <c r="A411" s="15" t="s">
        <v>735</v>
      </c>
      <c r="B411" s="16" t="s">
        <v>738</v>
      </c>
      <c r="C411" s="12"/>
      <c r="D411" s="13" t="s">
        <v>13</v>
      </c>
      <c r="E411" s="14"/>
    </row>
    <row r="412" spans="1:5" ht="12.75" customHeight="1">
      <c r="A412" s="15" t="s">
        <v>739</v>
      </c>
      <c r="B412" s="16" t="s">
        <v>740</v>
      </c>
      <c r="C412" s="18" t="s">
        <v>741</v>
      </c>
      <c r="D412" s="13" t="s">
        <v>113</v>
      </c>
      <c r="E412" s="14"/>
    </row>
    <row r="413" spans="1:5" ht="12.75" customHeight="1">
      <c r="A413" s="10" t="s">
        <v>742</v>
      </c>
      <c r="B413" s="11" t="s">
        <v>743</v>
      </c>
      <c r="C413" s="18" t="s">
        <v>744</v>
      </c>
      <c r="D413" s="13" t="s">
        <v>13</v>
      </c>
      <c r="E413" s="14"/>
    </row>
    <row r="414" spans="1:5" ht="12.75" customHeight="1">
      <c r="A414" s="15" t="s">
        <v>742</v>
      </c>
      <c r="B414" s="16" t="s">
        <v>745</v>
      </c>
      <c r="C414" s="18" t="s">
        <v>746</v>
      </c>
      <c r="D414" s="13" t="s">
        <v>16</v>
      </c>
      <c r="E414" s="17">
        <v>1</v>
      </c>
    </row>
    <row r="415" spans="1:5" ht="12.75" customHeight="1">
      <c r="A415" s="10" t="s">
        <v>747</v>
      </c>
      <c r="B415" s="11" t="s">
        <v>748</v>
      </c>
      <c r="C415" s="12"/>
      <c r="D415" s="13" t="s">
        <v>13</v>
      </c>
      <c r="E415" s="14"/>
    </row>
    <row r="416" spans="1:5" ht="12.75" customHeight="1">
      <c r="A416" s="10" t="s">
        <v>747</v>
      </c>
      <c r="B416" s="11" t="s">
        <v>749</v>
      </c>
      <c r="C416" s="12"/>
      <c r="D416" s="13" t="s">
        <v>13</v>
      </c>
      <c r="E416" s="14"/>
    </row>
    <row r="417" spans="1:5" ht="12.75" customHeight="1">
      <c r="A417" s="15" t="s">
        <v>747</v>
      </c>
      <c r="B417" s="16" t="s">
        <v>750</v>
      </c>
      <c r="C417" s="18" t="s">
        <v>751</v>
      </c>
      <c r="D417" s="13" t="s">
        <v>16</v>
      </c>
      <c r="E417" s="17">
        <v>1</v>
      </c>
    </row>
    <row r="418" spans="1:5" ht="12.75" customHeight="1">
      <c r="A418" s="15" t="s">
        <v>747</v>
      </c>
      <c r="B418" s="16" t="s">
        <v>752</v>
      </c>
      <c r="C418" s="18" t="s">
        <v>753</v>
      </c>
      <c r="D418" s="13" t="s">
        <v>300</v>
      </c>
      <c r="E418" s="17">
        <v>1</v>
      </c>
    </row>
    <row r="419" spans="1:5" ht="12.75" customHeight="1">
      <c r="A419" s="15" t="s">
        <v>747</v>
      </c>
      <c r="B419" s="16" t="s">
        <v>754</v>
      </c>
      <c r="C419" s="18" t="s">
        <v>755</v>
      </c>
      <c r="D419" s="13" t="s">
        <v>16</v>
      </c>
      <c r="E419" s="14"/>
    </row>
    <row r="420" spans="1:5" ht="12.75" customHeight="1">
      <c r="A420" s="10" t="s">
        <v>747</v>
      </c>
      <c r="B420" s="11" t="s">
        <v>756</v>
      </c>
      <c r="C420" s="12"/>
      <c r="D420" s="13" t="s">
        <v>13</v>
      </c>
      <c r="E420" s="14"/>
    </row>
    <row r="421" spans="1:5" ht="12.75" customHeight="1">
      <c r="A421" s="10" t="s">
        <v>747</v>
      </c>
      <c r="B421" s="11" t="s">
        <v>757</v>
      </c>
      <c r="C421" s="12"/>
      <c r="D421" s="13" t="s">
        <v>13</v>
      </c>
      <c r="E421" s="14"/>
    </row>
    <row r="422" spans="1:5" ht="12.75" customHeight="1">
      <c r="A422" s="15" t="s">
        <v>747</v>
      </c>
      <c r="B422" s="16" t="s">
        <v>758</v>
      </c>
      <c r="C422" s="18" t="s">
        <v>759</v>
      </c>
      <c r="D422" s="13" t="s">
        <v>224</v>
      </c>
      <c r="E422" s="14"/>
    </row>
    <row r="423" spans="1:5" ht="12.75" customHeight="1">
      <c r="A423" s="15" t="s">
        <v>747</v>
      </c>
      <c r="B423" s="16" t="s">
        <v>760</v>
      </c>
      <c r="C423" s="18" t="s">
        <v>761</v>
      </c>
      <c r="D423" s="13" t="s">
        <v>16</v>
      </c>
      <c r="E423" s="14"/>
    </row>
    <row r="424" spans="1:5" ht="12.75" customHeight="1">
      <c r="A424" s="15" t="s">
        <v>747</v>
      </c>
      <c r="B424" s="16" t="s">
        <v>762</v>
      </c>
      <c r="C424" s="18" t="s">
        <v>763</v>
      </c>
      <c r="D424" s="13" t="s">
        <v>224</v>
      </c>
      <c r="E424" s="17">
        <v>1</v>
      </c>
    </row>
    <row r="425" spans="1:5" ht="12.75" customHeight="1">
      <c r="A425" s="10" t="s">
        <v>747</v>
      </c>
      <c r="B425" s="11" t="s">
        <v>764</v>
      </c>
      <c r="C425" s="18" t="s">
        <v>765</v>
      </c>
      <c r="D425" s="13" t="s">
        <v>13</v>
      </c>
      <c r="E425" s="14"/>
    </row>
    <row r="426" spans="1:5" ht="12.75" customHeight="1">
      <c r="A426" s="15" t="s">
        <v>747</v>
      </c>
      <c r="B426" s="16" t="s">
        <v>766</v>
      </c>
      <c r="C426" s="12"/>
      <c r="D426" s="13" t="s">
        <v>13</v>
      </c>
      <c r="E426" s="14"/>
    </row>
    <row r="427" spans="1:5" ht="12.75" customHeight="1">
      <c r="A427" s="15" t="s">
        <v>747</v>
      </c>
      <c r="B427" s="16" t="s">
        <v>767</v>
      </c>
      <c r="C427" s="12"/>
      <c r="D427" s="13" t="s">
        <v>13</v>
      </c>
      <c r="E427" s="14"/>
    </row>
    <row r="428" spans="1:5" ht="12.75" customHeight="1">
      <c r="A428" s="15" t="s">
        <v>747</v>
      </c>
      <c r="B428" s="16" t="s">
        <v>768</v>
      </c>
      <c r="C428" s="12"/>
      <c r="D428" s="13" t="s">
        <v>13</v>
      </c>
      <c r="E428" s="14"/>
    </row>
    <row r="429" spans="1:5" ht="12.75" customHeight="1">
      <c r="A429" s="10" t="s">
        <v>747</v>
      </c>
      <c r="B429" s="11" t="s">
        <v>769</v>
      </c>
      <c r="C429" s="18" t="s">
        <v>770</v>
      </c>
      <c r="D429" s="13" t="s">
        <v>13</v>
      </c>
      <c r="E429" s="14"/>
    </row>
    <row r="430" spans="1:5" ht="12.75" customHeight="1">
      <c r="A430" s="10" t="s">
        <v>747</v>
      </c>
      <c r="B430" s="11" t="s">
        <v>771</v>
      </c>
      <c r="C430" s="18" t="s">
        <v>772</v>
      </c>
      <c r="D430" s="13" t="s">
        <v>13</v>
      </c>
      <c r="E430" s="17">
        <v>1</v>
      </c>
    </row>
    <row r="431" spans="1:5" ht="12.75" customHeight="1">
      <c r="A431" s="10" t="s">
        <v>747</v>
      </c>
      <c r="B431" s="11" t="s">
        <v>773</v>
      </c>
      <c r="C431" s="12"/>
      <c r="D431" s="13" t="s">
        <v>13</v>
      </c>
      <c r="E431" s="14"/>
    </row>
    <row r="432" spans="1:5" ht="12.75" customHeight="1">
      <c r="A432" s="10" t="s">
        <v>747</v>
      </c>
      <c r="B432" s="11" t="s">
        <v>774</v>
      </c>
      <c r="C432" s="18" t="s">
        <v>775</v>
      </c>
      <c r="D432" s="13" t="s">
        <v>13</v>
      </c>
      <c r="E432" s="17">
        <v>1</v>
      </c>
    </row>
    <row r="433" spans="1:5" ht="12.75" customHeight="1">
      <c r="A433" s="10" t="s">
        <v>747</v>
      </c>
      <c r="B433" s="11" t="s">
        <v>776</v>
      </c>
      <c r="C433" s="12"/>
      <c r="D433" s="13" t="s">
        <v>13</v>
      </c>
      <c r="E433" s="14"/>
    </row>
    <row r="434" spans="1:5" ht="12.75" customHeight="1">
      <c r="A434" s="10" t="s">
        <v>747</v>
      </c>
      <c r="B434" s="11" t="s">
        <v>777</v>
      </c>
      <c r="C434" s="18" t="s">
        <v>778</v>
      </c>
      <c r="D434" s="13" t="s">
        <v>13</v>
      </c>
      <c r="E434" s="14"/>
    </row>
    <row r="435" spans="1:5" ht="12.75" customHeight="1">
      <c r="A435" s="10" t="s">
        <v>747</v>
      </c>
      <c r="B435" s="11" t="s">
        <v>779</v>
      </c>
      <c r="C435" s="18" t="s">
        <v>780</v>
      </c>
      <c r="D435" s="13" t="s">
        <v>13</v>
      </c>
      <c r="E435" s="14"/>
    </row>
    <row r="436" spans="1:5" ht="12.75" customHeight="1">
      <c r="A436" s="10" t="s">
        <v>747</v>
      </c>
      <c r="B436" s="11" t="s">
        <v>781</v>
      </c>
      <c r="C436" s="18" t="s">
        <v>782</v>
      </c>
      <c r="D436" s="13" t="s">
        <v>13</v>
      </c>
      <c r="E436" s="17">
        <v>1</v>
      </c>
    </row>
    <row r="437" spans="1:5" ht="12.75" customHeight="1">
      <c r="A437" s="15" t="s">
        <v>747</v>
      </c>
      <c r="B437" s="16" t="s">
        <v>783</v>
      </c>
      <c r="C437" s="18" t="s">
        <v>784</v>
      </c>
      <c r="D437" s="13" t="s">
        <v>300</v>
      </c>
      <c r="E437" s="17">
        <v>1</v>
      </c>
    </row>
    <row r="438" spans="1:5" ht="12.75" customHeight="1">
      <c r="A438" s="15" t="s">
        <v>747</v>
      </c>
      <c r="B438" s="16" t="s">
        <v>785</v>
      </c>
      <c r="C438" s="18" t="s">
        <v>786</v>
      </c>
      <c r="D438" s="13" t="s">
        <v>16</v>
      </c>
      <c r="E438" s="17">
        <v>1</v>
      </c>
    </row>
    <row r="439" spans="1:5" ht="12.75" customHeight="1">
      <c r="A439" s="15" t="s">
        <v>747</v>
      </c>
      <c r="B439" s="16" t="s">
        <v>787</v>
      </c>
      <c r="C439" s="12"/>
      <c r="D439" s="13" t="s">
        <v>13</v>
      </c>
      <c r="E439" s="14"/>
    </row>
    <row r="440" spans="1:5" ht="12.75" customHeight="1">
      <c r="A440" s="15" t="s">
        <v>788</v>
      </c>
      <c r="B440" s="16" t="s">
        <v>789</v>
      </c>
      <c r="C440" s="18" t="s">
        <v>790</v>
      </c>
      <c r="D440" s="13" t="s">
        <v>224</v>
      </c>
      <c r="E440" s="14"/>
    </row>
    <row r="441" spans="1:5" ht="12.75" customHeight="1">
      <c r="A441" s="15" t="s">
        <v>791</v>
      </c>
      <c r="B441" s="16" t="s">
        <v>792</v>
      </c>
      <c r="C441" s="18" t="s">
        <v>793</v>
      </c>
      <c r="D441" s="13" t="s">
        <v>16</v>
      </c>
      <c r="E441" s="14"/>
    </row>
    <row r="442" spans="1:5" ht="12.75" customHeight="1">
      <c r="A442" s="15" t="s">
        <v>791</v>
      </c>
      <c r="B442" s="16" t="s">
        <v>794</v>
      </c>
      <c r="C442" s="18" t="s">
        <v>795</v>
      </c>
      <c r="D442" s="13" t="s">
        <v>16</v>
      </c>
      <c r="E442" s="14"/>
    </row>
    <row r="443" spans="1:5" ht="12.75" customHeight="1">
      <c r="A443" s="10" t="s">
        <v>796</v>
      </c>
      <c r="B443" s="11" t="s">
        <v>797</v>
      </c>
      <c r="C443" s="12"/>
      <c r="D443" s="13" t="s">
        <v>13</v>
      </c>
      <c r="E443" s="14"/>
    </row>
    <row r="444" spans="1:5" ht="12.75" customHeight="1">
      <c r="A444" s="15" t="s">
        <v>796</v>
      </c>
      <c r="B444" s="16" t="s">
        <v>798</v>
      </c>
      <c r="C444" s="18" t="s">
        <v>799</v>
      </c>
      <c r="D444" s="13" t="s">
        <v>16</v>
      </c>
      <c r="E444" s="17">
        <v>1</v>
      </c>
    </row>
    <row r="445" spans="1:5" ht="12.75" customHeight="1">
      <c r="A445" s="15" t="s">
        <v>796</v>
      </c>
      <c r="B445" s="16" t="s">
        <v>800</v>
      </c>
      <c r="C445" s="18" t="s">
        <v>801</v>
      </c>
      <c r="D445" s="13" t="s">
        <v>16</v>
      </c>
      <c r="E445" s="14"/>
    </row>
    <row r="446" spans="1:5" ht="12.75" customHeight="1">
      <c r="A446" s="15" t="s">
        <v>796</v>
      </c>
      <c r="B446" s="16" t="s">
        <v>802</v>
      </c>
      <c r="C446" s="18" t="s">
        <v>803</v>
      </c>
      <c r="D446" s="13" t="s">
        <v>16</v>
      </c>
      <c r="E446" s="17">
        <v>1</v>
      </c>
    </row>
    <row r="447" spans="1:5" ht="12.75" customHeight="1">
      <c r="A447" s="15" t="s">
        <v>796</v>
      </c>
      <c r="B447" s="16" t="s">
        <v>804</v>
      </c>
      <c r="C447" s="18" t="s">
        <v>805</v>
      </c>
      <c r="D447" s="13" t="s">
        <v>16</v>
      </c>
      <c r="E447" s="17">
        <v>1</v>
      </c>
    </row>
    <row r="448" spans="1:5" ht="12.75" customHeight="1">
      <c r="A448" s="15" t="s">
        <v>796</v>
      </c>
      <c r="B448" s="16" t="s">
        <v>806</v>
      </c>
      <c r="C448" s="18" t="s">
        <v>807</v>
      </c>
      <c r="D448" s="13" t="s">
        <v>16</v>
      </c>
      <c r="E448" s="14"/>
    </row>
    <row r="449" spans="1:5" ht="12.75" customHeight="1">
      <c r="A449" s="15" t="s">
        <v>796</v>
      </c>
      <c r="B449" s="16" t="s">
        <v>808</v>
      </c>
      <c r="C449" s="18" t="s">
        <v>809</v>
      </c>
      <c r="D449" s="13" t="s">
        <v>16</v>
      </c>
      <c r="E449" s="17">
        <v>1</v>
      </c>
    </row>
    <row r="450" spans="1:5" ht="12.75" customHeight="1">
      <c r="A450" s="10" t="s">
        <v>796</v>
      </c>
      <c r="B450" s="11" t="s">
        <v>810</v>
      </c>
      <c r="C450" s="12"/>
      <c r="D450" s="13" t="s">
        <v>13</v>
      </c>
      <c r="E450" s="14"/>
    </row>
    <row r="451" spans="1:5" ht="12.75" customHeight="1">
      <c r="A451" s="15" t="s">
        <v>811</v>
      </c>
      <c r="B451" s="16" t="s">
        <v>812</v>
      </c>
      <c r="C451" s="18" t="s">
        <v>813</v>
      </c>
      <c r="D451" s="13" t="s">
        <v>16</v>
      </c>
      <c r="E451" s="14"/>
    </row>
    <row r="452" spans="1:5" ht="12.75" customHeight="1">
      <c r="A452" s="15" t="s">
        <v>811</v>
      </c>
      <c r="B452" s="16" t="s">
        <v>814</v>
      </c>
      <c r="C452" s="18" t="s">
        <v>815</v>
      </c>
      <c r="D452" s="13" t="s">
        <v>113</v>
      </c>
      <c r="E452" s="14"/>
    </row>
    <row r="453" spans="1:5" ht="12.75" customHeight="1">
      <c r="A453" s="15" t="s">
        <v>811</v>
      </c>
      <c r="B453" s="16" t="s">
        <v>816</v>
      </c>
      <c r="C453" s="18" t="s">
        <v>817</v>
      </c>
      <c r="D453" s="13" t="s">
        <v>113</v>
      </c>
      <c r="E453" s="14"/>
    </row>
    <row r="454" spans="1:5" ht="12.75" customHeight="1">
      <c r="A454" s="15" t="s">
        <v>811</v>
      </c>
      <c r="B454" s="16" t="s">
        <v>818</v>
      </c>
      <c r="C454" s="18" t="s">
        <v>819</v>
      </c>
      <c r="D454" s="13" t="s">
        <v>16</v>
      </c>
      <c r="E454" s="14"/>
    </row>
    <row r="455" spans="1:5" ht="12.75" customHeight="1">
      <c r="A455" s="15" t="s">
        <v>811</v>
      </c>
      <c r="B455" s="16" t="s">
        <v>820</v>
      </c>
      <c r="C455" s="18" t="s">
        <v>821</v>
      </c>
      <c r="D455" s="13" t="s">
        <v>113</v>
      </c>
      <c r="E455" s="14"/>
    </row>
    <row r="456" spans="1:5" ht="12.75" customHeight="1">
      <c r="A456" s="15" t="s">
        <v>811</v>
      </c>
      <c r="B456" s="16" t="s">
        <v>822</v>
      </c>
      <c r="C456" s="18" t="s">
        <v>823</v>
      </c>
      <c r="D456" s="13" t="s">
        <v>224</v>
      </c>
      <c r="E456" s="14"/>
    </row>
    <row r="457" spans="1:5" ht="12.75" customHeight="1">
      <c r="A457" s="15" t="s">
        <v>811</v>
      </c>
      <c r="B457" s="16" t="s">
        <v>824</v>
      </c>
      <c r="C457" s="18" t="s">
        <v>825</v>
      </c>
      <c r="D457" s="13" t="s">
        <v>113</v>
      </c>
      <c r="E457" s="14"/>
    </row>
    <row r="458" spans="1:5" ht="12.75" customHeight="1">
      <c r="A458" s="15" t="s">
        <v>811</v>
      </c>
      <c r="B458" s="16" t="s">
        <v>826</v>
      </c>
      <c r="C458" s="18" t="s">
        <v>827</v>
      </c>
      <c r="D458" s="13" t="s">
        <v>113</v>
      </c>
      <c r="E458" s="14"/>
    </row>
    <row r="459" spans="1:5" ht="12.75" customHeight="1">
      <c r="A459" s="15" t="s">
        <v>811</v>
      </c>
      <c r="B459" s="16" t="s">
        <v>828</v>
      </c>
      <c r="C459" s="18" t="s">
        <v>829</v>
      </c>
      <c r="D459" s="13" t="s">
        <v>113</v>
      </c>
      <c r="E459" s="14"/>
    </row>
    <row r="460" spans="1:5" ht="12.75" customHeight="1">
      <c r="A460" s="15" t="s">
        <v>811</v>
      </c>
      <c r="B460" s="16" t="s">
        <v>830</v>
      </c>
      <c r="C460" s="18" t="s">
        <v>831</v>
      </c>
      <c r="D460" s="13" t="s">
        <v>224</v>
      </c>
      <c r="E460" s="14"/>
    </row>
    <row r="461" spans="1:5" ht="12.75" customHeight="1">
      <c r="A461" s="15" t="s">
        <v>811</v>
      </c>
      <c r="B461" s="16" t="s">
        <v>832</v>
      </c>
      <c r="C461" s="18" t="s">
        <v>833</v>
      </c>
      <c r="D461" s="13" t="s">
        <v>113</v>
      </c>
      <c r="E461" s="14"/>
    </row>
    <row r="462" spans="1:5" ht="12.75" customHeight="1">
      <c r="A462" s="15" t="s">
        <v>834</v>
      </c>
      <c r="B462" s="16" t="s">
        <v>835</v>
      </c>
      <c r="C462" s="18" t="s">
        <v>836</v>
      </c>
      <c r="D462" s="13" t="s">
        <v>113</v>
      </c>
      <c r="E462" s="14"/>
    </row>
    <row r="463" spans="1:5" ht="12.75" customHeight="1">
      <c r="A463" s="15" t="s">
        <v>834</v>
      </c>
      <c r="B463" s="16" t="s">
        <v>837</v>
      </c>
      <c r="C463" s="18" t="s">
        <v>838</v>
      </c>
      <c r="D463" s="13" t="s">
        <v>113</v>
      </c>
      <c r="E463" s="14"/>
    </row>
    <row r="464" spans="1:5" ht="12.75" customHeight="1">
      <c r="A464" s="15" t="s">
        <v>834</v>
      </c>
      <c r="B464" s="16" t="s">
        <v>839</v>
      </c>
      <c r="C464" s="18" t="s">
        <v>840</v>
      </c>
      <c r="D464" s="13" t="s">
        <v>113</v>
      </c>
      <c r="E464" s="17">
        <v>1</v>
      </c>
    </row>
    <row r="465" spans="1:5" ht="12.75" customHeight="1">
      <c r="A465" s="15" t="s">
        <v>834</v>
      </c>
      <c r="B465" s="16" t="s">
        <v>841</v>
      </c>
      <c r="C465" s="18" t="s">
        <v>842</v>
      </c>
      <c r="D465" s="13" t="s">
        <v>113</v>
      </c>
      <c r="E465" s="14"/>
    </row>
    <row r="466" spans="1:5" ht="12.75" customHeight="1">
      <c r="A466" s="15" t="s">
        <v>834</v>
      </c>
      <c r="B466" s="16" t="s">
        <v>843</v>
      </c>
      <c r="C466" s="18" t="s">
        <v>844</v>
      </c>
      <c r="D466" s="13" t="s">
        <v>113</v>
      </c>
      <c r="E466" s="14"/>
    </row>
    <row r="467" spans="1:5" ht="12.75" customHeight="1">
      <c r="A467" s="15" t="s">
        <v>834</v>
      </c>
      <c r="B467" s="16" t="s">
        <v>845</v>
      </c>
      <c r="C467" s="18" t="s">
        <v>846</v>
      </c>
      <c r="D467" s="13" t="s">
        <v>113</v>
      </c>
      <c r="E467" s="14"/>
    </row>
    <row r="468" spans="1:5" ht="12.75" customHeight="1">
      <c r="A468" s="15" t="s">
        <v>847</v>
      </c>
      <c r="B468" s="16" t="s">
        <v>848</v>
      </c>
      <c r="C468" s="18" t="s">
        <v>849</v>
      </c>
      <c r="D468" s="13" t="s">
        <v>16</v>
      </c>
      <c r="E468" s="14"/>
    </row>
    <row r="469" spans="1:5" ht="12.75" customHeight="1">
      <c r="A469" s="15" t="s">
        <v>847</v>
      </c>
      <c r="B469" s="16" t="s">
        <v>850</v>
      </c>
      <c r="C469" s="18" t="s">
        <v>851</v>
      </c>
      <c r="D469" s="13" t="s">
        <v>224</v>
      </c>
      <c r="E469" s="14"/>
    </row>
    <row r="470" spans="1:5" ht="12.75" customHeight="1">
      <c r="A470" s="15" t="s">
        <v>852</v>
      </c>
      <c r="B470" s="16" t="s">
        <v>853</v>
      </c>
      <c r="C470" s="18" t="s">
        <v>854</v>
      </c>
      <c r="D470" s="13" t="s">
        <v>16</v>
      </c>
      <c r="E470" s="17">
        <v>1</v>
      </c>
    </row>
    <row r="471" spans="1:5" ht="12.75" customHeight="1">
      <c r="A471" s="15" t="s">
        <v>852</v>
      </c>
      <c r="B471" s="16" t="s">
        <v>855</v>
      </c>
      <c r="C471" s="18" t="s">
        <v>856</v>
      </c>
      <c r="D471" s="13" t="s">
        <v>16</v>
      </c>
      <c r="E471" s="14"/>
    </row>
    <row r="472" spans="1:5" ht="12.75" customHeight="1">
      <c r="A472" s="15" t="s">
        <v>852</v>
      </c>
      <c r="B472" s="16" t="s">
        <v>857</v>
      </c>
      <c r="C472" s="18" t="s">
        <v>858</v>
      </c>
      <c r="D472" s="13" t="s">
        <v>16</v>
      </c>
      <c r="E472" s="17">
        <v>1</v>
      </c>
    </row>
    <row r="473" spans="1:5" ht="12.75" customHeight="1">
      <c r="A473" s="15" t="s">
        <v>852</v>
      </c>
      <c r="B473" s="16" t="s">
        <v>859</v>
      </c>
      <c r="C473" s="18" t="s">
        <v>860</v>
      </c>
      <c r="D473" s="13" t="s">
        <v>113</v>
      </c>
      <c r="E473" s="14"/>
    </row>
    <row r="474" spans="1:5" ht="12.75" customHeight="1">
      <c r="A474" s="15" t="s">
        <v>852</v>
      </c>
      <c r="B474" s="16" t="s">
        <v>861</v>
      </c>
      <c r="C474" s="18" t="s">
        <v>862</v>
      </c>
      <c r="D474" s="13" t="s">
        <v>113</v>
      </c>
      <c r="E474" s="14"/>
    </row>
    <row r="475" spans="1:5" ht="12.75" customHeight="1">
      <c r="A475" s="15" t="s">
        <v>852</v>
      </c>
      <c r="B475" s="16" t="s">
        <v>863</v>
      </c>
      <c r="C475" s="18" t="s">
        <v>864</v>
      </c>
      <c r="D475" s="13" t="s">
        <v>16</v>
      </c>
      <c r="E475" s="14"/>
    </row>
    <row r="476" spans="1:5" ht="12.75" customHeight="1">
      <c r="A476" s="15" t="s">
        <v>865</v>
      </c>
      <c r="B476" s="16" t="s">
        <v>866</v>
      </c>
      <c r="C476" s="18" t="s">
        <v>867</v>
      </c>
      <c r="D476" s="13" t="s">
        <v>224</v>
      </c>
      <c r="E476" s="14"/>
    </row>
    <row r="477" spans="1:5" ht="12.75" customHeight="1">
      <c r="A477" s="15" t="s">
        <v>865</v>
      </c>
      <c r="B477" s="16" t="s">
        <v>868</v>
      </c>
      <c r="C477" s="18" t="s">
        <v>869</v>
      </c>
      <c r="D477" s="13" t="s">
        <v>136</v>
      </c>
      <c r="E477" s="17">
        <v>1</v>
      </c>
    </row>
    <row r="478" spans="1:5" ht="12.75" customHeight="1">
      <c r="A478" s="10" t="s">
        <v>865</v>
      </c>
      <c r="B478" s="11" t="s">
        <v>870</v>
      </c>
      <c r="C478" s="18" t="s">
        <v>871</v>
      </c>
      <c r="D478" s="13" t="s">
        <v>13</v>
      </c>
      <c r="E478" s="14"/>
    </row>
    <row r="479" spans="1:5" ht="12.75" customHeight="1">
      <c r="A479" s="15" t="s">
        <v>865</v>
      </c>
      <c r="B479" s="16" t="s">
        <v>872</v>
      </c>
      <c r="C479" s="18" t="s">
        <v>873</v>
      </c>
      <c r="D479" s="13" t="s">
        <v>113</v>
      </c>
      <c r="E479" s="14"/>
    </row>
    <row r="480" spans="1:5" ht="12.75" customHeight="1">
      <c r="A480" s="15" t="s">
        <v>865</v>
      </c>
      <c r="B480" s="16" t="s">
        <v>874</v>
      </c>
      <c r="C480" s="12"/>
      <c r="D480" s="13" t="s">
        <v>13</v>
      </c>
      <c r="E480" s="14"/>
    </row>
    <row r="481" spans="1:5" ht="12.75" customHeight="1">
      <c r="A481" s="15" t="s">
        <v>865</v>
      </c>
      <c r="B481" s="16" t="s">
        <v>875</v>
      </c>
      <c r="C481" s="18" t="s">
        <v>876</v>
      </c>
      <c r="D481" s="13" t="s">
        <v>16</v>
      </c>
      <c r="E481" s="17">
        <v>1</v>
      </c>
    </row>
    <row r="482" spans="1:5" ht="12.75" customHeight="1">
      <c r="A482" s="15" t="s">
        <v>865</v>
      </c>
      <c r="B482" s="16" t="s">
        <v>877</v>
      </c>
      <c r="C482" s="18" t="s">
        <v>878</v>
      </c>
      <c r="D482" s="13" t="s">
        <v>16</v>
      </c>
      <c r="E482" s="17">
        <v>1</v>
      </c>
    </row>
    <row r="483" spans="1:5" ht="12.75" customHeight="1">
      <c r="A483" s="15" t="s">
        <v>865</v>
      </c>
      <c r="B483" s="16" t="s">
        <v>879</v>
      </c>
      <c r="C483" s="18" t="s">
        <v>880</v>
      </c>
      <c r="D483" s="13" t="s">
        <v>16</v>
      </c>
      <c r="E483" s="17">
        <v>1</v>
      </c>
    </row>
    <row r="484" spans="1:5" ht="12.75" customHeight="1">
      <c r="A484" s="15" t="s">
        <v>865</v>
      </c>
      <c r="B484" s="16" t="s">
        <v>881</v>
      </c>
      <c r="C484" s="18" t="s">
        <v>882</v>
      </c>
      <c r="D484" s="13" t="s">
        <v>268</v>
      </c>
      <c r="E484" s="14"/>
    </row>
    <row r="485" spans="1:5" ht="12.75" customHeight="1">
      <c r="A485" s="15" t="s">
        <v>865</v>
      </c>
      <c r="B485" s="16" t="s">
        <v>883</v>
      </c>
      <c r="C485" s="18" t="s">
        <v>884</v>
      </c>
      <c r="D485" s="13" t="s">
        <v>224</v>
      </c>
      <c r="E485" s="17">
        <v>1</v>
      </c>
    </row>
    <row r="486" spans="1:5" ht="12.75" customHeight="1">
      <c r="A486" s="10" t="s">
        <v>865</v>
      </c>
      <c r="B486" s="11" t="s">
        <v>885</v>
      </c>
      <c r="C486" s="12"/>
      <c r="D486" s="13" t="s">
        <v>13</v>
      </c>
      <c r="E486" s="14"/>
    </row>
    <row r="487" spans="1:5" ht="12.75" customHeight="1">
      <c r="A487" s="15" t="s">
        <v>865</v>
      </c>
      <c r="B487" s="16" t="s">
        <v>886</v>
      </c>
      <c r="C487" s="12"/>
      <c r="D487" s="13" t="s">
        <v>13</v>
      </c>
      <c r="E487" s="14"/>
    </row>
    <row r="488" spans="1:5" ht="12.75" customHeight="1">
      <c r="A488" s="10" t="s">
        <v>887</v>
      </c>
      <c r="B488" s="11" t="s">
        <v>888</v>
      </c>
      <c r="C488" s="12"/>
      <c r="D488" s="13" t="s">
        <v>13</v>
      </c>
      <c r="E488" s="14"/>
    </row>
    <row r="489" spans="1:5" ht="12.75" customHeight="1">
      <c r="A489" s="15" t="s">
        <v>889</v>
      </c>
      <c r="B489" s="16" t="s">
        <v>890</v>
      </c>
      <c r="C489" s="18" t="s">
        <v>891</v>
      </c>
      <c r="D489" s="13" t="s">
        <v>16</v>
      </c>
      <c r="E489" s="17">
        <v>1</v>
      </c>
    </row>
    <row r="490" spans="1:5" ht="12.75" customHeight="1">
      <c r="A490" s="10" t="s">
        <v>889</v>
      </c>
      <c r="B490" s="11" t="s">
        <v>892</v>
      </c>
      <c r="C490" s="18" t="s">
        <v>893</v>
      </c>
      <c r="D490" s="13" t="s">
        <v>13</v>
      </c>
      <c r="E490" s="14"/>
    </row>
    <row r="491" spans="1:5" ht="12.75" customHeight="1">
      <c r="A491" s="15" t="s">
        <v>889</v>
      </c>
      <c r="B491" s="16" t="s">
        <v>894</v>
      </c>
      <c r="C491" s="18" t="s">
        <v>895</v>
      </c>
      <c r="D491" s="13" t="s">
        <v>16</v>
      </c>
      <c r="E491" s="14"/>
    </row>
    <row r="492" spans="1:5" ht="12.75" customHeight="1">
      <c r="A492" s="15" t="s">
        <v>889</v>
      </c>
      <c r="B492" s="16" t="s">
        <v>896</v>
      </c>
      <c r="C492" s="12"/>
      <c r="D492" s="13" t="s">
        <v>16</v>
      </c>
      <c r="E492" s="14"/>
    </row>
    <row r="493" spans="1:5" ht="12.75" customHeight="1">
      <c r="A493" s="15" t="s">
        <v>889</v>
      </c>
      <c r="B493" s="16" t="s">
        <v>897</v>
      </c>
      <c r="C493" s="12"/>
      <c r="D493" s="13" t="s">
        <v>16</v>
      </c>
      <c r="E493" s="14"/>
    </row>
    <row r="494" spans="1:5" ht="12.75" customHeight="1">
      <c r="A494" s="15" t="s">
        <v>889</v>
      </c>
      <c r="B494" s="16" t="s">
        <v>898</v>
      </c>
      <c r="C494" s="12"/>
      <c r="D494" s="13" t="s">
        <v>16</v>
      </c>
      <c r="E494" s="14"/>
    </row>
    <row r="495" spans="1:5" ht="12.75" customHeight="1">
      <c r="A495" s="10" t="s">
        <v>889</v>
      </c>
      <c r="B495" s="11" t="s">
        <v>899</v>
      </c>
      <c r="C495" s="12"/>
      <c r="D495" s="13" t="s">
        <v>13</v>
      </c>
      <c r="E495" s="14"/>
    </row>
    <row r="496" spans="1:5" ht="12.75" customHeight="1">
      <c r="A496" s="15" t="s">
        <v>889</v>
      </c>
      <c r="B496" s="16" t="s">
        <v>900</v>
      </c>
      <c r="C496" s="18" t="s">
        <v>901</v>
      </c>
      <c r="D496" s="13" t="s">
        <v>16</v>
      </c>
      <c r="E496" s="14"/>
    </row>
    <row r="497" spans="1:5" ht="12.75" customHeight="1">
      <c r="A497" s="10" t="s">
        <v>889</v>
      </c>
      <c r="B497" s="11" t="s">
        <v>902</v>
      </c>
      <c r="C497" s="12"/>
      <c r="D497" s="13" t="s">
        <v>13</v>
      </c>
      <c r="E497" s="14"/>
    </row>
    <row r="498" spans="1:5" ht="12.75" customHeight="1">
      <c r="A498" s="15" t="s">
        <v>903</v>
      </c>
      <c r="B498" s="16" t="s">
        <v>904</v>
      </c>
      <c r="C498" s="18" t="s">
        <v>905</v>
      </c>
      <c r="D498" s="13" t="s">
        <v>268</v>
      </c>
      <c r="E498" s="14"/>
    </row>
    <row r="499" spans="1:5" ht="12.75" customHeight="1">
      <c r="A499" s="15" t="s">
        <v>903</v>
      </c>
      <c r="B499" s="16" t="s">
        <v>906</v>
      </c>
      <c r="C499" s="18" t="s">
        <v>907</v>
      </c>
      <c r="D499" s="13" t="s">
        <v>268</v>
      </c>
      <c r="E499" s="14"/>
    </row>
    <row r="500" spans="1:5" ht="12.75" customHeight="1">
      <c r="A500" s="10" t="s">
        <v>903</v>
      </c>
      <c r="B500" s="11" t="s">
        <v>908</v>
      </c>
      <c r="C500" s="12"/>
      <c r="D500" s="18" t="s">
        <v>13</v>
      </c>
      <c r="E500" s="14"/>
    </row>
    <row r="501" spans="1:5" ht="12.75" customHeight="1">
      <c r="A501" s="10" t="s">
        <v>909</v>
      </c>
      <c r="B501" s="11" t="s">
        <v>910</v>
      </c>
      <c r="C501" s="12"/>
      <c r="D501" s="13" t="s">
        <v>13</v>
      </c>
      <c r="E501" s="14"/>
    </row>
    <row r="502" spans="1:5" ht="12.75" customHeight="1">
      <c r="A502" s="10" t="s">
        <v>909</v>
      </c>
      <c r="B502" s="11" t="s">
        <v>911</v>
      </c>
      <c r="C502" s="12"/>
      <c r="D502" s="13" t="s">
        <v>13</v>
      </c>
      <c r="E502" s="14"/>
    </row>
    <row r="503" spans="1:5" ht="12.75" customHeight="1">
      <c r="A503" s="10" t="s">
        <v>909</v>
      </c>
      <c r="B503" s="11" t="s">
        <v>912</v>
      </c>
      <c r="C503" s="12"/>
      <c r="D503" s="13" t="s">
        <v>13</v>
      </c>
      <c r="E503" s="14"/>
    </row>
    <row r="504" spans="1:5" ht="12.75" customHeight="1">
      <c r="A504" s="10" t="s">
        <v>909</v>
      </c>
      <c r="B504" s="11" t="s">
        <v>913</v>
      </c>
      <c r="C504" s="12"/>
      <c r="D504" s="13" t="s">
        <v>13</v>
      </c>
      <c r="E504" s="14"/>
    </row>
    <row r="505" spans="1:5" ht="12.75" customHeight="1">
      <c r="A505" s="10" t="s">
        <v>909</v>
      </c>
      <c r="B505" s="11" t="s">
        <v>914</v>
      </c>
      <c r="C505" s="12"/>
      <c r="D505" s="13" t="s">
        <v>13</v>
      </c>
      <c r="E505" s="14"/>
    </row>
    <row r="506" spans="1:5" ht="12.75" customHeight="1">
      <c r="A506" s="10" t="s">
        <v>909</v>
      </c>
      <c r="B506" s="11" t="s">
        <v>915</v>
      </c>
      <c r="C506" s="12"/>
      <c r="D506" s="13" t="s">
        <v>13</v>
      </c>
      <c r="E506" s="14"/>
    </row>
    <row r="507" spans="1:5" ht="12.75" customHeight="1">
      <c r="A507" s="10" t="s">
        <v>909</v>
      </c>
      <c r="B507" s="11" t="s">
        <v>916</v>
      </c>
      <c r="C507" s="18" t="s">
        <v>917</v>
      </c>
      <c r="D507" s="13" t="s">
        <v>13</v>
      </c>
      <c r="E507" s="17">
        <v>1</v>
      </c>
    </row>
    <row r="508" spans="1:5" ht="12.75" customHeight="1">
      <c r="A508" s="10" t="s">
        <v>909</v>
      </c>
      <c r="B508" s="11" t="s">
        <v>918</v>
      </c>
      <c r="C508" s="12"/>
      <c r="D508" s="13" t="s">
        <v>13</v>
      </c>
      <c r="E508" s="14"/>
    </row>
    <row r="509" spans="1:5" ht="12.75" customHeight="1">
      <c r="A509" s="10" t="s">
        <v>909</v>
      </c>
      <c r="B509" s="11" t="s">
        <v>919</v>
      </c>
      <c r="C509" s="12"/>
      <c r="D509" s="13" t="s">
        <v>13</v>
      </c>
      <c r="E509" s="14"/>
    </row>
    <row r="510" spans="1:5" ht="12.75" customHeight="1">
      <c r="A510" s="15" t="s">
        <v>909</v>
      </c>
      <c r="B510" s="16" t="s">
        <v>920</v>
      </c>
      <c r="C510" s="18" t="s">
        <v>921</v>
      </c>
      <c r="D510" s="13" t="s">
        <v>16</v>
      </c>
      <c r="E510" s="17">
        <v>1</v>
      </c>
    </row>
    <row r="511" spans="1:5" ht="12.75" customHeight="1">
      <c r="A511" s="15" t="s">
        <v>909</v>
      </c>
      <c r="B511" s="16" t="s">
        <v>922</v>
      </c>
      <c r="C511" s="18" t="s">
        <v>923</v>
      </c>
      <c r="D511" s="13" t="s">
        <v>16</v>
      </c>
      <c r="E511" s="14"/>
    </row>
    <row r="512" spans="1:5" ht="12.75" customHeight="1">
      <c r="A512" s="15" t="s">
        <v>909</v>
      </c>
      <c r="B512" s="16" t="s">
        <v>924</v>
      </c>
      <c r="C512" s="18" t="s">
        <v>925</v>
      </c>
      <c r="D512" s="13" t="s">
        <v>16</v>
      </c>
      <c r="E512" s="14"/>
    </row>
    <row r="513" spans="1:5" ht="12.75" customHeight="1">
      <c r="A513" s="10" t="s">
        <v>909</v>
      </c>
      <c r="B513" s="11" t="s">
        <v>926</v>
      </c>
      <c r="C513" s="12"/>
      <c r="D513" s="13" t="s">
        <v>13</v>
      </c>
      <c r="E513" s="14"/>
    </row>
    <row r="514" spans="1:5" ht="12.75" customHeight="1">
      <c r="A514" s="10" t="s">
        <v>909</v>
      </c>
      <c r="B514" s="11" t="s">
        <v>927</v>
      </c>
      <c r="C514" s="12"/>
      <c r="D514" s="13" t="s">
        <v>13</v>
      </c>
      <c r="E514" s="14"/>
    </row>
    <row r="515" spans="1:5" ht="12.75" customHeight="1">
      <c r="A515" s="10" t="s">
        <v>909</v>
      </c>
      <c r="B515" s="11" t="s">
        <v>928</v>
      </c>
      <c r="C515" s="18" t="s">
        <v>929</v>
      </c>
      <c r="D515" s="13" t="s">
        <v>13</v>
      </c>
      <c r="E515" s="17">
        <v>1</v>
      </c>
    </row>
    <row r="516" spans="1:5" ht="12.75" customHeight="1">
      <c r="A516" s="10" t="s">
        <v>909</v>
      </c>
      <c r="B516" s="11" t="s">
        <v>930</v>
      </c>
      <c r="C516" s="12"/>
      <c r="D516" s="13" t="s">
        <v>13</v>
      </c>
      <c r="E516" s="14"/>
    </row>
    <row r="517" spans="1:5" ht="12.75" customHeight="1">
      <c r="A517" s="10" t="s">
        <v>909</v>
      </c>
      <c r="B517" s="11" t="s">
        <v>931</v>
      </c>
      <c r="C517" s="12"/>
      <c r="D517" s="13" t="s">
        <v>13</v>
      </c>
      <c r="E517" s="17">
        <v>1</v>
      </c>
    </row>
    <row r="518" spans="1:5" ht="12.75" customHeight="1">
      <c r="A518" s="10" t="s">
        <v>909</v>
      </c>
      <c r="B518" s="11" t="s">
        <v>932</v>
      </c>
      <c r="C518" s="18" t="s">
        <v>933</v>
      </c>
      <c r="D518" s="13" t="s">
        <v>13</v>
      </c>
      <c r="E518" s="17">
        <v>1</v>
      </c>
    </row>
    <row r="519" spans="1:5" ht="12.75" customHeight="1">
      <c r="A519" s="10" t="s">
        <v>909</v>
      </c>
      <c r="B519" s="11" t="s">
        <v>934</v>
      </c>
      <c r="C519" s="12"/>
      <c r="D519" s="13" t="s">
        <v>13</v>
      </c>
      <c r="E519" s="14"/>
    </row>
    <row r="520" spans="1:5" ht="12.75" customHeight="1">
      <c r="A520" s="10" t="s">
        <v>909</v>
      </c>
      <c r="B520" s="11" t="s">
        <v>935</v>
      </c>
      <c r="C520" s="18" t="s">
        <v>936</v>
      </c>
      <c r="D520" s="13" t="s">
        <v>13</v>
      </c>
      <c r="E520" s="14"/>
    </row>
    <row r="521" spans="1:5" ht="12.75" customHeight="1">
      <c r="A521" s="10" t="s">
        <v>909</v>
      </c>
      <c r="B521" s="11" t="s">
        <v>937</v>
      </c>
      <c r="C521" s="18" t="s">
        <v>938</v>
      </c>
      <c r="D521" s="13" t="s">
        <v>13</v>
      </c>
      <c r="E521" s="17">
        <v>1</v>
      </c>
    </row>
    <row r="522" spans="1:5" ht="12.75" customHeight="1">
      <c r="A522" s="15" t="s">
        <v>909</v>
      </c>
      <c r="B522" s="16" t="s">
        <v>939</v>
      </c>
      <c r="C522" s="12"/>
      <c r="D522" s="13" t="s">
        <v>13</v>
      </c>
      <c r="E522" s="14"/>
    </row>
    <row r="523" spans="1:5" ht="12.75" customHeight="1">
      <c r="A523" s="15" t="s">
        <v>909</v>
      </c>
      <c r="B523" s="16" t="s">
        <v>940</v>
      </c>
      <c r="C523" s="12"/>
      <c r="D523" s="13" t="s">
        <v>13</v>
      </c>
      <c r="E523" s="14"/>
    </row>
    <row r="524" spans="1:5" ht="12.75" customHeight="1">
      <c r="A524" s="15" t="s">
        <v>909</v>
      </c>
      <c r="B524" s="16" t="s">
        <v>941</v>
      </c>
      <c r="C524" s="12"/>
      <c r="D524" s="13" t="s">
        <v>13</v>
      </c>
      <c r="E524" s="14"/>
    </row>
    <row r="525" spans="1:5" ht="12.75" customHeight="1">
      <c r="A525" s="15" t="s">
        <v>909</v>
      </c>
      <c r="B525" s="16" t="s">
        <v>942</v>
      </c>
      <c r="C525" s="12"/>
      <c r="D525" s="13" t="s">
        <v>13</v>
      </c>
      <c r="E525" s="14"/>
    </row>
    <row r="526" spans="1:5" ht="12.75" customHeight="1">
      <c r="A526" s="10" t="s">
        <v>909</v>
      </c>
      <c r="B526" s="11" t="s">
        <v>943</v>
      </c>
      <c r="C526" s="12"/>
      <c r="D526" s="13" t="s">
        <v>13</v>
      </c>
      <c r="E526" s="14"/>
    </row>
    <row r="527" spans="1:5" ht="12.75" customHeight="1">
      <c r="A527" s="10" t="s">
        <v>909</v>
      </c>
      <c r="B527" s="11" t="s">
        <v>944</v>
      </c>
      <c r="C527" s="12"/>
      <c r="D527" s="13" t="s">
        <v>13</v>
      </c>
      <c r="E527" s="17">
        <v>1</v>
      </c>
    </row>
    <row r="528" spans="1:5" ht="12.75" customHeight="1">
      <c r="A528" s="10" t="s">
        <v>909</v>
      </c>
      <c r="B528" s="11" t="s">
        <v>945</v>
      </c>
      <c r="C528" s="12"/>
      <c r="D528" s="13" t="s">
        <v>13</v>
      </c>
      <c r="E528" s="14"/>
    </row>
    <row r="529" spans="1:5" ht="12.75" customHeight="1">
      <c r="A529" s="15" t="s">
        <v>909</v>
      </c>
      <c r="B529" s="16" t="s">
        <v>946</v>
      </c>
      <c r="C529" s="12"/>
      <c r="D529" s="13" t="s">
        <v>13</v>
      </c>
      <c r="E529" s="14"/>
    </row>
    <row r="530" spans="1:5" ht="12.75" customHeight="1">
      <c r="A530" s="10" t="s">
        <v>909</v>
      </c>
      <c r="B530" s="11" t="s">
        <v>947</v>
      </c>
      <c r="C530" s="12"/>
      <c r="D530" s="13" t="s">
        <v>13</v>
      </c>
      <c r="E530" s="14"/>
    </row>
    <row r="531" spans="1:5" ht="12.75" customHeight="1">
      <c r="A531" s="10" t="s">
        <v>909</v>
      </c>
      <c r="B531" s="11" t="s">
        <v>948</v>
      </c>
      <c r="C531" s="18" t="s">
        <v>949</v>
      </c>
      <c r="D531" s="13" t="s">
        <v>13</v>
      </c>
      <c r="E531" s="14"/>
    </row>
    <row r="532" spans="1:5" ht="12.75" customHeight="1">
      <c r="A532" s="15" t="s">
        <v>909</v>
      </c>
      <c r="B532" s="16" t="s">
        <v>950</v>
      </c>
      <c r="C532" s="18" t="s">
        <v>951</v>
      </c>
      <c r="D532" s="13" t="s">
        <v>16</v>
      </c>
      <c r="E532" s="14"/>
    </row>
    <row r="533" spans="1:5" ht="12.75" customHeight="1">
      <c r="A533" s="10" t="s">
        <v>909</v>
      </c>
      <c r="B533" s="11" t="s">
        <v>952</v>
      </c>
      <c r="C533" s="12"/>
      <c r="D533" s="13" t="s">
        <v>13</v>
      </c>
      <c r="E533" s="14"/>
    </row>
    <row r="534" spans="1:5" ht="12.75" customHeight="1">
      <c r="A534" s="10" t="s">
        <v>909</v>
      </c>
      <c r="B534" s="11" t="s">
        <v>953</v>
      </c>
      <c r="C534" s="12"/>
      <c r="D534" s="13" t="s">
        <v>13</v>
      </c>
      <c r="E534" s="14"/>
    </row>
    <row r="535" spans="1:5" ht="12.75" customHeight="1">
      <c r="A535" s="10" t="s">
        <v>909</v>
      </c>
      <c r="B535" s="11" t="s">
        <v>954</v>
      </c>
      <c r="C535" s="12"/>
      <c r="D535" s="13" t="s">
        <v>13</v>
      </c>
      <c r="E535" s="14"/>
    </row>
    <row r="536" spans="1:5" ht="12.75" customHeight="1">
      <c r="A536" s="10" t="s">
        <v>909</v>
      </c>
      <c r="B536" s="11" t="s">
        <v>955</v>
      </c>
      <c r="C536" s="18" t="s">
        <v>956</v>
      </c>
      <c r="D536" s="13" t="s">
        <v>13</v>
      </c>
      <c r="E536" s="17">
        <v>1</v>
      </c>
    </row>
    <row r="537" spans="1:5" ht="12.75" customHeight="1">
      <c r="A537" s="10" t="s">
        <v>909</v>
      </c>
      <c r="B537" s="11" t="s">
        <v>957</v>
      </c>
      <c r="C537" s="12"/>
      <c r="D537" s="13" t="s">
        <v>13</v>
      </c>
      <c r="E537" s="14"/>
    </row>
    <row r="538" spans="1:5" ht="12.75" customHeight="1">
      <c r="A538" s="10" t="s">
        <v>909</v>
      </c>
      <c r="B538" s="11" t="s">
        <v>958</v>
      </c>
      <c r="C538" s="12"/>
      <c r="D538" s="13" t="s">
        <v>13</v>
      </c>
      <c r="E538" s="14"/>
    </row>
    <row r="539" spans="1:5" ht="12.75" customHeight="1">
      <c r="A539" s="10" t="s">
        <v>909</v>
      </c>
      <c r="B539" s="11" t="s">
        <v>959</v>
      </c>
      <c r="C539" s="18" t="s">
        <v>960</v>
      </c>
      <c r="D539" s="13" t="s">
        <v>13</v>
      </c>
      <c r="E539" s="17">
        <v>1</v>
      </c>
    </row>
    <row r="540" spans="1:5" ht="12.75" customHeight="1">
      <c r="A540" s="15" t="s">
        <v>909</v>
      </c>
      <c r="B540" s="16" t="s">
        <v>961</v>
      </c>
      <c r="C540" s="12"/>
      <c r="D540" s="13" t="s">
        <v>13</v>
      </c>
      <c r="E540" s="14"/>
    </row>
    <row r="541" spans="1:5" ht="12.75" customHeight="1">
      <c r="A541" s="15" t="s">
        <v>909</v>
      </c>
      <c r="B541" s="16" t="s">
        <v>962</v>
      </c>
      <c r="C541" s="12"/>
      <c r="D541" s="13" t="s">
        <v>16</v>
      </c>
      <c r="E541" s="14"/>
    </row>
    <row r="542" spans="1:5" ht="12.75" customHeight="1">
      <c r="A542" s="15" t="s">
        <v>909</v>
      </c>
      <c r="B542" s="16" t="s">
        <v>963</v>
      </c>
      <c r="C542" s="18" t="s">
        <v>964</v>
      </c>
      <c r="D542" s="13" t="s">
        <v>16</v>
      </c>
      <c r="E542" s="14"/>
    </row>
    <row r="543" spans="1:5" ht="12.75" customHeight="1">
      <c r="A543" s="15" t="s">
        <v>909</v>
      </c>
      <c r="B543" s="16" t="s">
        <v>965</v>
      </c>
      <c r="C543" s="18" t="s">
        <v>966</v>
      </c>
      <c r="D543" s="13" t="s">
        <v>16</v>
      </c>
      <c r="E543" s="14"/>
    </row>
    <row r="544" spans="1:5" ht="12.75" customHeight="1">
      <c r="A544" s="15" t="s">
        <v>909</v>
      </c>
      <c r="B544" s="16" t="s">
        <v>967</v>
      </c>
      <c r="C544" s="18" t="s">
        <v>968</v>
      </c>
      <c r="D544" s="13" t="s">
        <v>16</v>
      </c>
      <c r="E544" s="17">
        <v>1</v>
      </c>
    </row>
    <row r="545" spans="1:5" ht="12.75" customHeight="1">
      <c r="A545" s="15" t="s">
        <v>909</v>
      </c>
      <c r="B545" s="16" t="s">
        <v>969</v>
      </c>
      <c r="C545" s="18" t="s">
        <v>970</v>
      </c>
      <c r="D545" s="13" t="s">
        <v>16</v>
      </c>
      <c r="E545" s="14"/>
    </row>
    <row r="546" spans="1:5" ht="12.75" customHeight="1">
      <c r="A546" s="15" t="s">
        <v>909</v>
      </c>
      <c r="B546" s="16" t="s">
        <v>971</v>
      </c>
      <c r="C546" s="18" t="s">
        <v>972</v>
      </c>
      <c r="D546" s="13" t="s">
        <v>16</v>
      </c>
      <c r="E546" s="14"/>
    </row>
    <row r="547" spans="1:5" ht="12.75" customHeight="1">
      <c r="A547" s="15" t="s">
        <v>909</v>
      </c>
      <c r="B547" s="16" t="s">
        <v>973</v>
      </c>
      <c r="C547" s="18" t="s">
        <v>974</v>
      </c>
      <c r="D547" s="13" t="s">
        <v>16</v>
      </c>
      <c r="E547" s="17">
        <v>1</v>
      </c>
    </row>
    <row r="548" spans="1:5" ht="12.75" customHeight="1">
      <c r="A548" s="15" t="s">
        <v>909</v>
      </c>
      <c r="B548" s="16" t="s">
        <v>975</v>
      </c>
      <c r="C548" s="18" t="s">
        <v>976</v>
      </c>
      <c r="D548" s="13" t="s">
        <v>113</v>
      </c>
      <c r="E548" s="14"/>
    </row>
    <row r="549" spans="1:5" ht="12.75" customHeight="1">
      <c r="A549" s="15" t="s">
        <v>909</v>
      </c>
      <c r="B549" s="16" t="s">
        <v>977</v>
      </c>
      <c r="C549" s="18" t="s">
        <v>978</v>
      </c>
      <c r="D549" s="13" t="s">
        <v>113</v>
      </c>
      <c r="E549" s="14"/>
    </row>
    <row r="550" spans="1:5" ht="12.75" customHeight="1">
      <c r="A550" s="15" t="s">
        <v>909</v>
      </c>
      <c r="B550" s="16" t="s">
        <v>979</v>
      </c>
      <c r="C550" s="18" t="s">
        <v>980</v>
      </c>
      <c r="D550" s="13" t="s">
        <v>16</v>
      </c>
      <c r="E550" s="17">
        <v>1</v>
      </c>
    </row>
    <row r="551" spans="1:5" ht="12.75" customHeight="1">
      <c r="A551" s="15" t="s">
        <v>909</v>
      </c>
      <c r="B551" s="16" t="s">
        <v>981</v>
      </c>
      <c r="C551" s="18" t="s">
        <v>982</v>
      </c>
      <c r="D551" s="13" t="s">
        <v>16</v>
      </c>
      <c r="E551" s="14"/>
    </row>
    <row r="552" spans="1:5" ht="12.75" customHeight="1">
      <c r="A552" s="15" t="s">
        <v>909</v>
      </c>
      <c r="B552" s="16" t="s">
        <v>983</v>
      </c>
      <c r="C552" s="18" t="s">
        <v>984</v>
      </c>
      <c r="D552" s="13" t="s">
        <v>16</v>
      </c>
      <c r="E552" s="14"/>
    </row>
    <row r="553" spans="1:5" ht="12.75" customHeight="1">
      <c r="A553" s="15" t="s">
        <v>909</v>
      </c>
      <c r="B553" s="16" t="s">
        <v>985</v>
      </c>
      <c r="C553" s="18" t="s">
        <v>986</v>
      </c>
      <c r="D553" s="13" t="s">
        <v>113</v>
      </c>
      <c r="E553" s="14"/>
    </row>
    <row r="554" spans="1:5" ht="12.75" customHeight="1">
      <c r="A554" s="10" t="s">
        <v>909</v>
      </c>
      <c r="B554" s="11" t="s">
        <v>987</v>
      </c>
      <c r="C554" s="12"/>
      <c r="D554" s="13" t="s">
        <v>13</v>
      </c>
      <c r="E554" s="14"/>
    </row>
    <row r="555" spans="1:5" ht="12.75" customHeight="1">
      <c r="A555" s="10" t="s">
        <v>909</v>
      </c>
      <c r="B555" s="11" t="s">
        <v>988</v>
      </c>
      <c r="C555" s="12"/>
      <c r="D555" s="13" t="s">
        <v>13</v>
      </c>
      <c r="E555" s="14"/>
    </row>
    <row r="556" spans="1:5" ht="12.75" customHeight="1">
      <c r="A556" s="10" t="s">
        <v>909</v>
      </c>
      <c r="B556" s="11" t="s">
        <v>989</v>
      </c>
      <c r="C556" s="12"/>
      <c r="D556" s="13" t="s">
        <v>13</v>
      </c>
      <c r="E556" s="14"/>
    </row>
    <row r="557" spans="1:5" ht="12.75" customHeight="1">
      <c r="A557" s="10" t="s">
        <v>909</v>
      </c>
      <c r="B557" s="11" t="s">
        <v>990</v>
      </c>
      <c r="C557" s="18" t="s">
        <v>991</v>
      </c>
      <c r="D557" s="13" t="s">
        <v>13</v>
      </c>
      <c r="E557" s="14"/>
    </row>
    <row r="558" spans="1:5" ht="12.75" customHeight="1">
      <c r="A558" s="15" t="s">
        <v>909</v>
      </c>
      <c r="B558" s="16" t="s">
        <v>992</v>
      </c>
      <c r="C558" s="18" t="s">
        <v>993</v>
      </c>
      <c r="D558" s="13" t="s">
        <v>16</v>
      </c>
      <c r="E558" s="14"/>
    </row>
    <row r="559" spans="1:5" ht="12.75" customHeight="1">
      <c r="A559" s="15" t="s">
        <v>909</v>
      </c>
      <c r="B559" s="16" t="s">
        <v>994</v>
      </c>
      <c r="C559" s="18" t="s">
        <v>995</v>
      </c>
      <c r="D559" s="13" t="s">
        <v>16</v>
      </c>
      <c r="E559" s="14"/>
    </row>
    <row r="560" spans="1:5" ht="12.75" customHeight="1">
      <c r="A560" s="15" t="s">
        <v>909</v>
      </c>
      <c r="B560" s="16" t="s">
        <v>996</v>
      </c>
      <c r="C560" s="12"/>
      <c r="D560" s="13" t="s">
        <v>13</v>
      </c>
      <c r="E560" s="14"/>
    </row>
    <row r="561" spans="1:5" ht="12.75" customHeight="1">
      <c r="A561" s="15" t="s">
        <v>909</v>
      </c>
      <c r="B561" s="16" t="s">
        <v>997</v>
      </c>
      <c r="C561" s="12"/>
      <c r="D561" s="13" t="s">
        <v>13</v>
      </c>
      <c r="E561" s="14"/>
    </row>
    <row r="562" spans="1:5" ht="12.75" customHeight="1">
      <c r="A562" s="15" t="s">
        <v>909</v>
      </c>
      <c r="B562" s="11" t="s">
        <v>998</v>
      </c>
      <c r="C562" s="12"/>
      <c r="D562" s="18" t="s">
        <v>13</v>
      </c>
      <c r="E562" s="14"/>
    </row>
    <row r="563" spans="1:5" ht="12.75" customHeight="1">
      <c r="A563" s="10" t="s">
        <v>909</v>
      </c>
      <c r="B563" s="11" t="s">
        <v>999</v>
      </c>
      <c r="C563" s="12"/>
      <c r="D563" s="13" t="s">
        <v>13</v>
      </c>
      <c r="E563" s="14"/>
    </row>
    <row r="564" spans="1:5" ht="12.75" customHeight="1">
      <c r="A564" s="10" t="s">
        <v>909</v>
      </c>
      <c r="B564" s="11" t="s">
        <v>1000</v>
      </c>
      <c r="C564" s="18" t="s">
        <v>1001</v>
      </c>
      <c r="D564" s="13" t="s">
        <v>13</v>
      </c>
      <c r="E564" s="14"/>
    </row>
    <row r="565" spans="1:5" ht="12.75" customHeight="1">
      <c r="A565" s="10" t="s">
        <v>909</v>
      </c>
      <c r="B565" s="11" t="s">
        <v>1002</v>
      </c>
      <c r="C565" s="18" t="s">
        <v>1003</v>
      </c>
      <c r="D565" s="13" t="s">
        <v>13</v>
      </c>
      <c r="E565" s="17">
        <v>1</v>
      </c>
    </row>
    <row r="566" spans="1:5" ht="12.75" customHeight="1">
      <c r="A566" s="15" t="s">
        <v>909</v>
      </c>
      <c r="B566" s="16" t="s">
        <v>1004</v>
      </c>
      <c r="C566" s="18" t="s">
        <v>1005</v>
      </c>
      <c r="D566" s="13" t="s">
        <v>16</v>
      </c>
      <c r="E566" s="14"/>
    </row>
    <row r="567" spans="1:5" ht="12.75" customHeight="1">
      <c r="A567" s="15" t="s">
        <v>909</v>
      </c>
      <c r="B567" s="16" t="s">
        <v>1006</v>
      </c>
      <c r="C567" s="18" t="s">
        <v>1007</v>
      </c>
      <c r="D567" s="13" t="s">
        <v>113</v>
      </c>
      <c r="E567" s="14"/>
    </row>
    <row r="568" spans="1:5" ht="12.75" customHeight="1">
      <c r="A568" s="15" t="s">
        <v>909</v>
      </c>
      <c r="B568" s="16" t="s">
        <v>1008</v>
      </c>
      <c r="C568" s="18" t="s">
        <v>1009</v>
      </c>
      <c r="D568" s="13" t="s">
        <v>16</v>
      </c>
      <c r="E568" s="17">
        <v>1</v>
      </c>
    </row>
    <row r="569" spans="1:5" ht="12.75" customHeight="1">
      <c r="A569" s="10" t="s">
        <v>909</v>
      </c>
      <c r="B569" s="11" t="s">
        <v>1010</v>
      </c>
      <c r="C569" s="18" t="s">
        <v>1011</v>
      </c>
      <c r="D569" s="13" t="s">
        <v>13</v>
      </c>
      <c r="E569" s="17">
        <v>1</v>
      </c>
    </row>
    <row r="570" spans="1:5" ht="12.75" customHeight="1">
      <c r="A570" s="15" t="s">
        <v>909</v>
      </c>
      <c r="B570" s="16" t="s">
        <v>1012</v>
      </c>
      <c r="C570" s="12"/>
      <c r="D570" s="13" t="s">
        <v>13</v>
      </c>
      <c r="E570" s="14"/>
    </row>
    <row r="571" spans="1:5" ht="12.75" customHeight="1">
      <c r="A571" s="15" t="s">
        <v>909</v>
      </c>
      <c r="B571" s="16" t="s">
        <v>1013</v>
      </c>
      <c r="C571" s="12"/>
      <c r="D571" s="13" t="s">
        <v>13</v>
      </c>
      <c r="E571" s="14"/>
    </row>
    <row r="572" spans="1:5" ht="12.75" customHeight="1">
      <c r="A572" s="15" t="s">
        <v>909</v>
      </c>
      <c r="B572" s="16" t="s">
        <v>1014</v>
      </c>
      <c r="C572" s="12"/>
      <c r="D572" s="13" t="s">
        <v>13</v>
      </c>
      <c r="E572" s="14"/>
    </row>
    <row r="573" spans="1:5" ht="12.75" customHeight="1">
      <c r="A573" s="15" t="s">
        <v>909</v>
      </c>
      <c r="B573" s="16" t="s">
        <v>1015</v>
      </c>
      <c r="C573" s="18" t="s">
        <v>1016</v>
      </c>
      <c r="D573" s="13" t="s">
        <v>113</v>
      </c>
      <c r="E573" s="14"/>
    </row>
    <row r="574" spans="1:5" ht="12.75" customHeight="1">
      <c r="A574" s="15" t="s">
        <v>909</v>
      </c>
      <c r="B574" s="16" t="s">
        <v>1017</v>
      </c>
      <c r="C574" s="18" t="s">
        <v>1018</v>
      </c>
      <c r="D574" s="13" t="s">
        <v>13</v>
      </c>
      <c r="E574" s="14"/>
    </row>
    <row r="575" spans="1:5" ht="12.75" customHeight="1">
      <c r="A575" s="10" t="s">
        <v>909</v>
      </c>
      <c r="B575" s="11" t="s">
        <v>1019</v>
      </c>
      <c r="C575" s="18" t="s">
        <v>1020</v>
      </c>
      <c r="D575" s="13" t="s">
        <v>13</v>
      </c>
      <c r="E575" s="14"/>
    </row>
    <row r="576" spans="1:5" ht="12.75" customHeight="1">
      <c r="A576" s="10" t="s">
        <v>909</v>
      </c>
      <c r="B576" s="11" t="s">
        <v>1021</v>
      </c>
      <c r="C576" s="12"/>
      <c r="D576" s="13" t="s">
        <v>13</v>
      </c>
      <c r="E576" s="14"/>
    </row>
    <row r="577" spans="1:5" ht="12.75" customHeight="1">
      <c r="A577" s="10" t="s">
        <v>909</v>
      </c>
      <c r="B577" s="11" t="s">
        <v>1022</v>
      </c>
      <c r="C577" s="12"/>
      <c r="D577" s="13" t="s">
        <v>13</v>
      </c>
      <c r="E577" s="14"/>
    </row>
    <row r="578" spans="1:5" ht="12.75" customHeight="1">
      <c r="A578" s="10" t="s">
        <v>909</v>
      </c>
      <c r="B578" s="11" t="s">
        <v>1023</v>
      </c>
      <c r="C578" s="12"/>
      <c r="D578" s="13" t="s">
        <v>13</v>
      </c>
      <c r="E578" s="14"/>
    </row>
    <row r="579" spans="1:5" ht="12.75" customHeight="1">
      <c r="A579" s="15" t="s">
        <v>909</v>
      </c>
      <c r="B579" s="16" t="s">
        <v>1024</v>
      </c>
      <c r="C579" s="12"/>
      <c r="D579" s="13" t="s">
        <v>13</v>
      </c>
      <c r="E579" s="14"/>
    </row>
    <row r="580" spans="1:5" ht="12.75" customHeight="1">
      <c r="A580" s="15" t="s">
        <v>909</v>
      </c>
      <c r="B580" s="16" t="s">
        <v>1025</v>
      </c>
      <c r="C580" s="12"/>
      <c r="D580" s="13" t="s">
        <v>13</v>
      </c>
      <c r="E580" s="14"/>
    </row>
    <row r="581" spans="1:5" ht="12.75" customHeight="1">
      <c r="A581" s="15" t="s">
        <v>909</v>
      </c>
      <c r="B581" s="16" t="s">
        <v>1026</v>
      </c>
      <c r="C581" s="12"/>
      <c r="D581" s="13" t="s">
        <v>13</v>
      </c>
      <c r="E581" s="14"/>
    </row>
    <row r="582" spans="1:5" ht="12.75" customHeight="1">
      <c r="A582" s="15" t="s">
        <v>909</v>
      </c>
      <c r="B582" s="16" t="s">
        <v>1027</v>
      </c>
      <c r="C582" s="12"/>
      <c r="D582" s="13" t="s">
        <v>13</v>
      </c>
      <c r="E582" s="14"/>
    </row>
    <row r="583" spans="1:5" ht="12.75" customHeight="1">
      <c r="A583" s="15" t="s">
        <v>909</v>
      </c>
      <c r="B583" s="16" t="s">
        <v>1028</v>
      </c>
      <c r="C583" s="12"/>
      <c r="D583" s="13" t="s">
        <v>13</v>
      </c>
      <c r="E583" s="14"/>
    </row>
    <row r="584" spans="1:5" ht="12.75" customHeight="1">
      <c r="A584" s="15" t="s">
        <v>909</v>
      </c>
      <c r="B584" s="16" t="s">
        <v>1029</v>
      </c>
      <c r="C584" s="12"/>
      <c r="D584" s="13" t="s">
        <v>13</v>
      </c>
      <c r="E584" s="14"/>
    </row>
    <row r="585" spans="1:5" ht="12.75" customHeight="1">
      <c r="A585" s="15" t="s">
        <v>909</v>
      </c>
      <c r="B585" s="16" t="s">
        <v>1030</v>
      </c>
      <c r="C585" s="12"/>
      <c r="D585" s="13" t="s">
        <v>13</v>
      </c>
      <c r="E585" s="14"/>
    </row>
    <row r="586" spans="1:5" ht="12.75" customHeight="1">
      <c r="A586" s="15" t="s">
        <v>909</v>
      </c>
      <c r="B586" s="16" t="s">
        <v>1031</v>
      </c>
      <c r="C586" s="12"/>
      <c r="D586" s="13" t="s">
        <v>13</v>
      </c>
      <c r="E586" s="14"/>
    </row>
    <row r="587" spans="1:5" ht="12.75" customHeight="1">
      <c r="A587" s="15" t="s">
        <v>909</v>
      </c>
      <c r="B587" s="16" t="s">
        <v>1032</v>
      </c>
      <c r="C587" s="12"/>
      <c r="D587" s="13" t="s">
        <v>13</v>
      </c>
      <c r="E587" s="14"/>
    </row>
    <row r="588" spans="1:5" ht="12.75" customHeight="1">
      <c r="A588" s="15" t="s">
        <v>909</v>
      </c>
      <c r="B588" s="16" t="s">
        <v>1033</v>
      </c>
      <c r="C588" s="18" t="s">
        <v>1034</v>
      </c>
      <c r="D588" s="13" t="s">
        <v>16</v>
      </c>
      <c r="E588" s="17">
        <v>1</v>
      </c>
    </row>
    <row r="589" spans="1:5" ht="12.75" customHeight="1">
      <c r="A589" s="15" t="s">
        <v>909</v>
      </c>
      <c r="B589" s="16" t="s">
        <v>1035</v>
      </c>
      <c r="C589" s="12"/>
      <c r="D589" s="13" t="s">
        <v>13</v>
      </c>
      <c r="E589" s="14"/>
    </row>
    <row r="590" spans="1:5" ht="12.75" customHeight="1">
      <c r="A590" s="15" t="s">
        <v>909</v>
      </c>
      <c r="B590" s="16" t="s">
        <v>1036</v>
      </c>
      <c r="C590" s="12"/>
      <c r="D590" s="13" t="s">
        <v>13</v>
      </c>
      <c r="E590" s="14"/>
    </row>
    <row r="591" spans="1:5" ht="12.75" customHeight="1">
      <c r="A591" s="10" t="s">
        <v>1037</v>
      </c>
      <c r="B591" s="11" t="s">
        <v>1038</v>
      </c>
      <c r="C591" s="18" t="s">
        <v>1039</v>
      </c>
      <c r="D591" s="13" t="s">
        <v>13</v>
      </c>
      <c r="E591" s="14"/>
    </row>
    <row r="592" spans="1:5" ht="12.75" customHeight="1">
      <c r="A592" s="10" t="s">
        <v>1037</v>
      </c>
      <c r="B592" s="11" t="s">
        <v>1040</v>
      </c>
      <c r="C592" s="18" t="s">
        <v>1041</v>
      </c>
      <c r="D592" s="13" t="s">
        <v>13</v>
      </c>
      <c r="E592" s="17">
        <v>1</v>
      </c>
    </row>
    <row r="593" spans="1:5" ht="12.75" customHeight="1">
      <c r="A593" s="15" t="s">
        <v>1037</v>
      </c>
      <c r="B593" s="16" t="s">
        <v>1042</v>
      </c>
      <c r="C593" s="18" t="s">
        <v>1043</v>
      </c>
      <c r="D593" s="13" t="s">
        <v>16</v>
      </c>
      <c r="E593" s="17">
        <v>1</v>
      </c>
    </row>
    <row r="594" spans="1:5" ht="12.75" customHeight="1">
      <c r="A594" s="15" t="s">
        <v>1037</v>
      </c>
      <c r="B594" s="16" t="s">
        <v>1044</v>
      </c>
      <c r="C594" s="18" t="s">
        <v>1045</v>
      </c>
      <c r="D594" s="13" t="s">
        <v>16</v>
      </c>
      <c r="E594" s="17">
        <v>2</v>
      </c>
    </row>
    <row r="595" spans="1:5" ht="12.75" customHeight="1">
      <c r="A595" s="10" t="s">
        <v>1037</v>
      </c>
      <c r="B595" s="11" t="s">
        <v>1046</v>
      </c>
      <c r="C595" s="18" t="s">
        <v>1047</v>
      </c>
      <c r="D595" s="13" t="s">
        <v>13</v>
      </c>
      <c r="E595" s="17">
        <v>1</v>
      </c>
    </row>
    <row r="596" spans="1:5" ht="12.75" customHeight="1">
      <c r="A596" s="10" t="s">
        <v>1037</v>
      </c>
      <c r="B596" s="11" t="s">
        <v>1048</v>
      </c>
      <c r="C596" s="18" t="s">
        <v>1049</v>
      </c>
      <c r="D596" s="13" t="s">
        <v>13</v>
      </c>
      <c r="E596" s="14"/>
    </row>
    <row r="597" spans="1:5" ht="12.75" customHeight="1">
      <c r="A597" s="15" t="s">
        <v>1037</v>
      </c>
      <c r="B597" s="16" t="s">
        <v>1050</v>
      </c>
      <c r="C597" s="18" t="s">
        <v>1051</v>
      </c>
      <c r="D597" s="13" t="s">
        <v>16</v>
      </c>
      <c r="E597" s="14"/>
    </row>
    <row r="598" spans="1:5" ht="12.75" customHeight="1">
      <c r="A598" s="10" t="s">
        <v>1037</v>
      </c>
      <c r="B598" s="11" t="s">
        <v>1052</v>
      </c>
      <c r="C598" s="18" t="s">
        <v>1053</v>
      </c>
      <c r="D598" s="13" t="s">
        <v>13</v>
      </c>
      <c r="E598" s="14"/>
    </row>
    <row r="599" spans="1:5" ht="12.75" customHeight="1">
      <c r="A599" s="15" t="s">
        <v>1037</v>
      </c>
      <c r="B599" s="16" t="s">
        <v>1054</v>
      </c>
      <c r="C599" s="18" t="s">
        <v>1055</v>
      </c>
      <c r="D599" s="13" t="s">
        <v>16</v>
      </c>
      <c r="E599" s="17">
        <v>1</v>
      </c>
    </row>
    <row r="600" spans="1:5" ht="12.75" customHeight="1">
      <c r="A600" s="10" t="s">
        <v>1037</v>
      </c>
      <c r="B600" s="11" t="s">
        <v>1056</v>
      </c>
      <c r="C600" s="12"/>
      <c r="D600" s="13" t="s">
        <v>13</v>
      </c>
      <c r="E600" s="14"/>
    </row>
    <row r="601" spans="1:5" ht="12.75" customHeight="1">
      <c r="A601" s="15" t="s">
        <v>1037</v>
      </c>
      <c r="B601" s="16" t="s">
        <v>1057</v>
      </c>
      <c r="C601" s="18" t="s">
        <v>1058</v>
      </c>
      <c r="D601" s="13" t="s">
        <v>16</v>
      </c>
      <c r="E601" s="17">
        <v>1</v>
      </c>
    </row>
    <row r="602" spans="1:5" ht="12.75" customHeight="1">
      <c r="A602" s="15" t="s">
        <v>1037</v>
      </c>
      <c r="B602" s="16" t="s">
        <v>1059</v>
      </c>
      <c r="C602" s="18" t="s">
        <v>1060</v>
      </c>
      <c r="D602" s="13" t="s">
        <v>16</v>
      </c>
      <c r="E602" s="14"/>
    </row>
    <row r="603" spans="1:5" ht="12.75" customHeight="1">
      <c r="A603" s="10" t="s">
        <v>1037</v>
      </c>
      <c r="B603" s="11" t="s">
        <v>1061</v>
      </c>
      <c r="C603" s="12"/>
      <c r="D603" s="13" t="s">
        <v>13</v>
      </c>
      <c r="E603" s="14"/>
    </row>
    <row r="604" spans="1:5" ht="12.75" customHeight="1">
      <c r="A604" s="15" t="s">
        <v>1037</v>
      </c>
      <c r="B604" s="16" t="s">
        <v>1062</v>
      </c>
      <c r="C604" s="18" t="s">
        <v>1063</v>
      </c>
      <c r="D604" s="13" t="s">
        <v>113</v>
      </c>
      <c r="E604" s="14"/>
    </row>
    <row r="605" spans="1:5" ht="12.75" customHeight="1">
      <c r="A605" s="15" t="s">
        <v>1037</v>
      </c>
      <c r="B605" s="16" t="s">
        <v>1064</v>
      </c>
      <c r="C605" s="18" t="s">
        <v>1065</v>
      </c>
      <c r="D605" s="13" t="s">
        <v>16</v>
      </c>
      <c r="E605" s="14"/>
    </row>
    <row r="606" spans="1:5" ht="12.75" customHeight="1">
      <c r="A606" s="10" t="s">
        <v>1037</v>
      </c>
      <c r="B606" s="11" t="s">
        <v>1066</v>
      </c>
      <c r="C606" s="18" t="s">
        <v>1067</v>
      </c>
      <c r="D606" s="13" t="s">
        <v>13</v>
      </c>
      <c r="E606" s="14"/>
    </row>
    <row r="607" spans="1:5" ht="12.75" customHeight="1">
      <c r="A607" s="10" t="s">
        <v>1037</v>
      </c>
      <c r="B607" s="11" t="s">
        <v>1068</v>
      </c>
      <c r="C607" s="12"/>
      <c r="D607" s="13" t="s">
        <v>13</v>
      </c>
      <c r="E607" s="14"/>
    </row>
    <row r="608" spans="1:5" ht="12.75" customHeight="1">
      <c r="A608" s="10" t="s">
        <v>1037</v>
      </c>
      <c r="B608" s="11" t="s">
        <v>1069</v>
      </c>
      <c r="C608" s="12"/>
      <c r="D608" s="13" t="s">
        <v>13</v>
      </c>
      <c r="E608" s="14"/>
    </row>
    <row r="609" spans="1:5" ht="12.75" customHeight="1">
      <c r="A609" s="10" t="s">
        <v>1037</v>
      </c>
      <c r="B609" s="11" t="s">
        <v>1070</v>
      </c>
      <c r="C609" s="12"/>
      <c r="D609" s="18" t="s">
        <v>13</v>
      </c>
      <c r="E609" s="14"/>
    </row>
    <row r="610" spans="1:5" ht="12.75" customHeight="1">
      <c r="A610" s="15" t="s">
        <v>1037</v>
      </c>
      <c r="B610" s="16" t="s">
        <v>1071</v>
      </c>
      <c r="C610" s="18" t="s">
        <v>1072</v>
      </c>
      <c r="D610" s="13" t="s">
        <v>16</v>
      </c>
      <c r="E610" s="14"/>
    </row>
    <row r="611" spans="1:5" ht="12.75" customHeight="1">
      <c r="A611" s="15" t="s">
        <v>1037</v>
      </c>
      <c r="B611" s="16" t="s">
        <v>1073</v>
      </c>
      <c r="C611" s="18" t="s">
        <v>1074</v>
      </c>
      <c r="D611" s="13" t="s">
        <v>16</v>
      </c>
      <c r="E611" s="14"/>
    </row>
    <row r="612" spans="1:5" ht="12.75" customHeight="1">
      <c r="A612" s="15" t="s">
        <v>1037</v>
      </c>
      <c r="B612" s="16" t="s">
        <v>1075</v>
      </c>
      <c r="C612" s="12"/>
      <c r="D612" s="13" t="s">
        <v>16</v>
      </c>
      <c r="E612" s="14"/>
    </row>
    <row r="613" spans="1:5" ht="12.75" customHeight="1">
      <c r="A613" s="15" t="s">
        <v>1037</v>
      </c>
      <c r="B613" s="16" t="s">
        <v>1076</v>
      </c>
      <c r="C613" s="18" t="s">
        <v>1077</v>
      </c>
      <c r="D613" s="13" t="s">
        <v>16</v>
      </c>
      <c r="E613" s="17">
        <v>1</v>
      </c>
    </row>
    <row r="614" spans="1:5" ht="12.75" customHeight="1">
      <c r="A614" s="10" t="s">
        <v>1037</v>
      </c>
      <c r="B614" s="11" t="s">
        <v>1078</v>
      </c>
      <c r="C614" s="12"/>
      <c r="D614" s="13" t="s">
        <v>13</v>
      </c>
      <c r="E614" s="14"/>
    </row>
    <row r="615" spans="1:5" ht="12.75" customHeight="1">
      <c r="A615" s="10" t="s">
        <v>1037</v>
      </c>
      <c r="B615" s="11" t="s">
        <v>1079</v>
      </c>
      <c r="C615" s="12"/>
      <c r="D615" s="13" t="s">
        <v>13</v>
      </c>
      <c r="E615" s="14"/>
    </row>
    <row r="616" spans="1:5" ht="12.75" customHeight="1">
      <c r="A616" s="10" t="s">
        <v>1037</v>
      </c>
      <c r="B616" s="11" t="s">
        <v>1080</v>
      </c>
      <c r="C616" s="12"/>
      <c r="D616" s="13" t="s">
        <v>13</v>
      </c>
      <c r="E616" s="14"/>
    </row>
    <row r="617" spans="1:5" ht="12.75" customHeight="1">
      <c r="A617" s="15" t="s">
        <v>1037</v>
      </c>
      <c r="B617" s="16" t="s">
        <v>1081</v>
      </c>
      <c r="C617" s="18" t="s">
        <v>1082</v>
      </c>
      <c r="D617" s="13" t="s">
        <v>16</v>
      </c>
      <c r="E617" s="14"/>
    </row>
    <row r="618" spans="1:5" ht="12.75" customHeight="1">
      <c r="A618" s="15" t="s">
        <v>1083</v>
      </c>
      <c r="B618" s="16" t="s">
        <v>1084</v>
      </c>
      <c r="C618" s="18" t="s">
        <v>1085</v>
      </c>
      <c r="D618" s="13" t="s">
        <v>16</v>
      </c>
      <c r="E618" s="14"/>
    </row>
    <row r="619" spans="1:5" ht="12.75" customHeight="1">
      <c r="A619" s="15" t="s">
        <v>1083</v>
      </c>
      <c r="B619" s="16" t="s">
        <v>1086</v>
      </c>
      <c r="C619" s="18" t="s">
        <v>1087</v>
      </c>
      <c r="D619" s="13" t="s">
        <v>16</v>
      </c>
      <c r="E619" s="14"/>
    </row>
    <row r="620" spans="1:5" ht="12.75" customHeight="1">
      <c r="A620" s="15" t="s">
        <v>1083</v>
      </c>
      <c r="B620" s="16" t="s">
        <v>1088</v>
      </c>
      <c r="C620" s="18" t="s">
        <v>1089</v>
      </c>
      <c r="D620" s="13" t="s">
        <v>268</v>
      </c>
      <c r="E620" s="14"/>
    </row>
    <row r="621" spans="1:5" ht="12.75" customHeight="1">
      <c r="A621" s="15" t="s">
        <v>1083</v>
      </c>
      <c r="B621" s="16" t="s">
        <v>1090</v>
      </c>
      <c r="C621" s="18" t="s">
        <v>1091</v>
      </c>
      <c r="D621" s="13" t="s">
        <v>300</v>
      </c>
      <c r="E621" s="17">
        <v>1</v>
      </c>
    </row>
    <row r="622" spans="1:5" ht="12.75" customHeight="1">
      <c r="A622" s="10" t="s">
        <v>1083</v>
      </c>
      <c r="B622" s="11" t="s">
        <v>1092</v>
      </c>
      <c r="C622" s="18" t="s">
        <v>1093</v>
      </c>
      <c r="D622" s="13" t="s">
        <v>13</v>
      </c>
      <c r="E622" s="14"/>
    </row>
    <row r="623" spans="1:5" ht="12.75" customHeight="1">
      <c r="A623" s="15" t="s">
        <v>1083</v>
      </c>
      <c r="B623" s="16" t="s">
        <v>1094</v>
      </c>
      <c r="C623" s="18" t="s">
        <v>1095</v>
      </c>
      <c r="D623" s="13" t="s">
        <v>300</v>
      </c>
      <c r="E623" s="17">
        <v>1</v>
      </c>
    </row>
    <row r="624" spans="1:5" ht="12.75" customHeight="1">
      <c r="A624" s="15" t="s">
        <v>1083</v>
      </c>
      <c r="B624" s="16" t="s">
        <v>1096</v>
      </c>
      <c r="C624" s="18" t="s">
        <v>1097</v>
      </c>
      <c r="D624" s="13" t="s">
        <v>16</v>
      </c>
      <c r="E624" s="14"/>
    </row>
    <row r="625" spans="1:5" ht="12.75" customHeight="1">
      <c r="A625" s="10" t="s">
        <v>1083</v>
      </c>
      <c r="B625" s="11" t="s">
        <v>1098</v>
      </c>
      <c r="C625" s="18" t="s">
        <v>1099</v>
      </c>
      <c r="D625" s="13" t="s">
        <v>13</v>
      </c>
      <c r="E625" s="14"/>
    </row>
    <row r="626" spans="1:5" ht="12.75" customHeight="1">
      <c r="A626" s="15" t="s">
        <v>1083</v>
      </c>
      <c r="B626" s="16" t="s">
        <v>1100</v>
      </c>
      <c r="C626" s="18" t="s">
        <v>1101</v>
      </c>
      <c r="D626" s="13" t="s">
        <v>300</v>
      </c>
      <c r="E626" s="17">
        <v>1</v>
      </c>
    </row>
    <row r="627" spans="1:5" ht="12.75" customHeight="1">
      <c r="A627" s="15" t="s">
        <v>1083</v>
      </c>
      <c r="B627" s="16" t="s">
        <v>1102</v>
      </c>
      <c r="C627" s="18" t="s">
        <v>1103</v>
      </c>
      <c r="D627" s="13" t="s">
        <v>16</v>
      </c>
      <c r="E627" s="14"/>
    </row>
    <row r="628" spans="1:5" ht="12.75" customHeight="1">
      <c r="A628" s="15" t="s">
        <v>1083</v>
      </c>
      <c r="B628" s="16" t="s">
        <v>1104</v>
      </c>
      <c r="C628" s="18" t="s">
        <v>1105</v>
      </c>
      <c r="D628" s="13" t="s">
        <v>16</v>
      </c>
      <c r="E628" s="14"/>
    </row>
    <row r="629" spans="1:5" ht="12.75" customHeight="1">
      <c r="A629" s="15" t="s">
        <v>1083</v>
      </c>
      <c r="B629" s="16" t="s">
        <v>1106</v>
      </c>
      <c r="C629" s="18" t="s">
        <v>1107</v>
      </c>
      <c r="D629" s="13" t="s">
        <v>300</v>
      </c>
      <c r="E629" s="14"/>
    </row>
    <row r="630" spans="1:5" ht="12.75" customHeight="1">
      <c r="A630" s="15" t="s">
        <v>1083</v>
      </c>
      <c r="B630" s="16" t="s">
        <v>1108</v>
      </c>
      <c r="C630" s="18" t="s">
        <v>1109</v>
      </c>
      <c r="D630" s="13" t="s">
        <v>300</v>
      </c>
      <c r="E630" s="14"/>
    </row>
    <row r="631" spans="1:5" ht="12.75" customHeight="1">
      <c r="A631" s="15" t="s">
        <v>1083</v>
      </c>
      <c r="B631" s="16" t="s">
        <v>1110</v>
      </c>
      <c r="C631" s="18" t="s">
        <v>1111</v>
      </c>
      <c r="D631" s="13" t="s">
        <v>268</v>
      </c>
      <c r="E631" s="14"/>
    </row>
    <row r="632" spans="1:5" ht="12.75" customHeight="1">
      <c r="A632" s="15" t="s">
        <v>1083</v>
      </c>
      <c r="B632" s="16" t="s">
        <v>1112</v>
      </c>
      <c r="C632" s="18" t="s">
        <v>1113</v>
      </c>
      <c r="D632" s="13" t="s">
        <v>16</v>
      </c>
      <c r="E632" s="14"/>
    </row>
    <row r="633" spans="1:5" ht="12.75" customHeight="1">
      <c r="A633" s="15" t="s">
        <v>1083</v>
      </c>
      <c r="B633" s="16" t="s">
        <v>1114</v>
      </c>
      <c r="C633" s="18" t="s">
        <v>1115</v>
      </c>
      <c r="D633" s="13" t="s">
        <v>300</v>
      </c>
      <c r="E633" s="14"/>
    </row>
    <row r="634" spans="1:5" ht="12.75" customHeight="1">
      <c r="A634" s="15" t="s">
        <v>1116</v>
      </c>
      <c r="B634" s="16" t="s">
        <v>1117</v>
      </c>
      <c r="C634" s="18" t="s">
        <v>1118</v>
      </c>
      <c r="D634" s="13" t="s">
        <v>16</v>
      </c>
      <c r="E634" s="14"/>
    </row>
    <row r="635" spans="1:5" ht="12.75" customHeight="1">
      <c r="A635" s="15" t="s">
        <v>1116</v>
      </c>
      <c r="B635" s="16" t="s">
        <v>1119</v>
      </c>
      <c r="C635" s="18" t="s">
        <v>1120</v>
      </c>
      <c r="D635" s="13" t="s">
        <v>16</v>
      </c>
      <c r="E635" s="14"/>
    </row>
    <row r="636" spans="1:5" ht="12.75" customHeight="1">
      <c r="A636" s="15" t="s">
        <v>1116</v>
      </c>
      <c r="B636" s="16" t="s">
        <v>1121</v>
      </c>
      <c r="C636" s="18" t="s">
        <v>1122</v>
      </c>
      <c r="D636" s="13" t="s">
        <v>16</v>
      </c>
      <c r="E636" s="14"/>
    </row>
    <row r="637" spans="1:5" ht="12.75" customHeight="1">
      <c r="A637" s="10" t="s">
        <v>1116</v>
      </c>
      <c r="B637" s="11" t="s">
        <v>1123</v>
      </c>
      <c r="C637" s="18" t="s">
        <v>1124</v>
      </c>
      <c r="D637" s="13" t="s">
        <v>13</v>
      </c>
      <c r="E637" s="17">
        <v>1</v>
      </c>
    </row>
    <row r="638" spans="1:5" ht="12.75" customHeight="1">
      <c r="A638" s="15" t="s">
        <v>1116</v>
      </c>
      <c r="B638" s="16" t="s">
        <v>1125</v>
      </c>
      <c r="C638" s="18" t="s">
        <v>1126</v>
      </c>
      <c r="D638" s="13" t="s">
        <v>136</v>
      </c>
      <c r="E638" s="14"/>
    </row>
    <row r="639" spans="1:5" ht="12.75" customHeight="1">
      <c r="A639" s="10" t="s">
        <v>1116</v>
      </c>
      <c r="B639" s="11" t="s">
        <v>1127</v>
      </c>
      <c r="C639" s="19" t="s">
        <v>1128</v>
      </c>
      <c r="D639" s="13" t="s">
        <v>13</v>
      </c>
      <c r="E639" s="14"/>
    </row>
    <row r="640" spans="1:5" ht="12.75" customHeight="1">
      <c r="A640" s="10" t="s">
        <v>1129</v>
      </c>
      <c r="B640" s="11" t="s">
        <v>1130</v>
      </c>
      <c r="C640" s="12"/>
      <c r="D640" s="13" t="s">
        <v>13</v>
      </c>
      <c r="E640" s="14"/>
    </row>
    <row r="641" spans="1:5" ht="12.75" customHeight="1">
      <c r="A641" s="15" t="s">
        <v>1131</v>
      </c>
      <c r="B641" s="16" t="s">
        <v>1132</v>
      </c>
      <c r="C641" s="19" t="s">
        <v>1133</v>
      </c>
      <c r="D641" s="13" t="s">
        <v>16</v>
      </c>
      <c r="E641" s="14"/>
    </row>
    <row r="642" spans="1:5" ht="12.75" customHeight="1">
      <c r="A642" s="15" t="s">
        <v>1131</v>
      </c>
      <c r="B642" s="16" t="s">
        <v>1134</v>
      </c>
      <c r="C642" s="18" t="s">
        <v>1135</v>
      </c>
      <c r="D642" s="13" t="s">
        <v>16</v>
      </c>
      <c r="E642" s="14"/>
    </row>
    <row r="643" spans="1:5" ht="12.75" customHeight="1">
      <c r="A643" s="15" t="s">
        <v>1131</v>
      </c>
      <c r="B643" s="16" t="s">
        <v>1136</v>
      </c>
      <c r="C643" s="18" t="s">
        <v>1137</v>
      </c>
      <c r="D643" s="13" t="s">
        <v>136</v>
      </c>
      <c r="E643" s="14"/>
    </row>
    <row r="644" spans="1:5" ht="12.75" customHeight="1">
      <c r="A644" s="15" t="s">
        <v>1131</v>
      </c>
      <c r="B644" s="16" t="s">
        <v>1138</v>
      </c>
      <c r="C644" s="18" t="s">
        <v>1139</v>
      </c>
      <c r="D644" s="13" t="s">
        <v>16</v>
      </c>
      <c r="E644" s="14"/>
    </row>
    <row r="645" spans="1:5" ht="12.75" customHeight="1">
      <c r="A645" s="15" t="s">
        <v>1131</v>
      </c>
      <c r="B645" s="16" t="s">
        <v>1140</v>
      </c>
      <c r="C645" s="18" t="s">
        <v>1141</v>
      </c>
      <c r="D645" s="13" t="s">
        <v>16</v>
      </c>
      <c r="E645" s="14"/>
    </row>
    <row r="646" spans="1:5" ht="12.75" customHeight="1">
      <c r="A646" s="10" t="s">
        <v>1131</v>
      </c>
      <c r="B646" s="11" t="s">
        <v>1142</v>
      </c>
      <c r="C646" s="12"/>
      <c r="D646" s="13" t="s">
        <v>13</v>
      </c>
      <c r="E646" s="14"/>
    </row>
    <row r="647" spans="1:5" ht="12.75" customHeight="1">
      <c r="A647" s="15" t="s">
        <v>1131</v>
      </c>
      <c r="B647" s="16" t="s">
        <v>1143</v>
      </c>
      <c r="C647" s="18" t="s">
        <v>1144</v>
      </c>
      <c r="D647" s="13" t="s">
        <v>113</v>
      </c>
      <c r="E647" s="14"/>
    </row>
    <row r="648" spans="1:5" ht="12.75" customHeight="1">
      <c r="A648" s="15" t="s">
        <v>1131</v>
      </c>
      <c r="B648" s="16" t="s">
        <v>1145</v>
      </c>
      <c r="C648" s="18" t="s">
        <v>1146</v>
      </c>
      <c r="D648" s="13" t="s">
        <v>16</v>
      </c>
      <c r="E648" s="14"/>
    </row>
    <row r="649" spans="1:5" ht="12.75" customHeight="1">
      <c r="A649" s="15" t="s">
        <v>1131</v>
      </c>
      <c r="B649" s="16" t="s">
        <v>1147</v>
      </c>
      <c r="C649" s="18" t="s">
        <v>1148</v>
      </c>
      <c r="D649" s="13" t="s">
        <v>16</v>
      </c>
      <c r="E649" s="14"/>
    </row>
    <row r="650" spans="1:5" ht="12.75" customHeight="1">
      <c r="A650" s="15" t="s">
        <v>1131</v>
      </c>
      <c r="B650" s="16" t="s">
        <v>1149</v>
      </c>
      <c r="C650" s="18" t="s">
        <v>1150</v>
      </c>
      <c r="D650" s="13" t="s">
        <v>16</v>
      </c>
      <c r="E650" s="17">
        <v>1</v>
      </c>
    </row>
    <row r="651" spans="1:5" ht="12.75" customHeight="1">
      <c r="A651" s="15" t="s">
        <v>1131</v>
      </c>
      <c r="B651" s="16" t="s">
        <v>1151</v>
      </c>
      <c r="C651" s="18" t="s">
        <v>1152</v>
      </c>
      <c r="D651" s="13" t="s">
        <v>16</v>
      </c>
      <c r="E651" s="17">
        <v>1</v>
      </c>
    </row>
    <row r="652" spans="1:5" ht="12.75" customHeight="1">
      <c r="A652" s="10" t="s">
        <v>1131</v>
      </c>
      <c r="B652" s="11" t="s">
        <v>1153</v>
      </c>
      <c r="C652" s="12"/>
      <c r="D652" s="13" t="s">
        <v>13</v>
      </c>
      <c r="E652" s="14"/>
    </row>
    <row r="653" spans="1:5" ht="12.75" customHeight="1">
      <c r="A653" s="15" t="s">
        <v>1131</v>
      </c>
      <c r="B653" s="16" t="s">
        <v>1154</v>
      </c>
      <c r="C653" s="18" t="s">
        <v>1155</v>
      </c>
      <c r="D653" s="13" t="s">
        <v>16</v>
      </c>
      <c r="E653" s="14"/>
    </row>
    <row r="654" spans="1:5" ht="12.75" customHeight="1">
      <c r="A654" s="15" t="s">
        <v>1131</v>
      </c>
      <c r="B654" s="16" t="s">
        <v>1156</v>
      </c>
      <c r="C654" s="18" t="s">
        <v>1157</v>
      </c>
      <c r="D654" s="13" t="s">
        <v>113</v>
      </c>
      <c r="E654" s="14"/>
    </row>
    <row r="655" spans="1:5" ht="12.75" customHeight="1">
      <c r="A655" s="15" t="s">
        <v>1131</v>
      </c>
      <c r="B655" s="16" t="s">
        <v>1158</v>
      </c>
      <c r="C655" s="18" t="s">
        <v>1159</v>
      </c>
      <c r="D655" s="13" t="s">
        <v>113</v>
      </c>
      <c r="E655" s="14"/>
    </row>
    <row r="656" spans="1:5" ht="12.75" customHeight="1">
      <c r="A656" s="15" t="s">
        <v>1131</v>
      </c>
      <c r="B656" s="16" t="s">
        <v>1160</v>
      </c>
      <c r="C656" s="18" t="s">
        <v>1161</v>
      </c>
      <c r="D656" s="13" t="s">
        <v>16</v>
      </c>
      <c r="E656" s="14"/>
    </row>
    <row r="657" spans="1:5" ht="12.75" customHeight="1">
      <c r="A657" s="10" t="s">
        <v>1131</v>
      </c>
      <c r="B657" s="11" t="s">
        <v>1162</v>
      </c>
      <c r="C657" s="12"/>
      <c r="D657" s="13" t="s">
        <v>13</v>
      </c>
      <c r="E657" s="14"/>
    </row>
    <row r="658" spans="1:5" ht="12.75" customHeight="1">
      <c r="A658" s="15" t="s">
        <v>1131</v>
      </c>
      <c r="B658" s="16" t="s">
        <v>1163</v>
      </c>
      <c r="C658" s="18" t="s">
        <v>1164</v>
      </c>
      <c r="D658" s="13" t="s">
        <v>16</v>
      </c>
      <c r="E658" s="14"/>
    </row>
    <row r="659" spans="1:5" ht="12.75" customHeight="1">
      <c r="A659" s="15" t="s">
        <v>1131</v>
      </c>
      <c r="B659" s="16" t="s">
        <v>1165</v>
      </c>
      <c r="C659" s="18" t="s">
        <v>1166</v>
      </c>
      <c r="D659" s="13" t="s">
        <v>113</v>
      </c>
      <c r="E659" s="14"/>
    </row>
    <row r="660" spans="1:5" ht="12.75" customHeight="1">
      <c r="A660" s="10" t="s">
        <v>1131</v>
      </c>
      <c r="B660" s="11" t="s">
        <v>1167</v>
      </c>
      <c r="C660" s="12"/>
      <c r="D660" s="13" t="s">
        <v>13</v>
      </c>
      <c r="E660" s="14"/>
    </row>
    <row r="661" spans="1:5" ht="12.75" customHeight="1">
      <c r="A661" s="10" t="s">
        <v>1131</v>
      </c>
      <c r="B661" s="11" t="s">
        <v>1168</v>
      </c>
      <c r="C661" s="12"/>
      <c r="D661" s="13" t="s">
        <v>13</v>
      </c>
      <c r="E661" s="14"/>
    </row>
    <row r="662" spans="1:5" ht="12.75" customHeight="1">
      <c r="A662" s="10" t="s">
        <v>1131</v>
      </c>
      <c r="B662" s="11" t="s">
        <v>1169</v>
      </c>
      <c r="C662" s="12"/>
      <c r="D662" s="13" t="s">
        <v>13</v>
      </c>
      <c r="E662" s="14"/>
    </row>
    <row r="663" spans="1:5" ht="12.75" customHeight="1">
      <c r="A663" s="15" t="s">
        <v>1131</v>
      </c>
      <c r="B663" s="16" t="s">
        <v>1170</v>
      </c>
      <c r="C663" s="18" t="s">
        <v>1171</v>
      </c>
      <c r="D663" s="13" t="s">
        <v>16</v>
      </c>
      <c r="E663" s="14"/>
    </row>
    <row r="664" spans="1:5" ht="12.75" customHeight="1">
      <c r="A664" s="15" t="s">
        <v>1131</v>
      </c>
      <c r="B664" s="16" t="s">
        <v>1172</v>
      </c>
      <c r="C664" s="18" t="s">
        <v>1173</v>
      </c>
      <c r="D664" s="13" t="s">
        <v>16</v>
      </c>
      <c r="E664" s="14"/>
    </row>
    <row r="665" spans="1:5" ht="12.75" customHeight="1">
      <c r="A665" s="15" t="s">
        <v>1131</v>
      </c>
      <c r="B665" s="16" t="s">
        <v>1174</v>
      </c>
      <c r="C665" s="18" t="s">
        <v>1175</v>
      </c>
      <c r="D665" s="13" t="s">
        <v>16</v>
      </c>
      <c r="E665" s="17">
        <v>1</v>
      </c>
    </row>
    <row r="666" spans="1:5" ht="12.75" customHeight="1">
      <c r="A666" s="10" t="s">
        <v>1131</v>
      </c>
      <c r="B666" s="11" t="s">
        <v>1176</v>
      </c>
      <c r="C666" s="12"/>
      <c r="D666" s="13" t="s">
        <v>13</v>
      </c>
      <c r="E666" s="14"/>
    </row>
    <row r="667" spans="1:5" ht="12.75" customHeight="1">
      <c r="A667" s="15" t="s">
        <v>1131</v>
      </c>
      <c r="B667" s="16" t="s">
        <v>1177</v>
      </c>
      <c r="C667" s="18" t="s">
        <v>1178</v>
      </c>
      <c r="D667" s="13" t="s">
        <v>16</v>
      </c>
      <c r="E667" s="14"/>
    </row>
    <row r="668" spans="1:5" ht="12.75" customHeight="1">
      <c r="A668" s="10" t="s">
        <v>1131</v>
      </c>
      <c r="B668" s="11" t="s">
        <v>1179</v>
      </c>
      <c r="C668" s="18" t="s">
        <v>1180</v>
      </c>
      <c r="D668" s="13" t="s">
        <v>13</v>
      </c>
      <c r="E668" s="14"/>
    </row>
    <row r="669" spans="1:5" ht="12.75" customHeight="1">
      <c r="A669" s="15" t="s">
        <v>1131</v>
      </c>
      <c r="B669" s="16" t="s">
        <v>1181</v>
      </c>
      <c r="C669" s="18" t="s">
        <v>1182</v>
      </c>
      <c r="D669" s="13" t="s">
        <v>136</v>
      </c>
      <c r="E669" s="14"/>
    </row>
    <row r="670" spans="1:5" ht="12.75" customHeight="1">
      <c r="A670" s="15" t="s">
        <v>1131</v>
      </c>
      <c r="B670" s="16" t="s">
        <v>1183</v>
      </c>
      <c r="C670" s="18" t="s">
        <v>1184</v>
      </c>
      <c r="D670" s="13" t="s">
        <v>16</v>
      </c>
      <c r="E670" s="14"/>
    </row>
    <row r="671" spans="1:5" ht="12.75" customHeight="1">
      <c r="A671" s="15" t="s">
        <v>1131</v>
      </c>
      <c r="B671" s="16" t="s">
        <v>1185</v>
      </c>
      <c r="C671" s="18" t="s">
        <v>1186</v>
      </c>
      <c r="D671" s="13" t="s">
        <v>136</v>
      </c>
      <c r="E671" s="14"/>
    </row>
    <row r="672" spans="1:5" ht="12.75" customHeight="1">
      <c r="A672" s="15" t="s">
        <v>1187</v>
      </c>
      <c r="B672" s="16" t="s">
        <v>1188</v>
      </c>
      <c r="C672" s="12"/>
      <c r="D672" s="13" t="s">
        <v>13</v>
      </c>
      <c r="E672" s="14"/>
    </row>
    <row r="673" spans="1:5" ht="12.75" customHeight="1">
      <c r="A673" s="15" t="s">
        <v>1187</v>
      </c>
      <c r="B673" s="16" t="s">
        <v>1189</v>
      </c>
      <c r="C673" s="12"/>
      <c r="D673" s="13" t="s">
        <v>13</v>
      </c>
      <c r="E673" s="14"/>
    </row>
    <row r="674" spans="1:5" ht="12.75" customHeight="1">
      <c r="A674" s="15" t="s">
        <v>1187</v>
      </c>
      <c r="B674" s="16" t="s">
        <v>1190</v>
      </c>
      <c r="C674" s="12"/>
      <c r="D674" s="13" t="s">
        <v>13</v>
      </c>
      <c r="E674" s="14"/>
    </row>
    <row r="675" spans="1:5" ht="12.75" customHeight="1">
      <c r="A675" s="15" t="s">
        <v>1187</v>
      </c>
      <c r="B675" s="16" t="s">
        <v>1191</v>
      </c>
      <c r="C675" s="12"/>
      <c r="D675" s="13" t="s">
        <v>13</v>
      </c>
      <c r="E675" s="14"/>
    </row>
    <row r="676" spans="1:5" ht="12.75" customHeight="1">
      <c r="A676" s="10" t="s">
        <v>1192</v>
      </c>
      <c r="B676" s="11" t="s">
        <v>1193</v>
      </c>
      <c r="C676" s="12"/>
      <c r="D676" s="13" t="s">
        <v>13</v>
      </c>
      <c r="E676" s="14"/>
    </row>
    <row r="677" spans="1:5" ht="12.75" customHeight="1">
      <c r="A677" s="10" t="s">
        <v>1192</v>
      </c>
      <c r="B677" s="11" t="s">
        <v>1194</v>
      </c>
      <c r="C677" s="12"/>
      <c r="D677" s="13" t="s">
        <v>13</v>
      </c>
      <c r="E677" s="14"/>
    </row>
    <row r="678" spans="1:5" ht="12.75" customHeight="1">
      <c r="A678" s="10" t="s">
        <v>1192</v>
      </c>
      <c r="B678" s="11" t="s">
        <v>1195</v>
      </c>
      <c r="C678" s="12"/>
      <c r="D678" s="13" t="s">
        <v>13</v>
      </c>
      <c r="E678" s="14"/>
    </row>
    <row r="679" spans="1:5" ht="12.75" customHeight="1">
      <c r="A679" s="10" t="s">
        <v>1192</v>
      </c>
      <c r="B679" s="11" t="s">
        <v>1196</v>
      </c>
      <c r="C679" s="12"/>
      <c r="D679" s="18" t="s">
        <v>13</v>
      </c>
      <c r="E679" s="14"/>
    </row>
    <row r="680" spans="1:5" ht="12.75" customHeight="1">
      <c r="A680" s="15" t="s">
        <v>1197</v>
      </c>
      <c r="B680" s="16" t="s">
        <v>1198</v>
      </c>
      <c r="C680" s="12"/>
      <c r="D680" s="13" t="s">
        <v>13</v>
      </c>
      <c r="E680" s="14"/>
    </row>
    <row r="681" spans="1:5" ht="12.75" customHeight="1">
      <c r="A681" s="10" t="s">
        <v>1199</v>
      </c>
      <c r="B681" s="11" t="s">
        <v>1200</v>
      </c>
      <c r="C681" s="12"/>
      <c r="D681" s="13" t="s">
        <v>13</v>
      </c>
      <c r="E681" s="14"/>
    </row>
    <row r="682" spans="1:5" ht="12.75" customHeight="1">
      <c r="A682" s="15" t="s">
        <v>1199</v>
      </c>
      <c r="B682" s="16" t="s">
        <v>1201</v>
      </c>
      <c r="C682" s="18" t="s">
        <v>1202</v>
      </c>
      <c r="D682" s="13" t="s">
        <v>16</v>
      </c>
      <c r="E682" s="17">
        <v>1</v>
      </c>
    </row>
    <row r="683" spans="1:5" ht="12.75" customHeight="1">
      <c r="A683" s="10" t="s">
        <v>1199</v>
      </c>
      <c r="B683" s="11" t="s">
        <v>1203</v>
      </c>
      <c r="C683" s="18" t="s">
        <v>1204</v>
      </c>
      <c r="D683" s="13" t="s">
        <v>13</v>
      </c>
      <c r="E683" s="14"/>
    </row>
    <row r="684" spans="1:5" ht="12.75" customHeight="1">
      <c r="A684" s="10" t="s">
        <v>1199</v>
      </c>
      <c r="B684" s="11" t="s">
        <v>1205</v>
      </c>
      <c r="C684" s="18" t="s">
        <v>1206</v>
      </c>
      <c r="D684" s="13" t="s">
        <v>13</v>
      </c>
      <c r="E684" s="14"/>
    </row>
    <row r="685" spans="1:5" ht="12.75" customHeight="1">
      <c r="A685" s="10" t="s">
        <v>1199</v>
      </c>
      <c r="B685" s="11" t="s">
        <v>1207</v>
      </c>
      <c r="C685" s="18" t="s">
        <v>1208</v>
      </c>
      <c r="D685" s="13" t="s">
        <v>13</v>
      </c>
      <c r="E685" s="14"/>
    </row>
    <row r="686" spans="1:5" ht="12.75" customHeight="1">
      <c r="A686" s="10" t="s">
        <v>1199</v>
      </c>
      <c r="B686" s="11" t="s">
        <v>1209</v>
      </c>
      <c r="C686" s="12"/>
      <c r="D686" s="13" t="s">
        <v>13</v>
      </c>
      <c r="E686" s="14"/>
    </row>
    <row r="687" spans="1:5" ht="12.75" customHeight="1">
      <c r="A687" s="15" t="s">
        <v>1199</v>
      </c>
      <c r="B687" s="16" t="s">
        <v>1210</v>
      </c>
      <c r="C687" s="12"/>
      <c r="D687" s="13" t="s">
        <v>13</v>
      </c>
      <c r="E687" s="14"/>
    </row>
    <row r="688" spans="1:5" ht="12.75" customHeight="1">
      <c r="A688" s="15" t="s">
        <v>1199</v>
      </c>
      <c r="B688" s="16" t="s">
        <v>1211</v>
      </c>
      <c r="C688" s="12"/>
      <c r="D688" s="13" t="s">
        <v>13</v>
      </c>
      <c r="E688" s="14"/>
    </row>
    <row r="689" spans="1:5" ht="12.75" customHeight="1">
      <c r="A689" s="15" t="s">
        <v>1199</v>
      </c>
      <c r="B689" s="16" t="s">
        <v>1212</v>
      </c>
      <c r="C689" s="18" t="s">
        <v>1213</v>
      </c>
      <c r="D689" s="13" t="s">
        <v>16</v>
      </c>
      <c r="E689" s="14"/>
    </row>
    <row r="690" spans="1:5" ht="12.75" customHeight="1">
      <c r="A690" s="10" t="s">
        <v>1199</v>
      </c>
      <c r="B690" s="11" t="s">
        <v>1214</v>
      </c>
      <c r="C690" s="18" t="s">
        <v>1215</v>
      </c>
      <c r="D690" s="13" t="s">
        <v>13</v>
      </c>
      <c r="E690" s="14"/>
    </row>
    <row r="691" spans="1:5" ht="12.75" customHeight="1">
      <c r="A691" s="15" t="s">
        <v>1199</v>
      </c>
      <c r="B691" s="16" t="s">
        <v>1216</v>
      </c>
      <c r="C691" s="18" t="s">
        <v>1217</v>
      </c>
      <c r="D691" s="13" t="s">
        <v>16</v>
      </c>
      <c r="E691" s="17">
        <v>7</v>
      </c>
    </row>
    <row r="692" spans="1:5" ht="12.75" customHeight="1">
      <c r="A692" s="15" t="s">
        <v>1199</v>
      </c>
      <c r="B692" s="16" t="s">
        <v>1218</v>
      </c>
      <c r="C692" s="18" t="s">
        <v>1219</v>
      </c>
      <c r="D692" s="13" t="s">
        <v>16</v>
      </c>
      <c r="E692" s="17">
        <v>1</v>
      </c>
    </row>
    <row r="693" spans="1:5" ht="12.75" customHeight="1">
      <c r="A693" s="15" t="s">
        <v>1199</v>
      </c>
      <c r="B693" s="16" t="s">
        <v>1220</v>
      </c>
      <c r="C693" s="18" t="s">
        <v>1221</v>
      </c>
      <c r="D693" s="13" t="s">
        <v>113</v>
      </c>
      <c r="E693" s="17">
        <v>1</v>
      </c>
    </row>
    <row r="694" spans="1:5" ht="12.75" customHeight="1">
      <c r="A694" s="10" t="s">
        <v>1199</v>
      </c>
      <c r="B694" s="11" t="s">
        <v>1222</v>
      </c>
      <c r="C694" s="12"/>
      <c r="D694" s="13" t="s">
        <v>13</v>
      </c>
      <c r="E694" s="14"/>
    </row>
    <row r="695" spans="1:5" ht="12.75" customHeight="1">
      <c r="A695" s="10" t="s">
        <v>1199</v>
      </c>
      <c r="B695" s="11" t="s">
        <v>1223</v>
      </c>
      <c r="C695" s="18" t="s">
        <v>1224</v>
      </c>
      <c r="D695" s="13" t="s">
        <v>13</v>
      </c>
      <c r="E695" s="14"/>
    </row>
    <row r="696" spans="1:5" ht="12.75" customHeight="1">
      <c r="A696" s="10" t="s">
        <v>1199</v>
      </c>
      <c r="B696" s="11" t="s">
        <v>1225</v>
      </c>
      <c r="C696" s="18" t="s">
        <v>1226</v>
      </c>
      <c r="D696" s="13" t="s">
        <v>13</v>
      </c>
      <c r="E696" s="14"/>
    </row>
    <row r="697" spans="1:5" ht="12.75" customHeight="1">
      <c r="A697" s="10" t="s">
        <v>1199</v>
      </c>
      <c r="B697" s="11" t="s">
        <v>1227</v>
      </c>
      <c r="C697" s="18" t="s">
        <v>1228</v>
      </c>
      <c r="D697" s="13" t="s">
        <v>13</v>
      </c>
      <c r="E697" s="14"/>
    </row>
    <row r="698" spans="1:5" ht="12.75" customHeight="1">
      <c r="A698" s="10" t="s">
        <v>1199</v>
      </c>
      <c r="B698" s="11" t="s">
        <v>1229</v>
      </c>
      <c r="C698" s="12"/>
      <c r="D698" s="13" t="s">
        <v>13</v>
      </c>
      <c r="E698" s="14"/>
    </row>
    <row r="699" spans="1:5" ht="12.75" customHeight="1">
      <c r="A699" s="10" t="s">
        <v>1199</v>
      </c>
      <c r="B699" s="11" t="s">
        <v>1230</v>
      </c>
      <c r="C699" s="12"/>
      <c r="D699" s="13" t="s">
        <v>13</v>
      </c>
      <c r="E699" s="14"/>
    </row>
    <row r="700" spans="1:5" ht="12.75" customHeight="1">
      <c r="A700" s="10" t="s">
        <v>1199</v>
      </c>
      <c r="B700" s="11" t="s">
        <v>1231</v>
      </c>
      <c r="C700" s="12"/>
      <c r="D700" s="18" t="s">
        <v>13</v>
      </c>
      <c r="E700" s="14"/>
    </row>
    <row r="701" spans="1:5" ht="12.75" customHeight="1">
      <c r="A701" s="10" t="s">
        <v>1199</v>
      </c>
      <c r="B701" s="11" t="s">
        <v>1232</v>
      </c>
      <c r="C701" s="12"/>
      <c r="D701" s="13" t="s">
        <v>13</v>
      </c>
      <c r="E701" s="14"/>
    </row>
    <row r="702" spans="1:5" ht="12.75" customHeight="1">
      <c r="A702" s="10" t="s">
        <v>1199</v>
      </c>
      <c r="B702" s="11" t="s">
        <v>1233</v>
      </c>
      <c r="C702" s="12"/>
      <c r="D702" s="18" t="s">
        <v>13</v>
      </c>
      <c r="E702" s="14"/>
    </row>
    <row r="703" spans="1:5" ht="12.75" customHeight="1">
      <c r="A703" s="10" t="s">
        <v>1199</v>
      </c>
      <c r="B703" s="11" t="s">
        <v>1234</v>
      </c>
      <c r="C703" s="18" t="s">
        <v>1235</v>
      </c>
      <c r="D703" s="13" t="s">
        <v>13</v>
      </c>
      <c r="E703" s="14"/>
    </row>
    <row r="704" spans="1:5" ht="12.75" customHeight="1">
      <c r="A704" s="10" t="s">
        <v>1199</v>
      </c>
      <c r="B704" s="11" t="s">
        <v>1236</v>
      </c>
      <c r="C704" s="18" t="s">
        <v>1237</v>
      </c>
      <c r="D704" s="13" t="s">
        <v>13</v>
      </c>
      <c r="E704" s="14"/>
    </row>
    <row r="705" spans="1:5" ht="12.75" customHeight="1">
      <c r="A705" s="15" t="s">
        <v>1238</v>
      </c>
      <c r="B705" s="16" t="s">
        <v>1239</v>
      </c>
      <c r="C705" s="18" t="s">
        <v>1240</v>
      </c>
      <c r="D705" s="13" t="s">
        <v>224</v>
      </c>
      <c r="E705" s="14"/>
    </row>
    <row r="706" spans="1:5" ht="12.75" customHeight="1">
      <c r="A706" s="10" t="s">
        <v>1238</v>
      </c>
      <c r="B706" s="11" t="s">
        <v>1241</v>
      </c>
      <c r="C706" s="12"/>
      <c r="D706" s="13" t="s">
        <v>13</v>
      </c>
      <c r="E706" s="14"/>
    </row>
    <row r="707" spans="1:5" ht="12.75" customHeight="1">
      <c r="A707" s="10" t="s">
        <v>1238</v>
      </c>
      <c r="B707" s="11" t="s">
        <v>1242</v>
      </c>
      <c r="C707" s="12"/>
      <c r="D707" s="13" t="s">
        <v>13</v>
      </c>
      <c r="E707" s="14"/>
    </row>
    <row r="708" spans="1:5" ht="12.75" customHeight="1">
      <c r="A708" s="10" t="s">
        <v>1238</v>
      </c>
      <c r="B708" s="11" t="s">
        <v>1243</v>
      </c>
      <c r="C708" s="18" t="s">
        <v>1244</v>
      </c>
      <c r="D708" s="13" t="s">
        <v>13</v>
      </c>
      <c r="E708" s="14"/>
    </row>
    <row r="709" spans="1:5" ht="12.75" customHeight="1">
      <c r="A709" s="10" t="s">
        <v>1238</v>
      </c>
      <c r="B709" s="11" t="s">
        <v>1245</v>
      </c>
      <c r="C709" s="12"/>
      <c r="D709" s="13" t="s">
        <v>13</v>
      </c>
      <c r="E709" s="14"/>
    </row>
    <row r="710" spans="1:5" ht="12.75" customHeight="1">
      <c r="A710" s="15" t="s">
        <v>1238</v>
      </c>
      <c r="B710" s="16" t="s">
        <v>1246</v>
      </c>
      <c r="C710" s="18" t="s">
        <v>1247</v>
      </c>
      <c r="D710" s="13" t="s">
        <v>16</v>
      </c>
      <c r="E710" s="14"/>
    </row>
    <row r="711" spans="1:5" ht="12.75" customHeight="1">
      <c r="A711" s="15" t="s">
        <v>1238</v>
      </c>
      <c r="B711" s="16" t="s">
        <v>1248</v>
      </c>
      <c r="C711" s="18" t="s">
        <v>1249</v>
      </c>
      <c r="D711" s="13" t="s">
        <v>300</v>
      </c>
      <c r="E711" s="17">
        <v>1</v>
      </c>
    </row>
    <row r="712" spans="1:5" ht="12.75" customHeight="1">
      <c r="A712" s="15" t="s">
        <v>1238</v>
      </c>
      <c r="B712" s="16" t="s">
        <v>1250</v>
      </c>
      <c r="C712" s="18" t="s">
        <v>1251</v>
      </c>
      <c r="D712" s="13" t="s">
        <v>113</v>
      </c>
      <c r="E712" s="14"/>
    </row>
    <row r="713" spans="1:5" ht="12.75" customHeight="1">
      <c r="A713" s="15" t="s">
        <v>1238</v>
      </c>
      <c r="B713" s="16" t="s">
        <v>1252</v>
      </c>
      <c r="C713" s="18" t="s">
        <v>1253</v>
      </c>
      <c r="D713" s="13" t="s">
        <v>16</v>
      </c>
      <c r="E713" s="17">
        <v>3</v>
      </c>
    </row>
    <row r="714" spans="1:5" ht="12.75" customHeight="1">
      <c r="A714" s="15" t="s">
        <v>1238</v>
      </c>
      <c r="B714" s="16" t="s">
        <v>1254</v>
      </c>
      <c r="C714" s="18" t="s">
        <v>1255</v>
      </c>
      <c r="D714" s="13" t="s">
        <v>16</v>
      </c>
      <c r="E714" s="17">
        <v>2</v>
      </c>
    </row>
    <row r="715" spans="1:5" ht="12.75" customHeight="1">
      <c r="A715" s="10" t="s">
        <v>1238</v>
      </c>
      <c r="B715" s="11" t="s">
        <v>1256</v>
      </c>
      <c r="C715" s="18" t="s">
        <v>1257</v>
      </c>
      <c r="D715" s="13" t="s">
        <v>13</v>
      </c>
      <c r="E715" s="14"/>
    </row>
    <row r="716" spans="1:5" ht="12.75" customHeight="1">
      <c r="A716" s="15" t="s">
        <v>1238</v>
      </c>
      <c r="B716" s="16" t="s">
        <v>1258</v>
      </c>
      <c r="C716" s="18" t="s">
        <v>1259</v>
      </c>
      <c r="D716" s="13" t="s">
        <v>16</v>
      </c>
      <c r="E716" s="14"/>
    </row>
    <row r="717" spans="1:5" ht="12.75" customHeight="1">
      <c r="A717" s="15" t="s">
        <v>1238</v>
      </c>
      <c r="B717" s="16" t="s">
        <v>1260</v>
      </c>
      <c r="C717" s="18" t="s">
        <v>1261</v>
      </c>
      <c r="D717" s="13" t="s">
        <v>224</v>
      </c>
      <c r="E717" s="17">
        <v>1</v>
      </c>
    </row>
    <row r="718" spans="1:5" ht="12.75" customHeight="1">
      <c r="A718" s="10" t="s">
        <v>1238</v>
      </c>
      <c r="B718" s="11" t="s">
        <v>1262</v>
      </c>
      <c r="C718" s="18" t="s">
        <v>1263</v>
      </c>
      <c r="D718" s="13" t="s">
        <v>13</v>
      </c>
      <c r="E718" s="14"/>
    </row>
    <row r="719" spans="1:5" ht="12.75" customHeight="1">
      <c r="A719" s="10" t="s">
        <v>1238</v>
      </c>
      <c r="B719" s="11" t="s">
        <v>1264</v>
      </c>
      <c r="C719" s="12"/>
      <c r="D719" s="13" t="s">
        <v>13</v>
      </c>
      <c r="E719" s="14"/>
    </row>
    <row r="720" spans="1:5" ht="12.75" customHeight="1">
      <c r="A720" s="15" t="s">
        <v>1238</v>
      </c>
      <c r="B720" s="16" t="s">
        <v>1265</v>
      </c>
      <c r="C720" s="18" t="s">
        <v>1266</v>
      </c>
      <c r="D720" s="13" t="s">
        <v>16</v>
      </c>
      <c r="E720" s="14"/>
    </row>
    <row r="721" spans="1:5" ht="12.75" customHeight="1">
      <c r="A721" s="15" t="s">
        <v>1238</v>
      </c>
      <c r="B721" s="16" t="s">
        <v>1267</v>
      </c>
      <c r="C721" s="18" t="s">
        <v>1268</v>
      </c>
      <c r="D721" s="13" t="s">
        <v>300</v>
      </c>
      <c r="E721" s="17">
        <v>1</v>
      </c>
    </row>
    <row r="722" spans="1:5" ht="12.75" customHeight="1">
      <c r="A722" s="10" t="s">
        <v>1238</v>
      </c>
      <c r="B722" s="11" t="s">
        <v>1269</v>
      </c>
      <c r="C722" s="12"/>
      <c r="D722" s="13" t="s">
        <v>13</v>
      </c>
      <c r="E722" s="14"/>
    </row>
    <row r="723" spans="1:5" ht="12.75" customHeight="1">
      <c r="A723" s="15" t="s">
        <v>1238</v>
      </c>
      <c r="B723" s="16" t="s">
        <v>1270</v>
      </c>
      <c r="C723" s="18" t="s">
        <v>1271</v>
      </c>
      <c r="D723" s="13" t="s">
        <v>113</v>
      </c>
      <c r="E723" s="14"/>
    </row>
    <row r="724" spans="1:5" ht="12.75" customHeight="1">
      <c r="A724" s="15" t="s">
        <v>1238</v>
      </c>
      <c r="B724" s="16" t="s">
        <v>1272</v>
      </c>
      <c r="C724" s="18" t="s">
        <v>1273</v>
      </c>
      <c r="D724" s="13" t="s">
        <v>16</v>
      </c>
      <c r="E724" s="17">
        <v>1</v>
      </c>
    </row>
    <row r="725" spans="1:5" ht="12.75" customHeight="1">
      <c r="A725" s="15" t="s">
        <v>1238</v>
      </c>
      <c r="B725" s="16" t="s">
        <v>1274</v>
      </c>
      <c r="C725" s="18" t="s">
        <v>1275</v>
      </c>
      <c r="D725" s="13" t="s">
        <v>113</v>
      </c>
      <c r="E725" s="14"/>
    </row>
    <row r="726" spans="1:5" ht="12.75" customHeight="1">
      <c r="A726" s="15" t="s">
        <v>1238</v>
      </c>
      <c r="B726" s="16" t="s">
        <v>1276</v>
      </c>
      <c r="C726" s="12"/>
      <c r="D726" s="13" t="s">
        <v>13</v>
      </c>
      <c r="E726" s="14"/>
    </row>
    <row r="727" spans="1:5" ht="12.75" customHeight="1">
      <c r="A727" s="15" t="s">
        <v>1238</v>
      </c>
      <c r="B727" s="16" t="s">
        <v>1277</v>
      </c>
      <c r="C727" s="18" t="s">
        <v>1278</v>
      </c>
      <c r="D727" s="13" t="s">
        <v>224</v>
      </c>
      <c r="E727" s="17">
        <v>1</v>
      </c>
    </row>
    <row r="728" spans="1:5" ht="12.75" customHeight="1">
      <c r="A728" s="10" t="s">
        <v>1238</v>
      </c>
      <c r="B728" s="11" t="s">
        <v>1279</v>
      </c>
      <c r="C728" s="18" t="s">
        <v>1280</v>
      </c>
      <c r="D728" s="13" t="s">
        <v>13</v>
      </c>
      <c r="E728" s="14"/>
    </row>
    <row r="729" spans="1:5" ht="12.75" customHeight="1">
      <c r="A729" s="10" t="s">
        <v>1238</v>
      </c>
      <c r="B729" s="11" t="s">
        <v>1281</v>
      </c>
      <c r="C729" s="12"/>
      <c r="D729" s="13" t="s">
        <v>13</v>
      </c>
      <c r="E729" s="14"/>
    </row>
    <row r="730" spans="1:5" ht="12.75" customHeight="1">
      <c r="A730" s="15" t="s">
        <v>1238</v>
      </c>
      <c r="B730" s="16" t="s">
        <v>1282</v>
      </c>
      <c r="C730" s="18" t="s">
        <v>1283</v>
      </c>
      <c r="D730" s="13" t="s">
        <v>300</v>
      </c>
      <c r="E730" s="17">
        <v>1</v>
      </c>
    </row>
    <row r="731" spans="1:5" ht="12.75" customHeight="1">
      <c r="A731" s="15" t="s">
        <v>1238</v>
      </c>
      <c r="B731" s="16" t="s">
        <v>1284</v>
      </c>
      <c r="C731" s="18" t="s">
        <v>1285</v>
      </c>
      <c r="D731" s="13" t="s">
        <v>16</v>
      </c>
      <c r="E731" s="17">
        <v>1</v>
      </c>
    </row>
    <row r="732" spans="1:5" ht="12.75" customHeight="1">
      <c r="A732" s="15" t="s">
        <v>1238</v>
      </c>
      <c r="B732" s="16" t="s">
        <v>1286</v>
      </c>
      <c r="C732" s="18" t="s">
        <v>1287</v>
      </c>
      <c r="D732" s="13" t="s">
        <v>268</v>
      </c>
      <c r="E732" s="14"/>
    </row>
    <row r="733" spans="1:5" ht="12.75" customHeight="1">
      <c r="A733" s="15" t="s">
        <v>1238</v>
      </c>
      <c r="B733" s="16" t="s">
        <v>1288</v>
      </c>
      <c r="C733" s="18" t="s">
        <v>1289</v>
      </c>
      <c r="D733" s="13" t="s">
        <v>268</v>
      </c>
      <c r="E733" s="14"/>
    </row>
    <row r="734" spans="1:5" ht="12.75" customHeight="1">
      <c r="A734" s="15" t="s">
        <v>1238</v>
      </c>
      <c r="B734" s="16" t="s">
        <v>1290</v>
      </c>
      <c r="C734" s="18" t="s">
        <v>1291</v>
      </c>
      <c r="D734" s="13" t="s">
        <v>13</v>
      </c>
      <c r="E734" s="14"/>
    </row>
    <row r="735" spans="1:5" ht="12.75" customHeight="1">
      <c r="A735" s="15" t="s">
        <v>1238</v>
      </c>
      <c r="B735" s="16" t="s">
        <v>1292</v>
      </c>
      <c r="C735" s="18" t="s">
        <v>1293</v>
      </c>
      <c r="D735" s="13" t="s">
        <v>13</v>
      </c>
      <c r="E735" s="17">
        <v>1</v>
      </c>
    </row>
    <row r="736" spans="1:5" ht="12.75" customHeight="1">
      <c r="A736" s="10" t="s">
        <v>1238</v>
      </c>
      <c r="B736" s="11" t="s">
        <v>1294</v>
      </c>
      <c r="C736" s="18" t="s">
        <v>1295</v>
      </c>
      <c r="D736" s="13" t="s">
        <v>13</v>
      </c>
      <c r="E736" s="17">
        <v>1</v>
      </c>
    </row>
    <row r="737" spans="1:5" ht="12.75" customHeight="1">
      <c r="A737" s="15" t="s">
        <v>1238</v>
      </c>
      <c r="B737" s="16" t="s">
        <v>1296</v>
      </c>
      <c r="C737" s="18" t="s">
        <v>1297</v>
      </c>
      <c r="D737" s="13" t="s">
        <v>16</v>
      </c>
      <c r="E737" s="14"/>
    </row>
    <row r="738" spans="1:5" ht="12.75" customHeight="1">
      <c r="A738" s="15" t="s">
        <v>1238</v>
      </c>
      <c r="B738" s="16" t="s">
        <v>1298</v>
      </c>
      <c r="C738" s="18" t="s">
        <v>1299</v>
      </c>
      <c r="D738" s="13" t="s">
        <v>13</v>
      </c>
      <c r="E738" s="14"/>
    </row>
    <row r="739" spans="1:5" ht="12.75" customHeight="1">
      <c r="A739" s="15" t="s">
        <v>1238</v>
      </c>
      <c r="B739" s="16" t="s">
        <v>1300</v>
      </c>
      <c r="C739" s="12"/>
      <c r="D739" s="13" t="s">
        <v>13</v>
      </c>
      <c r="E739" s="14"/>
    </row>
    <row r="740" spans="1:5" ht="12.75" customHeight="1">
      <c r="A740" s="15" t="s">
        <v>1238</v>
      </c>
      <c r="B740" s="16" t="s">
        <v>1301</v>
      </c>
      <c r="C740" s="18" t="s">
        <v>1302</v>
      </c>
      <c r="D740" s="13" t="s">
        <v>224</v>
      </c>
      <c r="E740" s="17">
        <v>1</v>
      </c>
    </row>
    <row r="741" spans="1:5" ht="12.75" customHeight="1">
      <c r="A741" s="15" t="s">
        <v>1238</v>
      </c>
      <c r="B741" s="16" t="s">
        <v>1303</v>
      </c>
      <c r="C741" s="18" t="s">
        <v>1304</v>
      </c>
      <c r="D741" s="13" t="s">
        <v>136</v>
      </c>
      <c r="E741" s="14"/>
    </row>
    <row r="742" spans="1:5" ht="12.75" customHeight="1">
      <c r="A742" s="15" t="s">
        <v>1238</v>
      </c>
      <c r="B742" s="16" t="s">
        <v>1305</v>
      </c>
      <c r="C742" s="12"/>
      <c r="D742" s="13" t="s">
        <v>13</v>
      </c>
      <c r="E742" s="14"/>
    </row>
    <row r="743" spans="1:5" ht="12.75" customHeight="1">
      <c r="A743" s="15" t="s">
        <v>1238</v>
      </c>
      <c r="B743" s="16" t="s">
        <v>1306</v>
      </c>
      <c r="C743" s="12"/>
      <c r="D743" s="13" t="s">
        <v>13</v>
      </c>
      <c r="E743" s="14"/>
    </row>
    <row r="744" spans="1:5" ht="12.75" customHeight="1">
      <c r="A744" s="15" t="s">
        <v>1238</v>
      </c>
      <c r="B744" s="16" t="s">
        <v>1307</v>
      </c>
      <c r="C744" s="12"/>
      <c r="D744" s="13" t="s">
        <v>13</v>
      </c>
      <c r="E744" s="14"/>
    </row>
    <row r="745" spans="1:5" ht="12.75" customHeight="1">
      <c r="A745" s="15" t="s">
        <v>1238</v>
      </c>
      <c r="B745" s="16" t="s">
        <v>1308</v>
      </c>
      <c r="C745" s="18" t="s">
        <v>1309</v>
      </c>
      <c r="D745" s="13" t="s">
        <v>268</v>
      </c>
      <c r="E745" s="17">
        <v>1</v>
      </c>
    </row>
    <row r="746" spans="1:5" ht="12.75" customHeight="1">
      <c r="A746" s="10" t="s">
        <v>1238</v>
      </c>
      <c r="B746" s="11" t="s">
        <v>1310</v>
      </c>
      <c r="C746" s="18" t="s">
        <v>1311</v>
      </c>
      <c r="D746" s="13" t="s">
        <v>13</v>
      </c>
      <c r="E746" s="14"/>
    </row>
    <row r="747" spans="1:5" ht="12.75" customHeight="1">
      <c r="A747" s="15" t="s">
        <v>1238</v>
      </c>
      <c r="B747" s="16" t="s">
        <v>1312</v>
      </c>
      <c r="C747" s="12"/>
      <c r="D747" s="13" t="s">
        <v>13</v>
      </c>
      <c r="E747" s="14"/>
    </row>
    <row r="748" spans="1:5" ht="12.75" customHeight="1">
      <c r="A748" s="10" t="s">
        <v>1238</v>
      </c>
      <c r="B748" s="11" t="s">
        <v>1313</v>
      </c>
      <c r="C748" s="12"/>
      <c r="D748" s="13" t="s">
        <v>13</v>
      </c>
      <c r="E748" s="14"/>
    </row>
    <row r="749" spans="1:5" ht="12.75" customHeight="1">
      <c r="A749" s="15" t="s">
        <v>1238</v>
      </c>
      <c r="B749" s="16" t="s">
        <v>1314</v>
      </c>
      <c r="C749" s="18" t="s">
        <v>1315</v>
      </c>
      <c r="D749" s="13" t="s">
        <v>224</v>
      </c>
      <c r="E749" s="17">
        <v>2</v>
      </c>
    </row>
    <row r="750" spans="1:5" ht="12.75" customHeight="1">
      <c r="A750" s="15" t="s">
        <v>1238</v>
      </c>
      <c r="B750" s="16" t="s">
        <v>1316</v>
      </c>
      <c r="C750" s="12"/>
      <c r="D750" s="13" t="s">
        <v>13</v>
      </c>
      <c r="E750" s="14"/>
    </row>
    <row r="751" spans="1:5" ht="12.75" customHeight="1">
      <c r="A751" s="15" t="s">
        <v>1238</v>
      </c>
      <c r="B751" s="16" t="s">
        <v>1317</v>
      </c>
      <c r="C751" s="18" t="s">
        <v>1318</v>
      </c>
      <c r="D751" s="13" t="s">
        <v>113</v>
      </c>
      <c r="E751" s="14"/>
    </row>
    <row r="752" spans="1:5" ht="12.75" customHeight="1">
      <c r="A752" s="15" t="s">
        <v>1238</v>
      </c>
      <c r="B752" s="16" t="s">
        <v>1319</v>
      </c>
      <c r="C752" s="18" t="s">
        <v>1320</v>
      </c>
      <c r="D752" s="13" t="s">
        <v>16</v>
      </c>
      <c r="E752" s="14"/>
    </row>
    <row r="753" spans="1:5" ht="12.75" customHeight="1">
      <c r="A753" s="15" t="s">
        <v>1238</v>
      </c>
      <c r="B753" s="16" t="s">
        <v>1321</v>
      </c>
      <c r="C753" s="18" t="s">
        <v>1322</v>
      </c>
      <c r="D753" s="13" t="s">
        <v>113</v>
      </c>
      <c r="E753" s="14"/>
    </row>
    <row r="754" spans="1:5" ht="12.75" customHeight="1">
      <c r="A754" s="15" t="s">
        <v>1238</v>
      </c>
      <c r="B754" s="16" t="s">
        <v>1323</v>
      </c>
      <c r="C754" s="18" t="s">
        <v>1324</v>
      </c>
      <c r="D754" s="13" t="s">
        <v>16</v>
      </c>
      <c r="E754" s="17">
        <v>3</v>
      </c>
    </row>
    <row r="755" spans="1:5" ht="12.75" customHeight="1">
      <c r="A755" s="15" t="s">
        <v>1238</v>
      </c>
      <c r="B755" s="16" t="s">
        <v>1325</v>
      </c>
      <c r="C755" s="18" t="s">
        <v>1326</v>
      </c>
      <c r="D755" s="13" t="s">
        <v>16</v>
      </c>
      <c r="E755" s="17">
        <v>1</v>
      </c>
    </row>
    <row r="756" spans="1:5" ht="12.75" customHeight="1">
      <c r="A756" s="15" t="s">
        <v>1238</v>
      </c>
      <c r="B756" s="16" t="s">
        <v>1327</v>
      </c>
      <c r="C756" s="18" t="s">
        <v>1328</v>
      </c>
      <c r="D756" s="13" t="s">
        <v>113</v>
      </c>
      <c r="E756" s="14"/>
    </row>
    <row r="757" spans="1:5" ht="12.75" customHeight="1">
      <c r="A757" s="15" t="s">
        <v>1238</v>
      </c>
      <c r="B757" s="16" t="s">
        <v>1329</v>
      </c>
      <c r="C757" s="18" t="s">
        <v>1330</v>
      </c>
      <c r="D757" s="13" t="s">
        <v>268</v>
      </c>
      <c r="E757" s="14"/>
    </row>
    <row r="758" spans="1:5" ht="12.75" customHeight="1">
      <c r="A758" s="15" t="s">
        <v>1238</v>
      </c>
      <c r="B758" s="16" t="s">
        <v>1331</v>
      </c>
      <c r="C758" s="18" t="s">
        <v>1332</v>
      </c>
      <c r="D758" s="13" t="s">
        <v>16</v>
      </c>
      <c r="E758" s="17">
        <v>1</v>
      </c>
    </row>
    <row r="759" spans="1:5" ht="12.75" customHeight="1">
      <c r="A759" s="10" t="s">
        <v>1238</v>
      </c>
      <c r="B759" s="11" t="s">
        <v>1333</v>
      </c>
      <c r="C759" s="18" t="s">
        <v>1334</v>
      </c>
      <c r="D759" s="13" t="s">
        <v>13</v>
      </c>
      <c r="E759" s="17">
        <v>1</v>
      </c>
    </row>
    <row r="760" spans="1:5" ht="12.75" customHeight="1">
      <c r="A760" s="10" t="s">
        <v>1238</v>
      </c>
      <c r="B760" s="11" t="s">
        <v>1335</v>
      </c>
      <c r="C760" s="12"/>
      <c r="D760" s="13" t="s">
        <v>13</v>
      </c>
      <c r="E760" s="14"/>
    </row>
    <row r="761" spans="1:5" ht="12.75" customHeight="1">
      <c r="A761" s="15" t="s">
        <v>1238</v>
      </c>
      <c r="B761" s="16" t="s">
        <v>1336</v>
      </c>
      <c r="C761" s="18" t="s">
        <v>1337</v>
      </c>
      <c r="D761" s="13" t="s">
        <v>224</v>
      </c>
      <c r="E761" s="17">
        <v>2</v>
      </c>
    </row>
    <row r="762" spans="1:5" ht="12.75" customHeight="1">
      <c r="A762" s="15" t="s">
        <v>1238</v>
      </c>
      <c r="B762" s="16" t="s">
        <v>1338</v>
      </c>
      <c r="C762" s="18" t="s">
        <v>1339</v>
      </c>
      <c r="D762" s="13" t="s">
        <v>16</v>
      </c>
      <c r="E762" s="17">
        <v>2</v>
      </c>
    </row>
    <row r="763" spans="1:5" ht="12.75" customHeight="1">
      <c r="A763" s="10" t="s">
        <v>1238</v>
      </c>
      <c r="B763" s="11" t="s">
        <v>1340</v>
      </c>
      <c r="C763" s="12"/>
      <c r="D763" s="13" t="s">
        <v>13</v>
      </c>
      <c r="E763" s="17">
        <v>1</v>
      </c>
    </row>
    <row r="764" spans="1:5" ht="12.75" customHeight="1">
      <c r="A764" s="15" t="s">
        <v>1238</v>
      </c>
      <c r="B764" s="16" t="s">
        <v>1341</v>
      </c>
      <c r="C764" s="12"/>
      <c r="D764" s="13" t="s">
        <v>13</v>
      </c>
      <c r="E764" s="14"/>
    </row>
    <row r="765" spans="1:5" ht="12.75" customHeight="1">
      <c r="A765" s="15" t="s">
        <v>1238</v>
      </c>
      <c r="B765" s="16" t="s">
        <v>1342</v>
      </c>
      <c r="C765" s="12"/>
      <c r="D765" s="13" t="s">
        <v>13</v>
      </c>
      <c r="E765" s="14"/>
    </row>
    <row r="766" spans="1:5" ht="12.75" customHeight="1">
      <c r="A766" s="15" t="s">
        <v>1238</v>
      </c>
      <c r="B766" s="16" t="s">
        <v>1343</v>
      </c>
      <c r="C766" s="18" t="s">
        <v>1344</v>
      </c>
      <c r="D766" s="13" t="s">
        <v>16</v>
      </c>
      <c r="E766" s="14"/>
    </row>
    <row r="767" spans="1:5" ht="12.75" customHeight="1">
      <c r="A767" s="15" t="s">
        <v>1238</v>
      </c>
      <c r="B767" s="16" t="s">
        <v>1345</v>
      </c>
      <c r="C767" s="18" t="s">
        <v>1346</v>
      </c>
      <c r="D767" s="13" t="s">
        <v>16</v>
      </c>
      <c r="E767" s="17">
        <v>1</v>
      </c>
    </row>
    <row r="768" spans="1:5" ht="12.75" customHeight="1">
      <c r="A768" s="15" t="s">
        <v>1238</v>
      </c>
      <c r="B768" s="16" t="s">
        <v>1347</v>
      </c>
      <c r="C768" s="18" t="s">
        <v>1348</v>
      </c>
      <c r="D768" s="13" t="s">
        <v>16</v>
      </c>
      <c r="E768" s="14"/>
    </row>
    <row r="769" spans="1:5" ht="12.75" customHeight="1">
      <c r="A769" s="15" t="s">
        <v>1238</v>
      </c>
      <c r="B769" s="16" t="s">
        <v>1349</v>
      </c>
      <c r="C769" s="18" t="s">
        <v>1350</v>
      </c>
      <c r="D769" s="13" t="s">
        <v>113</v>
      </c>
      <c r="E769" s="14"/>
    </row>
    <row r="770" spans="1:5" ht="12.75" customHeight="1">
      <c r="A770" s="15" t="s">
        <v>1238</v>
      </c>
      <c r="B770" s="16" t="s">
        <v>1351</v>
      </c>
      <c r="C770" s="18" t="s">
        <v>1352</v>
      </c>
      <c r="D770" s="13" t="s">
        <v>113</v>
      </c>
      <c r="E770" s="14"/>
    </row>
    <row r="771" spans="1:5" ht="12.75" customHeight="1">
      <c r="A771" s="15" t="s">
        <v>1238</v>
      </c>
      <c r="B771" s="16" t="s">
        <v>1353</v>
      </c>
      <c r="C771" s="18" t="s">
        <v>1354</v>
      </c>
      <c r="D771" s="13" t="s">
        <v>16</v>
      </c>
      <c r="E771" s="17">
        <v>2</v>
      </c>
    </row>
    <row r="772" spans="1:5" ht="12.75" customHeight="1">
      <c r="A772" s="15" t="s">
        <v>1238</v>
      </c>
      <c r="B772" s="16" t="s">
        <v>1355</v>
      </c>
      <c r="C772" s="18" t="s">
        <v>1356</v>
      </c>
      <c r="D772" s="13" t="s">
        <v>113</v>
      </c>
      <c r="E772" s="17">
        <v>1</v>
      </c>
    </row>
    <row r="773" spans="1:5" ht="12.75" customHeight="1">
      <c r="A773" s="15" t="s">
        <v>1238</v>
      </c>
      <c r="B773" s="16" t="s">
        <v>1357</v>
      </c>
      <c r="C773" s="12"/>
      <c r="D773" s="13" t="s">
        <v>13</v>
      </c>
      <c r="E773" s="14"/>
    </row>
    <row r="774" spans="1:5" ht="12.75" customHeight="1">
      <c r="A774" s="15" t="s">
        <v>1238</v>
      </c>
      <c r="B774" s="16" t="s">
        <v>1358</v>
      </c>
      <c r="C774" s="12"/>
      <c r="D774" s="13" t="s">
        <v>13</v>
      </c>
      <c r="E774" s="14"/>
    </row>
    <row r="775" spans="1:5" ht="12.75" customHeight="1">
      <c r="A775" s="10" t="s">
        <v>1238</v>
      </c>
      <c r="B775" s="11" t="s">
        <v>1359</v>
      </c>
      <c r="C775" s="18" t="s">
        <v>1360</v>
      </c>
      <c r="D775" s="13" t="s">
        <v>13</v>
      </c>
      <c r="E775" s="17">
        <v>1</v>
      </c>
    </row>
    <row r="776" spans="1:5" ht="12.75" customHeight="1">
      <c r="A776" s="15" t="s">
        <v>1238</v>
      </c>
      <c r="B776" s="16" t="s">
        <v>1361</v>
      </c>
      <c r="C776" s="18" t="s">
        <v>1362</v>
      </c>
      <c r="D776" s="13" t="s">
        <v>268</v>
      </c>
      <c r="E776" s="14"/>
    </row>
    <row r="777" spans="1:5" ht="12.75" customHeight="1">
      <c r="A777" s="10" t="s">
        <v>1238</v>
      </c>
      <c r="B777" s="11" t="s">
        <v>1363</v>
      </c>
      <c r="C777" s="18" t="s">
        <v>1364</v>
      </c>
      <c r="D777" s="13" t="s">
        <v>13</v>
      </c>
      <c r="E777" s="14"/>
    </row>
    <row r="778" spans="1:5" ht="12.75" customHeight="1">
      <c r="A778" s="15" t="s">
        <v>1365</v>
      </c>
      <c r="B778" s="16" t="s">
        <v>1366</v>
      </c>
      <c r="C778" s="18" t="s">
        <v>1367</v>
      </c>
      <c r="D778" s="13" t="s">
        <v>16</v>
      </c>
      <c r="E778" s="14"/>
    </row>
    <row r="779" spans="1:5" ht="12.75" customHeight="1">
      <c r="A779" s="10" t="s">
        <v>1365</v>
      </c>
      <c r="B779" s="11" t="s">
        <v>1368</v>
      </c>
      <c r="C779" s="18" t="s">
        <v>1369</v>
      </c>
      <c r="D779" s="13" t="s">
        <v>13</v>
      </c>
      <c r="E779" s="17">
        <v>1</v>
      </c>
    </row>
    <row r="780" spans="1:5" ht="12.75" customHeight="1">
      <c r="A780" s="10" t="s">
        <v>1365</v>
      </c>
      <c r="B780" s="11" t="s">
        <v>1370</v>
      </c>
      <c r="C780" s="18" t="s">
        <v>1371</v>
      </c>
      <c r="D780" s="13" t="s">
        <v>13</v>
      </c>
      <c r="E780" s="17">
        <v>1</v>
      </c>
    </row>
    <row r="781" spans="1:5" ht="12.75" customHeight="1">
      <c r="A781" s="15" t="s">
        <v>1365</v>
      </c>
      <c r="B781" s="16" t="s">
        <v>1372</v>
      </c>
      <c r="C781" s="18" t="s">
        <v>1373</v>
      </c>
      <c r="D781" s="13" t="s">
        <v>16</v>
      </c>
      <c r="E781" s="14"/>
    </row>
    <row r="782" spans="1:5" ht="12.75" customHeight="1">
      <c r="A782" s="10" t="s">
        <v>1365</v>
      </c>
      <c r="B782" s="11" t="s">
        <v>1374</v>
      </c>
      <c r="C782" s="12"/>
      <c r="D782" s="13" t="s">
        <v>13</v>
      </c>
      <c r="E782" s="14"/>
    </row>
    <row r="783" spans="1:5" ht="12.75" customHeight="1">
      <c r="A783" s="10" t="s">
        <v>1365</v>
      </c>
      <c r="B783" s="11" t="s">
        <v>1375</v>
      </c>
      <c r="C783" s="18" t="s">
        <v>1376</v>
      </c>
      <c r="D783" s="13" t="s">
        <v>13</v>
      </c>
      <c r="E783" s="14"/>
    </row>
    <row r="784" spans="1:5" ht="12.75" customHeight="1">
      <c r="A784" s="10" t="s">
        <v>1365</v>
      </c>
      <c r="B784" s="11" t="s">
        <v>1377</v>
      </c>
      <c r="C784" s="12"/>
      <c r="D784" s="13" t="s">
        <v>13</v>
      </c>
      <c r="E784" s="14"/>
    </row>
    <row r="785" spans="1:5" ht="12.75" customHeight="1">
      <c r="A785" s="10" t="s">
        <v>1365</v>
      </c>
      <c r="B785" s="11" t="s">
        <v>1378</v>
      </c>
      <c r="C785" s="19" t="s">
        <v>1379</v>
      </c>
      <c r="D785" s="13" t="s">
        <v>13</v>
      </c>
      <c r="E785" s="14"/>
    </row>
    <row r="786" spans="1:5" ht="12.75" customHeight="1">
      <c r="A786" s="10" t="s">
        <v>1365</v>
      </c>
      <c r="B786" s="11" t="s">
        <v>1380</v>
      </c>
      <c r="C786" s="18" t="s">
        <v>1381</v>
      </c>
      <c r="D786" s="13" t="s">
        <v>13</v>
      </c>
      <c r="E786" s="17">
        <v>1</v>
      </c>
    </row>
    <row r="787" spans="1:5" ht="12.75" customHeight="1">
      <c r="A787" s="10" t="s">
        <v>1365</v>
      </c>
      <c r="B787" s="11" t="s">
        <v>1382</v>
      </c>
      <c r="C787" s="18" t="s">
        <v>1383</v>
      </c>
      <c r="D787" s="13" t="s">
        <v>13</v>
      </c>
      <c r="E787" s="14"/>
    </row>
    <row r="788" spans="1:5" ht="12.75" customHeight="1">
      <c r="A788" s="10" t="s">
        <v>1365</v>
      </c>
      <c r="B788" s="11" t="s">
        <v>1384</v>
      </c>
      <c r="C788" s="18" t="s">
        <v>1385</v>
      </c>
      <c r="D788" s="13" t="s">
        <v>13</v>
      </c>
      <c r="E788" s="14"/>
    </row>
    <row r="789" spans="1:5" ht="12.75" customHeight="1">
      <c r="A789" s="15" t="s">
        <v>1365</v>
      </c>
      <c r="B789" s="16" t="s">
        <v>1386</v>
      </c>
      <c r="C789" s="18" t="s">
        <v>1387</v>
      </c>
      <c r="D789" s="13" t="s">
        <v>268</v>
      </c>
      <c r="E789" s="14"/>
    </row>
    <row r="790" spans="1:5" ht="12.75" customHeight="1">
      <c r="A790" s="15" t="s">
        <v>1388</v>
      </c>
      <c r="B790" s="16" t="s">
        <v>1389</v>
      </c>
      <c r="C790" s="18" t="s">
        <v>1390</v>
      </c>
      <c r="D790" s="13" t="s">
        <v>16</v>
      </c>
      <c r="E790" s="17">
        <v>1</v>
      </c>
    </row>
    <row r="791" spans="1:5" ht="12.75" customHeight="1">
      <c r="A791" s="10" t="s">
        <v>1388</v>
      </c>
      <c r="B791" s="11" t="s">
        <v>1391</v>
      </c>
      <c r="C791" s="18" t="s">
        <v>1392</v>
      </c>
      <c r="D791" s="13" t="s">
        <v>13</v>
      </c>
      <c r="E791" s="14"/>
    </row>
    <row r="792" spans="1:5" ht="12.75" customHeight="1">
      <c r="A792" s="15" t="s">
        <v>1388</v>
      </c>
      <c r="B792" s="16" t="s">
        <v>1393</v>
      </c>
      <c r="C792" s="18" t="s">
        <v>1394</v>
      </c>
      <c r="D792" s="13" t="s">
        <v>224</v>
      </c>
      <c r="E792" s="14"/>
    </row>
    <row r="793" spans="1:5" ht="12.75" customHeight="1">
      <c r="A793" s="10" t="s">
        <v>1388</v>
      </c>
      <c r="B793" s="11" t="s">
        <v>1395</v>
      </c>
      <c r="C793" s="18" t="s">
        <v>1396</v>
      </c>
      <c r="D793" s="13" t="s">
        <v>13</v>
      </c>
      <c r="E793" s="14"/>
    </row>
    <row r="794" spans="1:5" ht="12.75" customHeight="1">
      <c r="A794" s="15" t="s">
        <v>1388</v>
      </c>
      <c r="B794" s="16" t="s">
        <v>1397</v>
      </c>
      <c r="C794" s="18" t="s">
        <v>1398</v>
      </c>
      <c r="D794" s="13" t="s">
        <v>113</v>
      </c>
      <c r="E794" s="14"/>
    </row>
    <row r="795" spans="1:5" ht="12.75" customHeight="1">
      <c r="A795" s="15" t="s">
        <v>1388</v>
      </c>
      <c r="B795" s="16" t="s">
        <v>1399</v>
      </c>
      <c r="C795" s="18" t="s">
        <v>1400</v>
      </c>
      <c r="D795" s="13" t="s">
        <v>16</v>
      </c>
      <c r="E795" s="14"/>
    </row>
    <row r="796" spans="1:5" ht="12.75" customHeight="1">
      <c r="A796" s="15" t="s">
        <v>1388</v>
      </c>
      <c r="B796" s="16" t="s">
        <v>1401</v>
      </c>
      <c r="C796" s="18" t="s">
        <v>1402</v>
      </c>
      <c r="D796" s="13" t="s">
        <v>224</v>
      </c>
      <c r="E796" s="14"/>
    </row>
    <row r="797" spans="1:5" ht="12.75" customHeight="1">
      <c r="A797" s="10" t="s">
        <v>1388</v>
      </c>
      <c r="B797" s="11" t="s">
        <v>1403</v>
      </c>
      <c r="C797" s="18" t="s">
        <v>1404</v>
      </c>
      <c r="D797" s="13" t="s">
        <v>13</v>
      </c>
      <c r="E797" s="14"/>
    </row>
    <row r="798" spans="1:5" ht="12.75" customHeight="1">
      <c r="A798" s="15" t="s">
        <v>1388</v>
      </c>
      <c r="B798" s="16" t="s">
        <v>1405</v>
      </c>
      <c r="C798" s="18" t="s">
        <v>1406</v>
      </c>
      <c r="D798" s="13" t="s">
        <v>16</v>
      </c>
      <c r="E798" s="14"/>
    </row>
    <row r="799" spans="1:5" ht="12.75" customHeight="1">
      <c r="A799" s="15" t="s">
        <v>1388</v>
      </c>
      <c r="B799" s="16" t="s">
        <v>1407</v>
      </c>
      <c r="C799" s="18" t="s">
        <v>1408</v>
      </c>
      <c r="D799" s="13" t="s">
        <v>224</v>
      </c>
      <c r="E799" s="14"/>
    </row>
    <row r="800" spans="1:5" ht="12.75" customHeight="1">
      <c r="A800" s="15" t="s">
        <v>1388</v>
      </c>
      <c r="B800" s="16" t="s">
        <v>1409</v>
      </c>
      <c r="C800" s="18" t="s">
        <v>1410</v>
      </c>
      <c r="D800" s="13" t="s">
        <v>224</v>
      </c>
      <c r="E800" s="17">
        <v>1</v>
      </c>
    </row>
    <row r="801" spans="1:5" ht="12.75" customHeight="1">
      <c r="A801" s="15" t="s">
        <v>1388</v>
      </c>
      <c r="B801" s="16" t="s">
        <v>1411</v>
      </c>
      <c r="C801" s="18" t="s">
        <v>1412</v>
      </c>
      <c r="D801" s="13" t="s">
        <v>224</v>
      </c>
      <c r="E801" s="17">
        <v>1</v>
      </c>
    </row>
    <row r="802" spans="1:5" ht="12.75" customHeight="1">
      <c r="A802" s="10" t="s">
        <v>1388</v>
      </c>
      <c r="B802" s="11" t="s">
        <v>1413</v>
      </c>
      <c r="C802" s="18" t="s">
        <v>1414</v>
      </c>
      <c r="D802" s="13" t="s">
        <v>13</v>
      </c>
      <c r="E802" s="14"/>
    </row>
    <row r="803" spans="1:5" ht="12.75" customHeight="1">
      <c r="A803" s="15" t="s">
        <v>1388</v>
      </c>
      <c r="B803" s="16" t="s">
        <v>1415</v>
      </c>
      <c r="C803" s="18" t="s">
        <v>1416</v>
      </c>
      <c r="D803" s="13" t="s">
        <v>136</v>
      </c>
      <c r="E803" s="14"/>
    </row>
    <row r="804" spans="1:5" ht="12.75" customHeight="1">
      <c r="A804" s="15" t="s">
        <v>1388</v>
      </c>
      <c r="B804" s="16" t="s">
        <v>1417</v>
      </c>
      <c r="C804" s="18" t="s">
        <v>1418</v>
      </c>
      <c r="D804" s="13" t="s">
        <v>16</v>
      </c>
      <c r="E804" s="14"/>
    </row>
    <row r="805" spans="1:5" ht="12.75" customHeight="1">
      <c r="A805" s="15" t="s">
        <v>1388</v>
      </c>
      <c r="B805" s="16" t="s">
        <v>1419</v>
      </c>
      <c r="C805" s="18" t="s">
        <v>1420</v>
      </c>
      <c r="D805" s="13" t="s">
        <v>224</v>
      </c>
      <c r="E805" s="14"/>
    </row>
    <row r="806" spans="1:5" ht="12.75" customHeight="1">
      <c r="A806" s="15" t="s">
        <v>1388</v>
      </c>
      <c r="B806" s="16" t="s">
        <v>1421</v>
      </c>
      <c r="C806" s="18" t="s">
        <v>1422</v>
      </c>
      <c r="D806" s="13" t="s">
        <v>16</v>
      </c>
      <c r="E806" s="14"/>
    </row>
    <row r="807" spans="1:5" ht="12.75" customHeight="1">
      <c r="A807" s="15" t="s">
        <v>1388</v>
      </c>
      <c r="B807" s="16" t="s">
        <v>1423</v>
      </c>
      <c r="C807" s="18" t="s">
        <v>1424</v>
      </c>
      <c r="D807" s="13" t="s">
        <v>16</v>
      </c>
      <c r="E807" s="14"/>
    </row>
    <row r="808" spans="1:5" ht="12.75" customHeight="1">
      <c r="A808" s="15" t="s">
        <v>1388</v>
      </c>
      <c r="B808" s="16" t="s">
        <v>1425</v>
      </c>
      <c r="C808" s="18" t="s">
        <v>1426</v>
      </c>
      <c r="D808" s="13" t="s">
        <v>113</v>
      </c>
      <c r="E808" s="14"/>
    </row>
    <row r="809" spans="1:5" ht="12.75" customHeight="1">
      <c r="A809" s="15" t="s">
        <v>1388</v>
      </c>
      <c r="B809" s="16" t="s">
        <v>1427</v>
      </c>
      <c r="C809" s="12"/>
      <c r="D809" s="13" t="s">
        <v>13</v>
      </c>
      <c r="E809" s="14"/>
    </row>
    <row r="810" spans="1:5" ht="12.75" customHeight="1">
      <c r="A810" s="15" t="s">
        <v>1388</v>
      </c>
      <c r="B810" s="16" t="s">
        <v>1428</v>
      </c>
      <c r="C810" s="18" t="s">
        <v>1429</v>
      </c>
      <c r="D810" s="13" t="s">
        <v>16</v>
      </c>
      <c r="E810" s="14"/>
    </row>
    <row r="811" spans="1:5" ht="12.75" customHeight="1">
      <c r="A811" s="15" t="s">
        <v>1388</v>
      </c>
      <c r="B811" s="16" t="s">
        <v>1430</v>
      </c>
      <c r="C811" s="18" t="s">
        <v>1431</v>
      </c>
      <c r="D811" s="13" t="s">
        <v>113</v>
      </c>
      <c r="E811" s="14"/>
    </row>
    <row r="812" spans="1:5" ht="12.75" customHeight="1">
      <c r="A812" s="15" t="s">
        <v>1388</v>
      </c>
      <c r="B812" s="16" t="s">
        <v>1432</v>
      </c>
      <c r="C812" s="18" t="s">
        <v>1433</v>
      </c>
      <c r="D812" s="13" t="s">
        <v>224</v>
      </c>
      <c r="E812" s="17">
        <v>1</v>
      </c>
    </row>
    <row r="813" spans="1:5" ht="12.75" customHeight="1">
      <c r="A813" s="15" t="s">
        <v>1388</v>
      </c>
      <c r="B813" s="16" t="s">
        <v>1434</v>
      </c>
      <c r="C813" s="18" t="s">
        <v>1435</v>
      </c>
      <c r="D813" s="13" t="s">
        <v>113</v>
      </c>
      <c r="E813" s="14"/>
    </row>
    <row r="814" spans="1:5" ht="12.75" customHeight="1">
      <c r="A814" s="15" t="s">
        <v>1388</v>
      </c>
      <c r="B814" s="16" t="s">
        <v>1436</v>
      </c>
      <c r="C814" s="18" t="s">
        <v>1437</v>
      </c>
      <c r="D814" s="13" t="s">
        <v>16</v>
      </c>
      <c r="E814" s="14"/>
    </row>
    <row r="815" spans="1:5" ht="12.75" customHeight="1">
      <c r="A815" s="15" t="s">
        <v>1388</v>
      </c>
      <c r="B815" s="16" t="s">
        <v>1438</v>
      </c>
      <c r="C815" s="18" t="s">
        <v>1439</v>
      </c>
      <c r="D815" s="13" t="s">
        <v>16</v>
      </c>
      <c r="E815" s="17">
        <v>1</v>
      </c>
    </row>
    <row r="816" spans="1:5" ht="12.75" customHeight="1">
      <c r="A816" s="10" t="s">
        <v>1388</v>
      </c>
      <c r="B816" s="11" t="s">
        <v>1440</v>
      </c>
      <c r="C816" s="18" t="s">
        <v>1441</v>
      </c>
      <c r="D816" s="13" t="s">
        <v>13</v>
      </c>
      <c r="E816" s="14"/>
    </row>
    <row r="817" spans="1:5" ht="12.75" customHeight="1">
      <c r="A817" s="15" t="s">
        <v>1442</v>
      </c>
      <c r="B817" s="16" t="s">
        <v>1443</v>
      </c>
      <c r="C817" s="18" t="s">
        <v>1444</v>
      </c>
      <c r="D817" s="13" t="s">
        <v>136</v>
      </c>
      <c r="E817" s="14"/>
    </row>
    <row r="818" spans="1:5" ht="12.75" customHeight="1">
      <c r="A818" s="15" t="s">
        <v>1445</v>
      </c>
      <c r="B818" s="16" t="s">
        <v>1446</v>
      </c>
      <c r="C818" s="18" t="s">
        <v>1447</v>
      </c>
      <c r="D818" s="13" t="s">
        <v>16</v>
      </c>
      <c r="E818" s="14"/>
    </row>
    <row r="819" spans="1:5" ht="12.75" customHeight="1">
      <c r="A819" s="15" t="s">
        <v>1445</v>
      </c>
      <c r="B819" s="16" t="s">
        <v>1448</v>
      </c>
      <c r="C819" s="18" t="s">
        <v>1449</v>
      </c>
      <c r="D819" s="13" t="s">
        <v>136</v>
      </c>
      <c r="E819" s="17">
        <v>1</v>
      </c>
    </row>
    <row r="820" spans="1:5" ht="12.75" customHeight="1">
      <c r="A820" s="15" t="s">
        <v>1445</v>
      </c>
      <c r="B820" s="16" t="s">
        <v>1450</v>
      </c>
      <c r="C820" s="18" t="s">
        <v>1451</v>
      </c>
      <c r="D820" s="13" t="s">
        <v>16</v>
      </c>
      <c r="E820" s="14"/>
    </row>
    <row r="821" spans="1:5" ht="12.75" customHeight="1">
      <c r="A821" s="15" t="s">
        <v>1445</v>
      </c>
      <c r="B821" s="16" t="s">
        <v>1452</v>
      </c>
      <c r="C821" s="18" t="s">
        <v>1453</v>
      </c>
      <c r="D821" s="13" t="s">
        <v>224</v>
      </c>
      <c r="E821" s="14"/>
    </row>
    <row r="822" spans="1:5" ht="12.75" customHeight="1">
      <c r="A822" s="15" t="s">
        <v>1445</v>
      </c>
      <c r="B822" s="16" t="s">
        <v>1454</v>
      </c>
      <c r="C822" s="18" t="s">
        <v>1455</v>
      </c>
      <c r="D822" s="13" t="s">
        <v>224</v>
      </c>
      <c r="E822" s="14"/>
    </row>
    <row r="823" spans="1:5" ht="12.75" customHeight="1">
      <c r="A823" s="15" t="s">
        <v>1445</v>
      </c>
      <c r="B823" s="16" t="s">
        <v>1456</v>
      </c>
      <c r="C823" s="18" t="s">
        <v>1457</v>
      </c>
      <c r="D823" s="13" t="s">
        <v>16</v>
      </c>
      <c r="E823" s="14"/>
    </row>
    <row r="824" spans="1:5" ht="12.75" customHeight="1">
      <c r="A824" s="10" t="s">
        <v>1445</v>
      </c>
      <c r="B824" s="11" t="s">
        <v>1458</v>
      </c>
      <c r="C824" s="12"/>
      <c r="D824" s="13" t="s">
        <v>13</v>
      </c>
      <c r="E824" s="14"/>
    </row>
    <row r="825" spans="1:5" ht="12.75" customHeight="1">
      <c r="A825" s="15" t="s">
        <v>1459</v>
      </c>
      <c r="B825" s="16" t="s">
        <v>1460</v>
      </c>
      <c r="C825" s="18" t="s">
        <v>1461</v>
      </c>
      <c r="D825" s="13" t="s">
        <v>136</v>
      </c>
      <c r="E825" s="14"/>
    </row>
    <row r="826" spans="1:5" ht="12.75" customHeight="1">
      <c r="A826" s="15" t="s">
        <v>1459</v>
      </c>
      <c r="B826" s="16" t="s">
        <v>1462</v>
      </c>
      <c r="C826" s="18" t="s">
        <v>1463</v>
      </c>
      <c r="D826" s="13" t="s">
        <v>300</v>
      </c>
      <c r="E826" s="14"/>
    </row>
    <row r="827" spans="1:5" ht="12.75" customHeight="1">
      <c r="A827" s="15" t="s">
        <v>1464</v>
      </c>
      <c r="B827" s="16" t="s">
        <v>1465</v>
      </c>
      <c r="C827" s="18" t="s">
        <v>1466</v>
      </c>
      <c r="D827" s="13" t="s">
        <v>113</v>
      </c>
      <c r="E827" s="14"/>
    </row>
    <row r="828" spans="1:5" ht="12.75" customHeight="1">
      <c r="A828" s="15" t="s">
        <v>1467</v>
      </c>
      <c r="B828" s="16" t="s">
        <v>1468</v>
      </c>
      <c r="C828" s="19" t="s">
        <v>1469</v>
      </c>
      <c r="D828" s="13" t="s">
        <v>13</v>
      </c>
      <c r="E828" s="14"/>
    </row>
    <row r="829" spans="1:5" ht="12.75" customHeight="1">
      <c r="A829" s="15" t="s">
        <v>1467</v>
      </c>
      <c r="B829" s="16" t="s">
        <v>1470</v>
      </c>
      <c r="C829" s="19" t="s">
        <v>1471</v>
      </c>
      <c r="D829" s="13" t="s">
        <v>13</v>
      </c>
      <c r="E829" s="14"/>
    </row>
    <row r="830" spans="1:5" ht="12.75" customHeight="1">
      <c r="A830" s="15" t="s">
        <v>1467</v>
      </c>
      <c r="B830" s="16" t="s">
        <v>1472</v>
      </c>
      <c r="C830" s="19" t="s">
        <v>1473</v>
      </c>
      <c r="D830" s="13" t="s">
        <v>13</v>
      </c>
      <c r="E830" s="14"/>
    </row>
    <row r="831" spans="1:5" ht="12.75" customHeight="1">
      <c r="A831" s="15" t="s">
        <v>1467</v>
      </c>
      <c r="B831" s="16" t="s">
        <v>1474</v>
      </c>
      <c r="C831" s="19" t="s">
        <v>1475</v>
      </c>
      <c r="D831" s="13" t="s">
        <v>13</v>
      </c>
      <c r="E831" s="14"/>
    </row>
    <row r="832" spans="1:5" ht="12.75" customHeight="1">
      <c r="A832" s="15" t="s">
        <v>1476</v>
      </c>
      <c r="B832" s="16" t="s">
        <v>1477</v>
      </c>
      <c r="C832" s="18" t="s">
        <v>1478</v>
      </c>
      <c r="D832" s="13" t="s">
        <v>224</v>
      </c>
      <c r="E832" s="14"/>
    </row>
    <row r="833" spans="1:5" ht="12.75" customHeight="1">
      <c r="A833" s="15" t="s">
        <v>1476</v>
      </c>
      <c r="B833" s="16" t="s">
        <v>1479</v>
      </c>
      <c r="C833" s="18" t="s">
        <v>1480</v>
      </c>
      <c r="D833" s="13" t="s">
        <v>268</v>
      </c>
      <c r="E833" s="14"/>
    </row>
    <row r="834" spans="1:5" ht="12.75" customHeight="1">
      <c r="A834" s="15" t="s">
        <v>1481</v>
      </c>
      <c r="B834" s="16" t="s">
        <v>1482</v>
      </c>
      <c r="C834" s="18" t="s">
        <v>1483</v>
      </c>
      <c r="D834" s="13" t="s">
        <v>16</v>
      </c>
      <c r="E834" s="14"/>
    </row>
    <row r="835" spans="1:5" ht="12.75" customHeight="1">
      <c r="A835" s="15" t="s">
        <v>1481</v>
      </c>
      <c r="B835" s="16" t="s">
        <v>1484</v>
      </c>
      <c r="C835" s="18" t="s">
        <v>1485</v>
      </c>
      <c r="D835" s="13" t="s">
        <v>16</v>
      </c>
      <c r="E835" s="14"/>
    </row>
    <row r="836" spans="1:5" ht="12.75" customHeight="1">
      <c r="A836" s="10" t="s">
        <v>1481</v>
      </c>
      <c r="B836" s="11" t="s">
        <v>1486</v>
      </c>
      <c r="C836" s="18" t="s">
        <v>1487</v>
      </c>
      <c r="D836" s="13" t="s">
        <v>13</v>
      </c>
      <c r="E836" s="14"/>
    </row>
    <row r="837" spans="1:5" ht="12.75" customHeight="1">
      <c r="A837" s="15" t="s">
        <v>1481</v>
      </c>
      <c r="B837" s="16" t="s">
        <v>1488</v>
      </c>
      <c r="C837" s="18" t="s">
        <v>1489</v>
      </c>
      <c r="D837" s="13" t="s">
        <v>16</v>
      </c>
      <c r="E837" s="14"/>
    </row>
    <row r="838" spans="1:5" ht="12.75" customHeight="1">
      <c r="A838" s="15" t="s">
        <v>1481</v>
      </c>
      <c r="B838" s="16" t="s">
        <v>1490</v>
      </c>
      <c r="C838" s="18" t="s">
        <v>1491</v>
      </c>
      <c r="D838" s="13" t="s">
        <v>113</v>
      </c>
      <c r="E838" s="14"/>
    </row>
    <row r="839" spans="1:5" ht="12.75" customHeight="1">
      <c r="A839" s="15" t="s">
        <v>1481</v>
      </c>
      <c r="B839" s="16" t="s">
        <v>1492</v>
      </c>
      <c r="C839" s="18" t="s">
        <v>1493</v>
      </c>
      <c r="D839" s="13" t="s">
        <v>16</v>
      </c>
      <c r="E839" s="14"/>
    </row>
    <row r="840" spans="1:5" ht="12.75" customHeight="1">
      <c r="A840" s="15" t="s">
        <v>1481</v>
      </c>
      <c r="B840" s="16" t="s">
        <v>1494</v>
      </c>
      <c r="C840" s="18" t="s">
        <v>1495</v>
      </c>
      <c r="D840" s="13" t="s">
        <v>16</v>
      </c>
      <c r="E840" s="14"/>
    </row>
    <row r="841" spans="1:5" ht="12.75" customHeight="1">
      <c r="A841" s="15" t="s">
        <v>1496</v>
      </c>
      <c r="B841" s="16" t="s">
        <v>1497</v>
      </c>
      <c r="C841" s="18" t="s">
        <v>1498</v>
      </c>
      <c r="D841" s="13" t="s">
        <v>16</v>
      </c>
      <c r="E841" s="17">
        <v>1</v>
      </c>
    </row>
    <row r="842" spans="1:5" ht="12.75" customHeight="1">
      <c r="A842" s="15" t="s">
        <v>1496</v>
      </c>
      <c r="B842" s="16" t="s">
        <v>1499</v>
      </c>
      <c r="C842" s="18" t="s">
        <v>1500</v>
      </c>
      <c r="D842" s="13" t="s">
        <v>16</v>
      </c>
      <c r="E842" s="14"/>
    </row>
    <row r="843" spans="1:5" ht="12.75" customHeight="1">
      <c r="A843" s="15" t="s">
        <v>1496</v>
      </c>
      <c r="B843" s="16" t="s">
        <v>1501</v>
      </c>
      <c r="C843" s="18" t="s">
        <v>1502</v>
      </c>
      <c r="D843" s="13" t="s">
        <v>16</v>
      </c>
      <c r="E843" s="14"/>
    </row>
    <row r="844" spans="1:5" ht="12.75" customHeight="1">
      <c r="A844" s="10" t="s">
        <v>1496</v>
      </c>
      <c r="B844" s="11" t="s">
        <v>1503</v>
      </c>
      <c r="C844" s="18" t="s">
        <v>1504</v>
      </c>
      <c r="D844" s="13" t="s">
        <v>13</v>
      </c>
      <c r="E844" s="17">
        <v>1</v>
      </c>
    </row>
    <row r="845" spans="1:5" ht="12.75" customHeight="1">
      <c r="A845" s="15" t="s">
        <v>1496</v>
      </c>
      <c r="B845" s="16" t="s">
        <v>1505</v>
      </c>
      <c r="C845" s="18" t="s">
        <v>1506</v>
      </c>
      <c r="D845" s="13" t="s">
        <v>16</v>
      </c>
      <c r="E845" s="14"/>
    </row>
    <row r="846" spans="1:5" ht="12.75" customHeight="1">
      <c r="A846" s="15" t="s">
        <v>1496</v>
      </c>
      <c r="B846" s="16" t="s">
        <v>1507</v>
      </c>
      <c r="C846" s="18" t="s">
        <v>1508</v>
      </c>
      <c r="D846" s="13" t="s">
        <v>16</v>
      </c>
      <c r="E846" s="14"/>
    </row>
    <row r="847" spans="1:5" ht="12.75" customHeight="1">
      <c r="A847" s="15" t="s">
        <v>1496</v>
      </c>
      <c r="B847" s="16" t="s">
        <v>1509</v>
      </c>
      <c r="C847" s="18" t="s">
        <v>1510</v>
      </c>
      <c r="D847" s="13" t="s">
        <v>16</v>
      </c>
      <c r="E847" s="14"/>
    </row>
    <row r="848" spans="1:5" ht="12.75" customHeight="1">
      <c r="A848" s="15" t="s">
        <v>1511</v>
      </c>
      <c r="B848" s="16" t="s">
        <v>1512</v>
      </c>
      <c r="C848" s="18" t="s">
        <v>1513</v>
      </c>
      <c r="D848" s="13" t="s">
        <v>136</v>
      </c>
      <c r="E848" s="14"/>
    </row>
    <row r="849" spans="1:5" ht="12.75" customHeight="1">
      <c r="A849" s="15" t="s">
        <v>1514</v>
      </c>
      <c r="B849" s="16" t="s">
        <v>1515</v>
      </c>
      <c r="C849" s="18" t="s">
        <v>1516</v>
      </c>
      <c r="D849" s="13" t="s">
        <v>16</v>
      </c>
      <c r="E849" s="14"/>
    </row>
    <row r="850" spans="1:5" ht="12.75" customHeight="1">
      <c r="A850" s="15" t="s">
        <v>1514</v>
      </c>
      <c r="B850" s="16" t="s">
        <v>1517</v>
      </c>
      <c r="C850" s="18" t="s">
        <v>1518</v>
      </c>
      <c r="D850" s="13" t="s">
        <v>16</v>
      </c>
      <c r="E850" s="14"/>
    </row>
    <row r="851" spans="1:5" ht="12.75" customHeight="1">
      <c r="A851" s="15" t="s">
        <v>1514</v>
      </c>
      <c r="B851" s="16" t="s">
        <v>1519</v>
      </c>
      <c r="C851" s="18" t="s">
        <v>1520</v>
      </c>
      <c r="D851" s="13" t="s">
        <v>16</v>
      </c>
      <c r="E851" s="14"/>
    </row>
    <row r="852" spans="1:5" ht="12.75" customHeight="1">
      <c r="A852" s="15" t="s">
        <v>1514</v>
      </c>
      <c r="B852" s="16" t="s">
        <v>1521</v>
      </c>
      <c r="C852" s="18" t="s">
        <v>1522</v>
      </c>
      <c r="D852" s="13" t="s">
        <v>16</v>
      </c>
      <c r="E852" s="14"/>
    </row>
    <row r="853" spans="1:5" ht="12.75" customHeight="1">
      <c r="A853" s="15" t="s">
        <v>1514</v>
      </c>
      <c r="B853" s="16" t="s">
        <v>1523</v>
      </c>
      <c r="C853" s="18" t="s">
        <v>1524</v>
      </c>
      <c r="D853" s="13" t="s">
        <v>16</v>
      </c>
      <c r="E853" s="17">
        <v>1</v>
      </c>
    </row>
    <row r="854" spans="1:5" ht="12.75" customHeight="1">
      <c r="A854" s="15" t="s">
        <v>1525</v>
      </c>
      <c r="B854" s="16" t="s">
        <v>1526</v>
      </c>
      <c r="C854" s="12"/>
      <c r="D854" s="13" t="s">
        <v>13</v>
      </c>
      <c r="E854" s="14"/>
    </row>
    <row r="855" spans="1:5" ht="12.75" customHeight="1">
      <c r="A855" s="15" t="s">
        <v>1525</v>
      </c>
      <c r="B855" s="16" t="s">
        <v>1527</v>
      </c>
      <c r="C855" s="12"/>
      <c r="D855" s="13" t="s">
        <v>13</v>
      </c>
      <c r="E855" s="14"/>
    </row>
    <row r="856" spans="1:5" ht="12.75" customHeight="1">
      <c r="A856" s="15" t="s">
        <v>1528</v>
      </c>
      <c r="B856" s="16" t="s">
        <v>1529</v>
      </c>
      <c r="C856" s="18" t="s">
        <v>1530</v>
      </c>
      <c r="D856" s="13" t="s">
        <v>300</v>
      </c>
      <c r="E856" s="14"/>
    </row>
    <row r="857" spans="1:5" ht="12.75" customHeight="1">
      <c r="A857" s="15" t="s">
        <v>1528</v>
      </c>
      <c r="B857" s="16" t="s">
        <v>1531</v>
      </c>
      <c r="C857" s="18" t="s">
        <v>1532</v>
      </c>
      <c r="D857" s="13" t="s">
        <v>268</v>
      </c>
      <c r="E857" s="14"/>
    </row>
    <row r="858" spans="1:5" ht="12.75" customHeight="1">
      <c r="A858" s="15" t="s">
        <v>1528</v>
      </c>
      <c r="B858" s="16" t="s">
        <v>1533</v>
      </c>
      <c r="C858" s="18" t="s">
        <v>1534</v>
      </c>
      <c r="D858" s="13" t="s">
        <v>224</v>
      </c>
      <c r="E858" s="14"/>
    </row>
    <row r="859" spans="1:5" ht="12.75" customHeight="1">
      <c r="A859" s="15" t="s">
        <v>1535</v>
      </c>
      <c r="B859" s="16" t="s">
        <v>1536</v>
      </c>
      <c r="C859" s="18" t="s">
        <v>1537</v>
      </c>
      <c r="D859" s="13" t="s">
        <v>268</v>
      </c>
      <c r="E859" s="14"/>
    </row>
    <row r="860" spans="1:5" ht="12.75" customHeight="1">
      <c r="A860" s="15" t="s">
        <v>1535</v>
      </c>
      <c r="B860" s="16" t="s">
        <v>1538</v>
      </c>
      <c r="C860" s="18" t="s">
        <v>1539</v>
      </c>
      <c r="D860" s="13" t="s">
        <v>113</v>
      </c>
      <c r="E860" s="14"/>
    </row>
    <row r="861" spans="1:5" ht="12.75" customHeight="1">
      <c r="A861" s="15" t="s">
        <v>1535</v>
      </c>
      <c r="B861" s="16" t="s">
        <v>1540</v>
      </c>
      <c r="C861" s="18" t="s">
        <v>1541</v>
      </c>
      <c r="D861" s="13" t="s">
        <v>16</v>
      </c>
      <c r="E861" s="14"/>
    </row>
    <row r="862" spans="1:5" ht="12.75" customHeight="1">
      <c r="A862" s="15" t="s">
        <v>1535</v>
      </c>
      <c r="B862" s="16" t="s">
        <v>1542</v>
      </c>
      <c r="C862" s="18" t="s">
        <v>1543</v>
      </c>
      <c r="D862" s="13" t="s">
        <v>16</v>
      </c>
      <c r="E862" s="14"/>
    </row>
    <row r="863" spans="1:5" ht="12.75" customHeight="1">
      <c r="A863" s="15" t="s">
        <v>1535</v>
      </c>
      <c r="B863" s="16" t="s">
        <v>1544</v>
      </c>
      <c r="C863" s="18" t="s">
        <v>1545</v>
      </c>
      <c r="D863" s="13" t="s">
        <v>136</v>
      </c>
      <c r="E863" s="14"/>
    </row>
    <row r="864" spans="1:5" ht="12.75" customHeight="1">
      <c r="A864" s="15" t="s">
        <v>1535</v>
      </c>
      <c r="B864" s="16" t="s">
        <v>1546</v>
      </c>
      <c r="C864" s="18" t="s">
        <v>1547</v>
      </c>
      <c r="D864" s="13" t="s">
        <v>224</v>
      </c>
      <c r="E864" s="17">
        <v>1</v>
      </c>
    </row>
    <row r="865" spans="1:5" ht="12.75" customHeight="1">
      <c r="A865" s="15" t="s">
        <v>1535</v>
      </c>
      <c r="B865" s="16" t="s">
        <v>1548</v>
      </c>
      <c r="C865" s="18" t="s">
        <v>1549</v>
      </c>
      <c r="D865" s="13" t="s">
        <v>224</v>
      </c>
      <c r="E865" s="14"/>
    </row>
    <row r="866" spans="1:5" ht="12.75" customHeight="1">
      <c r="A866" s="15" t="s">
        <v>1535</v>
      </c>
      <c r="B866" s="16" t="s">
        <v>1550</v>
      </c>
      <c r="C866" s="18" t="s">
        <v>1551</v>
      </c>
      <c r="D866" s="13" t="s">
        <v>300</v>
      </c>
      <c r="E866" s="14"/>
    </row>
    <row r="867" spans="1:5" ht="12.75" customHeight="1">
      <c r="A867" s="15" t="s">
        <v>1535</v>
      </c>
      <c r="B867" s="16" t="s">
        <v>1552</v>
      </c>
      <c r="C867" s="18" t="s">
        <v>1553</v>
      </c>
      <c r="D867" s="13" t="s">
        <v>136</v>
      </c>
      <c r="E867" s="14"/>
    </row>
    <row r="868" spans="1:5" ht="12.75" customHeight="1">
      <c r="A868" s="15" t="s">
        <v>1535</v>
      </c>
      <c r="B868" s="16" t="s">
        <v>1554</v>
      </c>
      <c r="C868" s="18" t="s">
        <v>1555</v>
      </c>
      <c r="D868" s="13" t="s">
        <v>136</v>
      </c>
      <c r="E868" s="14"/>
    </row>
    <row r="869" spans="1:5" ht="12.75" customHeight="1">
      <c r="A869" s="15" t="s">
        <v>1535</v>
      </c>
      <c r="B869" s="16" t="s">
        <v>1556</v>
      </c>
      <c r="C869" s="18" t="s">
        <v>1557</v>
      </c>
      <c r="D869" s="13" t="s">
        <v>300</v>
      </c>
      <c r="E869" s="14"/>
    </row>
    <row r="870" spans="1:5" ht="12.75" customHeight="1">
      <c r="A870" s="15" t="s">
        <v>1535</v>
      </c>
      <c r="B870" s="16" t="s">
        <v>1558</v>
      </c>
      <c r="C870" s="18" t="s">
        <v>1559</v>
      </c>
      <c r="D870" s="13" t="s">
        <v>136</v>
      </c>
      <c r="E870" s="14"/>
    </row>
    <row r="871" spans="1:5" ht="12.75" customHeight="1">
      <c r="A871" s="15" t="s">
        <v>1560</v>
      </c>
      <c r="B871" s="16" t="s">
        <v>1561</v>
      </c>
      <c r="C871" s="18" t="s">
        <v>1562</v>
      </c>
      <c r="D871" s="13" t="s">
        <v>224</v>
      </c>
      <c r="E871" s="17">
        <v>1</v>
      </c>
    </row>
    <row r="872" spans="1:5" ht="12.75" customHeight="1">
      <c r="A872" s="15" t="s">
        <v>1563</v>
      </c>
      <c r="B872" s="16" t="s">
        <v>1564</v>
      </c>
      <c r="C872" s="18" t="s">
        <v>1565</v>
      </c>
      <c r="D872" s="13" t="s">
        <v>16</v>
      </c>
      <c r="E872" s="14"/>
    </row>
    <row r="873" spans="1:5" ht="12.75" customHeight="1">
      <c r="A873" s="15" t="s">
        <v>1563</v>
      </c>
      <c r="B873" s="16" t="s">
        <v>1566</v>
      </c>
      <c r="C873" s="18" t="s">
        <v>1567</v>
      </c>
      <c r="D873" s="13" t="s">
        <v>16</v>
      </c>
      <c r="E873" s="17">
        <v>1</v>
      </c>
    </row>
    <row r="874" spans="1:5" ht="12.75" customHeight="1">
      <c r="A874" s="15" t="s">
        <v>1563</v>
      </c>
      <c r="B874" s="16" t="s">
        <v>1568</v>
      </c>
      <c r="C874" s="18" t="s">
        <v>1569</v>
      </c>
      <c r="D874" s="13" t="s">
        <v>16</v>
      </c>
      <c r="E874" s="17">
        <v>1</v>
      </c>
    </row>
    <row r="875" spans="1:5" ht="12.75" customHeight="1">
      <c r="A875" s="15" t="s">
        <v>1563</v>
      </c>
      <c r="B875" s="16" t="s">
        <v>1570</v>
      </c>
      <c r="C875" s="18" t="s">
        <v>1571</v>
      </c>
      <c r="D875" s="13" t="s">
        <v>16</v>
      </c>
      <c r="E875" s="17">
        <v>1</v>
      </c>
    </row>
    <row r="876" spans="1:5" ht="12.75" customHeight="1">
      <c r="A876" s="15" t="s">
        <v>1563</v>
      </c>
      <c r="B876" s="16" t="s">
        <v>1572</v>
      </c>
      <c r="C876" s="18" t="s">
        <v>1573</v>
      </c>
      <c r="D876" s="13" t="s">
        <v>113</v>
      </c>
      <c r="E876" s="14"/>
    </row>
    <row r="877" spans="1:5" ht="12.75" customHeight="1">
      <c r="A877" s="15" t="s">
        <v>1563</v>
      </c>
      <c r="B877" s="16" t="s">
        <v>1574</v>
      </c>
      <c r="C877" s="18" t="s">
        <v>1575</v>
      </c>
      <c r="D877" s="13" t="s">
        <v>16</v>
      </c>
      <c r="E877" s="14"/>
    </row>
    <row r="878" spans="1:5" ht="12.75" customHeight="1">
      <c r="A878" s="15" t="s">
        <v>1563</v>
      </c>
      <c r="B878" s="16" t="s">
        <v>1576</v>
      </c>
      <c r="C878" s="18" t="s">
        <v>1577</v>
      </c>
      <c r="D878" s="13" t="s">
        <v>16</v>
      </c>
      <c r="E878" s="14"/>
    </row>
    <row r="879" spans="1:5" ht="12.75" customHeight="1">
      <c r="A879" s="15" t="s">
        <v>1563</v>
      </c>
      <c r="B879" s="16" t="s">
        <v>1578</v>
      </c>
      <c r="C879" s="18" t="s">
        <v>1579</v>
      </c>
      <c r="D879" s="13" t="s">
        <v>16</v>
      </c>
      <c r="E879" s="14"/>
    </row>
    <row r="880" spans="1:5" ht="12.75" customHeight="1">
      <c r="A880" s="15" t="s">
        <v>1563</v>
      </c>
      <c r="B880" s="16" t="s">
        <v>1580</v>
      </c>
      <c r="C880" s="12"/>
      <c r="D880" s="13" t="s">
        <v>16</v>
      </c>
      <c r="E880" s="14"/>
    </row>
    <row r="881" spans="1:5" ht="12.75" customHeight="1">
      <c r="A881" s="15" t="s">
        <v>1563</v>
      </c>
      <c r="B881" s="16" t="s">
        <v>1581</v>
      </c>
      <c r="C881" s="18" t="s">
        <v>1582</v>
      </c>
      <c r="D881" s="13" t="s">
        <v>16</v>
      </c>
      <c r="E881" s="14"/>
    </row>
    <row r="882" spans="1:5" ht="12.75" customHeight="1">
      <c r="A882" s="15" t="s">
        <v>1563</v>
      </c>
      <c r="B882" s="16" t="s">
        <v>1583</v>
      </c>
      <c r="C882" s="18" t="s">
        <v>1584</v>
      </c>
      <c r="D882" s="13" t="s">
        <v>16</v>
      </c>
      <c r="E882" s="14"/>
    </row>
    <row r="883" spans="1:5" ht="12.75" customHeight="1">
      <c r="A883" s="15" t="s">
        <v>1563</v>
      </c>
      <c r="B883" s="16" t="s">
        <v>1585</v>
      </c>
      <c r="C883" s="18" t="s">
        <v>1586</v>
      </c>
      <c r="D883" s="13" t="s">
        <v>16</v>
      </c>
      <c r="E883" s="14"/>
    </row>
    <row r="884" spans="1:5" ht="12.75" customHeight="1">
      <c r="A884" s="15" t="s">
        <v>1563</v>
      </c>
      <c r="B884" s="16" t="s">
        <v>1587</v>
      </c>
      <c r="C884" s="12"/>
      <c r="D884" s="13" t="s">
        <v>16</v>
      </c>
      <c r="E884" s="14"/>
    </row>
    <row r="885" spans="1:5" ht="12.75" customHeight="1">
      <c r="A885" s="15" t="s">
        <v>1563</v>
      </c>
      <c r="B885" s="16" t="s">
        <v>1588</v>
      </c>
      <c r="C885" s="12"/>
      <c r="D885" s="13" t="s">
        <v>16</v>
      </c>
      <c r="E885" s="14"/>
    </row>
    <row r="886" spans="1:5" ht="12.75" customHeight="1">
      <c r="A886" s="15" t="s">
        <v>1563</v>
      </c>
      <c r="B886" s="16" t="s">
        <v>1589</v>
      </c>
      <c r="C886" s="18" t="s">
        <v>1590</v>
      </c>
      <c r="D886" s="13" t="s">
        <v>16</v>
      </c>
      <c r="E886" s="14"/>
    </row>
    <row r="887" spans="1:5" ht="12.75" customHeight="1">
      <c r="A887" s="15" t="s">
        <v>1563</v>
      </c>
      <c r="B887" s="16" t="s">
        <v>1591</v>
      </c>
      <c r="C887" s="18" t="s">
        <v>1592</v>
      </c>
      <c r="D887" s="13" t="s">
        <v>16</v>
      </c>
      <c r="E887" s="14"/>
    </row>
    <row r="888" spans="1:5" ht="12.75" customHeight="1">
      <c r="A888" s="15" t="s">
        <v>1563</v>
      </c>
      <c r="B888" s="16" t="s">
        <v>1593</v>
      </c>
      <c r="C888" s="18" t="s">
        <v>1594</v>
      </c>
      <c r="D888" s="13" t="s">
        <v>16</v>
      </c>
      <c r="E888" s="14"/>
    </row>
    <row r="889" spans="1:5" ht="12.75" customHeight="1">
      <c r="A889" s="15" t="s">
        <v>1563</v>
      </c>
      <c r="B889" s="16" t="s">
        <v>1595</v>
      </c>
      <c r="C889" s="18" t="s">
        <v>1596</v>
      </c>
      <c r="D889" s="13" t="s">
        <v>16</v>
      </c>
      <c r="E889" s="14"/>
    </row>
    <row r="890" spans="1:5" ht="12.75" customHeight="1">
      <c r="A890" s="15" t="s">
        <v>1563</v>
      </c>
      <c r="B890" s="16" t="s">
        <v>1597</v>
      </c>
      <c r="C890" s="12"/>
      <c r="D890" s="13" t="s">
        <v>16</v>
      </c>
      <c r="E890" s="14"/>
    </row>
    <row r="891" spans="1:5" ht="12.75" customHeight="1">
      <c r="A891" s="15" t="s">
        <v>1563</v>
      </c>
      <c r="B891" s="16" t="s">
        <v>1598</v>
      </c>
      <c r="C891" s="18" t="s">
        <v>1599</v>
      </c>
      <c r="D891" s="13" t="s">
        <v>113</v>
      </c>
      <c r="E891" s="14"/>
    </row>
    <row r="892" spans="1:5" ht="12.75" customHeight="1">
      <c r="A892" s="15" t="s">
        <v>1563</v>
      </c>
      <c r="B892" s="16" t="s">
        <v>1600</v>
      </c>
      <c r="C892" s="18" t="s">
        <v>1601</v>
      </c>
      <c r="D892" s="13" t="s">
        <v>113</v>
      </c>
      <c r="E892" s="14"/>
    </row>
    <row r="893" spans="1:5" ht="12.75" customHeight="1">
      <c r="A893" s="15" t="s">
        <v>1563</v>
      </c>
      <c r="B893" s="16" t="s">
        <v>1602</v>
      </c>
      <c r="C893" s="18" t="s">
        <v>1603</v>
      </c>
      <c r="D893" s="13" t="s">
        <v>113</v>
      </c>
      <c r="E893" s="14"/>
    </row>
    <row r="894" spans="1:5" ht="12.75" customHeight="1">
      <c r="A894" s="15" t="s">
        <v>1563</v>
      </c>
      <c r="B894" s="16" t="s">
        <v>1604</v>
      </c>
      <c r="C894" s="18" t="s">
        <v>1605</v>
      </c>
      <c r="D894" s="13" t="s">
        <v>16</v>
      </c>
      <c r="E894" s="14"/>
    </row>
    <row r="895" spans="1:5" ht="12.75" customHeight="1">
      <c r="A895" s="15" t="s">
        <v>1563</v>
      </c>
      <c r="B895" s="16" t="s">
        <v>1606</v>
      </c>
      <c r="C895" s="18" t="s">
        <v>1607</v>
      </c>
      <c r="D895" s="13" t="s">
        <v>16</v>
      </c>
      <c r="E895" s="17">
        <v>1</v>
      </c>
    </row>
    <row r="896" spans="1:5" ht="12.75" customHeight="1">
      <c r="A896" s="15" t="s">
        <v>1563</v>
      </c>
      <c r="B896" s="16" t="s">
        <v>1608</v>
      </c>
      <c r="C896" s="18" t="s">
        <v>1609</v>
      </c>
      <c r="D896" s="13" t="s">
        <v>16</v>
      </c>
      <c r="E896" s="17">
        <v>1</v>
      </c>
    </row>
    <row r="897" spans="1:5" ht="12.75" customHeight="1">
      <c r="A897" s="15" t="s">
        <v>1563</v>
      </c>
      <c r="B897" s="16" t="s">
        <v>1610</v>
      </c>
      <c r="C897" s="12"/>
      <c r="D897" s="13" t="s">
        <v>16</v>
      </c>
      <c r="E897" s="17">
        <v>1</v>
      </c>
    </row>
    <row r="898" spans="1:5" ht="12.75" customHeight="1">
      <c r="A898" s="15" t="s">
        <v>1563</v>
      </c>
      <c r="B898" s="16" t="s">
        <v>1611</v>
      </c>
      <c r="C898" s="18" t="s">
        <v>1612</v>
      </c>
      <c r="D898" s="13" t="s">
        <v>16</v>
      </c>
      <c r="E898" s="14"/>
    </row>
    <row r="899" spans="1:5" ht="12.75" customHeight="1">
      <c r="A899" s="10" t="s">
        <v>1613</v>
      </c>
      <c r="B899" s="11" t="s">
        <v>1614</v>
      </c>
      <c r="C899" s="18" t="s">
        <v>1615</v>
      </c>
      <c r="D899" s="13" t="s">
        <v>13</v>
      </c>
      <c r="E899" s="17">
        <v>1</v>
      </c>
    </row>
    <row r="900" spans="1:5" ht="12.75" customHeight="1">
      <c r="A900" s="10" t="s">
        <v>1613</v>
      </c>
      <c r="B900" s="11" t="s">
        <v>1616</v>
      </c>
      <c r="C900" s="12"/>
      <c r="D900" s="13" t="s">
        <v>13</v>
      </c>
      <c r="E900" s="14"/>
    </row>
    <row r="901" spans="1:5" ht="12.75" customHeight="1">
      <c r="A901" s="10" t="s">
        <v>1613</v>
      </c>
      <c r="B901" s="11" t="s">
        <v>1617</v>
      </c>
      <c r="C901" s="12"/>
      <c r="D901" s="18" t="s">
        <v>13</v>
      </c>
      <c r="E901" s="14"/>
    </row>
    <row r="902" spans="1:5" ht="12.75" customHeight="1">
      <c r="A902" s="15" t="s">
        <v>1613</v>
      </c>
      <c r="B902" s="16" t="s">
        <v>1618</v>
      </c>
      <c r="C902" s="18" t="s">
        <v>1619</v>
      </c>
      <c r="D902" s="13" t="s">
        <v>16</v>
      </c>
      <c r="E902" s="17">
        <v>1</v>
      </c>
    </row>
    <row r="903" spans="1:5" ht="12.75" customHeight="1">
      <c r="A903" s="10" t="s">
        <v>1613</v>
      </c>
      <c r="B903" s="11" t="s">
        <v>1620</v>
      </c>
      <c r="C903" s="18" t="s">
        <v>1621</v>
      </c>
      <c r="D903" s="13" t="s">
        <v>13</v>
      </c>
      <c r="E903" s="17">
        <v>1</v>
      </c>
    </row>
    <row r="904" spans="1:5" ht="12.75" customHeight="1">
      <c r="A904" s="10" t="s">
        <v>1613</v>
      </c>
      <c r="B904" s="11" t="s">
        <v>1622</v>
      </c>
      <c r="C904" s="18" t="s">
        <v>1623</v>
      </c>
      <c r="D904" s="13" t="s">
        <v>13</v>
      </c>
      <c r="E904" s="17">
        <v>1</v>
      </c>
    </row>
    <row r="905" spans="1:5" ht="12.75" customHeight="1">
      <c r="A905" s="10" t="s">
        <v>1613</v>
      </c>
      <c r="B905" s="11" t="s">
        <v>1624</v>
      </c>
      <c r="C905" s="12"/>
      <c r="D905" s="13" t="s">
        <v>13</v>
      </c>
      <c r="E905" s="14"/>
    </row>
    <row r="906" spans="1:5" ht="12.75" customHeight="1">
      <c r="A906" s="10" t="s">
        <v>1613</v>
      </c>
      <c r="B906" s="11" t="s">
        <v>1625</v>
      </c>
      <c r="C906" s="12"/>
      <c r="D906" s="13" t="s">
        <v>13</v>
      </c>
      <c r="E906" s="14"/>
    </row>
    <row r="907" spans="1:5" ht="12.75" customHeight="1">
      <c r="A907" s="10" t="s">
        <v>1613</v>
      </c>
      <c r="B907" s="11" t="s">
        <v>1626</v>
      </c>
      <c r="C907" s="18" t="s">
        <v>1627</v>
      </c>
      <c r="D907" s="13" t="s">
        <v>13</v>
      </c>
      <c r="E907" s="14"/>
    </row>
    <row r="908" spans="1:5" ht="12.75" customHeight="1">
      <c r="A908" s="15" t="s">
        <v>1613</v>
      </c>
      <c r="B908" s="16" t="s">
        <v>1628</v>
      </c>
      <c r="C908" s="18" t="s">
        <v>1629</v>
      </c>
      <c r="D908" s="13" t="s">
        <v>113</v>
      </c>
      <c r="E908" s="14"/>
    </row>
    <row r="909" spans="1:5" ht="12.75" customHeight="1">
      <c r="A909" s="10" t="s">
        <v>1613</v>
      </c>
      <c r="B909" s="11" t="s">
        <v>1630</v>
      </c>
      <c r="C909" s="18" t="s">
        <v>1631</v>
      </c>
      <c r="D909" s="13" t="s">
        <v>13</v>
      </c>
      <c r="E909" s="14"/>
    </row>
    <row r="910" spans="1:5" ht="12.75" customHeight="1">
      <c r="A910" s="10" t="s">
        <v>1613</v>
      </c>
      <c r="B910" s="11" t="s">
        <v>1632</v>
      </c>
      <c r="C910" s="18" t="s">
        <v>1633</v>
      </c>
      <c r="D910" s="13" t="s">
        <v>13</v>
      </c>
      <c r="E910" s="17">
        <v>1</v>
      </c>
    </row>
    <row r="911" spans="1:5" ht="12.75" customHeight="1">
      <c r="A911" s="10" t="s">
        <v>1613</v>
      </c>
      <c r="B911" s="11" t="s">
        <v>1634</v>
      </c>
      <c r="C911" s="18" t="s">
        <v>1635</v>
      </c>
      <c r="D911" s="13" t="s">
        <v>13</v>
      </c>
      <c r="E911" s="17">
        <v>1</v>
      </c>
    </row>
    <row r="912" spans="1:5" ht="12.75" customHeight="1">
      <c r="A912" s="10" t="s">
        <v>1613</v>
      </c>
      <c r="B912" s="11" t="s">
        <v>1636</v>
      </c>
      <c r="C912" s="18" t="s">
        <v>1637</v>
      </c>
      <c r="D912" s="13" t="s">
        <v>13</v>
      </c>
      <c r="E912" s="17">
        <v>1</v>
      </c>
    </row>
    <row r="913" spans="1:5" ht="12.75" customHeight="1">
      <c r="A913" s="10" t="s">
        <v>1613</v>
      </c>
      <c r="B913" s="11" t="s">
        <v>1638</v>
      </c>
      <c r="C913" s="12"/>
      <c r="D913" s="13" t="s">
        <v>13</v>
      </c>
      <c r="E913" s="14"/>
    </row>
    <row r="914" spans="1:5" ht="12.75" customHeight="1">
      <c r="A914" s="10" t="s">
        <v>1613</v>
      </c>
      <c r="B914" s="11" t="s">
        <v>1639</v>
      </c>
      <c r="C914" s="12"/>
      <c r="D914" s="13" t="s">
        <v>13</v>
      </c>
      <c r="E914" s="14"/>
    </row>
    <row r="915" spans="1:5" ht="12.75" customHeight="1">
      <c r="A915" s="10" t="s">
        <v>1613</v>
      </c>
      <c r="B915" s="11" t="s">
        <v>1640</v>
      </c>
      <c r="C915" s="19" t="s">
        <v>1641</v>
      </c>
      <c r="D915" s="13" t="s">
        <v>13</v>
      </c>
      <c r="E915" s="14"/>
    </row>
    <row r="916" spans="1:5" ht="12.75" customHeight="1">
      <c r="A916" s="10" t="s">
        <v>1613</v>
      </c>
      <c r="B916" s="11" t="s">
        <v>1642</v>
      </c>
      <c r="C916" s="18" t="s">
        <v>1643</v>
      </c>
      <c r="D916" s="13" t="s">
        <v>13</v>
      </c>
      <c r="E916" s="14"/>
    </row>
    <row r="917" spans="1:5" ht="12.75" customHeight="1">
      <c r="A917" s="10" t="s">
        <v>1613</v>
      </c>
      <c r="B917" s="11" t="s">
        <v>1644</v>
      </c>
      <c r="C917" s="18" t="s">
        <v>1645</v>
      </c>
      <c r="D917" s="13" t="s">
        <v>13</v>
      </c>
      <c r="E917" s="14"/>
    </row>
    <row r="918" spans="1:5" ht="12.75" customHeight="1">
      <c r="A918" s="15" t="s">
        <v>1613</v>
      </c>
      <c r="B918" s="16" t="s">
        <v>1646</v>
      </c>
      <c r="C918" s="18" t="s">
        <v>1647</v>
      </c>
      <c r="D918" s="13" t="s">
        <v>16</v>
      </c>
      <c r="E918" s="17">
        <v>1</v>
      </c>
    </row>
    <row r="919" spans="1:5" ht="12.75" customHeight="1">
      <c r="A919" s="10" t="s">
        <v>1613</v>
      </c>
      <c r="B919" s="11" t="s">
        <v>1648</v>
      </c>
      <c r="C919" s="18" t="s">
        <v>1649</v>
      </c>
      <c r="D919" s="13" t="s">
        <v>13</v>
      </c>
      <c r="E919" s="14"/>
    </row>
    <row r="920" spans="1:5" ht="12.75" customHeight="1">
      <c r="A920" s="10" t="s">
        <v>1613</v>
      </c>
      <c r="B920" s="11" t="s">
        <v>1650</v>
      </c>
      <c r="C920" s="12"/>
      <c r="D920" s="13" t="s">
        <v>13</v>
      </c>
      <c r="E920" s="14"/>
    </row>
    <row r="921" spans="1:5" ht="12.75" customHeight="1">
      <c r="A921" s="10" t="s">
        <v>1613</v>
      </c>
      <c r="B921" s="11" t="s">
        <v>1651</v>
      </c>
      <c r="C921" s="18" t="s">
        <v>1652</v>
      </c>
      <c r="D921" s="13" t="s">
        <v>13</v>
      </c>
      <c r="E921" s="17">
        <v>1</v>
      </c>
    </row>
    <row r="922" spans="1:5" ht="12.75" customHeight="1">
      <c r="A922" s="10" t="s">
        <v>1613</v>
      </c>
      <c r="B922" s="11" t="s">
        <v>1653</v>
      </c>
      <c r="C922" s="12"/>
      <c r="D922" s="13" t="s">
        <v>13</v>
      </c>
      <c r="E922" s="14"/>
    </row>
    <row r="923" spans="1:5" ht="12.75" customHeight="1">
      <c r="A923" s="10" t="s">
        <v>1613</v>
      </c>
      <c r="B923" s="11" t="s">
        <v>1654</v>
      </c>
      <c r="C923" s="18" t="s">
        <v>1655</v>
      </c>
      <c r="D923" s="13" t="s">
        <v>13</v>
      </c>
      <c r="E923" s="17">
        <v>1</v>
      </c>
    </row>
    <row r="924" spans="1:5" ht="12.75" customHeight="1">
      <c r="A924" s="15" t="s">
        <v>1613</v>
      </c>
      <c r="B924" s="16" t="s">
        <v>1656</v>
      </c>
      <c r="C924" s="18" t="s">
        <v>1657</v>
      </c>
      <c r="D924" s="13" t="s">
        <v>16</v>
      </c>
      <c r="E924" s="14"/>
    </row>
    <row r="925" spans="1:5" ht="12.75" customHeight="1">
      <c r="A925" s="10" t="s">
        <v>1613</v>
      </c>
      <c r="B925" s="11" t="s">
        <v>1658</v>
      </c>
      <c r="C925" s="12"/>
      <c r="D925" s="13" t="s">
        <v>13</v>
      </c>
      <c r="E925" s="14"/>
    </row>
    <row r="926" spans="1:5" ht="12.75" customHeight="1">
      <c r="A926" s="15" t="s">
        <v>1613</v>
      </c>
      <c r="B926" s="16" t="s">
        <v>1659</v>
      </c>
      <c r="C926" s="18" t="s">
        <v>1660</v>
      </c>
      <c r="D926" s="13" t="s">
        <v>16</v>
      </c>
      <c r="E926" s="17">
        <v>1</v>
      </c>
    </row>
    <row r="927" spans="1:5" ht="12.75" customHeight="1">
      <c r="A927" s="10" t="s">
        <v>1613</v>
      </c>
      <c r="B927" s="11" t="s">
        <v>1661</v>
      </c>
      <c r="C927" s="18" t="s">
        <v>1662</v>
      </c>
      <c r="D927" s="13" t="s">
        <v>13</v>
      </c>
      <c r="E927" s="14"/>
    </row>
    <row r="928" spans="1:5" ht="12.75" customHeight="1">
      <c r="A928" s="10" t="s">
        <v>1613</v>
      </c>
      <c r="B928" s="11" t="s">
        <v>1663</v>
      </c>
      <c r="C928" s="18" t="s">
        <v>1664</v>
      </c>
      <c r="D928" s="13" t="s">
        <v>13</v>
      </c>
      <c r="E928" s="17">
        <v>1</v>
      </c>
    </row>
    <row r="929" spans="1:5" ht="12.75" customHeight="1">
      <c r="A929" s="10" t="s">
        <v>1613</v>
      </c>
      <c r="B929" s="11" t="s">
        <v>1665</v>
      </c>
      <c r="C929" s="12"/>
      <c r="D929" s="13" t="s">
        <v>13</v>
      </c>
      <c r="E929" s="14"/>
    </row>
    <row r="930" spans="1:5" ht="12.75" customHeight="1">
      <c r="A930" s="10" t="s">
        <v>1613</v>
      </c>
      <c r="B930" s="11" t="s">
        <v>1666</v>
      </c>
      <c r="C930" s="18" t="s">
        <v>1667</v>
      </c>
      <c r="D930" s="13" t="s">
        <v>13</v>
      </c>
      <c r="E930" s="17">
        <v>1</v>
      </c>
    </row>
    <row r="931" spans="1:5" ht="12.75" customHeight="1">
      <c r="A931" s="10" t="s">
        <v>1613</v>
      </c>
      <c r="B931" s="11" t="s">
        <v>1668</v>
      </c>
      <c r="C931" s="18" t="s">
        <v>1669</v>
      </c>
      <c r="D931" s="13" t="s">
        <v>13</v>
      </c>
      <c r="E931" s="17">
        <v>1</v>
      </c>
    </row>
    <row r="932" spans="1:5" ht="12.75" customHeight="1">
      <c r="A932" s="10" t="s">
        <v>1613</v>
      </c>
      <c r="B932" s="11" t="s">
        <v>1670</v>
      </c>
      <c r="C932" s="12"/>
      <c r="D932" s="13" t="s">
        <v>13</v>
      </c>
      <c r="E932" s="14"/>
    </row>
    <row r="933" spans="1:5" ht="12.75" customHeight="1">
      <c r="A933" s="10" t="s">
        <v>1613</v>
      </c>
      <c r="B933" s="11" t="s">
        <v>1671</v>
      </c>
      <c r="C933" s="18" t="s">
        <v>1672</v>
      </c>
      <c r="D933" s="13" t="s">
        <v>13</v>
      </c>
      <c r="E933" s="14"/>
    </row>
    <row r="934" spans="1:5" ht="12.75" customHeight="1">
      <c r="A934" s="10" t="s">
        <v>1613</v>
      </c>
      <c r="B934" s="11" t="s">
        <v>1673</v>
      </c>
      <c r="C934" s="18" t="s">
        <v>1674</v>
      </c>
      <c r="D934" s="13" t="s">
        <v>13</v>
      </c>
      <c r="E934" s="17">
        <v>1</v>
      </c>
    </row>
    <row r="935" spans="1:5" ht="12.75" customHeight="1">
      <c r="A935" s="10" t="s">
        <v>1613</v>
      </c>
      <c r="B935" s="11" t="s">
        <v>1675</v>
      </c>
      <c r="C935" s="18" t="s">
        <v>1676</v>
      </c>
      <c r="D935" s="13" t="s">
        <v>13</v>
      </c>
      <c r="E935" s="17">
        <v>1</v>
      </c>
    </row>
    <row r="936" spans="1:5" ht="12.75" customHeight="1">
      <c r="A936" s="10" t="s">
        <v>1613</v>
      </c>
      <c r="B936" s="11" t="s">
        <v>1677</v>
      </c>
      <c r="C936" s="18" t="s">
        <v>1678</v>
      </c>
      <c r="D936" s="13" t="s">
        <v>13</v>
      </c>
      <c r="E936" s="17">
        <v>1</v>
      </c>
    </row>
    <row r="937" spans="1:5" ht="12.75" customHeight="1">
      <c r="A937" s="10" t="s">
        <v>1613</v>
      </c>
      <c r="B937" s="11" t="s">
        <v>1679</v>
      </c>
      <c r="C937" s="12"/>
      <c r="D937" s="13" t="s">
        <v>13</v>
      </c>
      <c r="E937" s="14"/>
    </row>
    <row r="938" spans="1:5" ht="12.75" customHeight="1">
      <c r="A938" s="10" t="s">
        <v>1613</v>
      </c>
      <c r="B938" s="11" t="s">
        <v>1680</v>
      </c>
      <c r="C938" s="12"/>
      <c r="D938" s="13" t="s">
        <v>13</v>
      </c>
      <c r="E938" s="14"/>
    </row>
    <row r="939" spans="1:5" ht="12.75" customHeight="1">
      <c r="A939" s="10" t="s">
        <v>1613</v>
      </c>
      <c r="B939" s="11" t="s">
        <v>1681</v>
      </c>
      <c r="C939" s="18" t="s">
        <v>1682</v>
      </c>
      <c r="D939" s="13" t="s">
        <v>13</v>
      </c>
      <c r="E939" s="14"/>
    </row>
    <row r="940" spans="1:5" ht="12.75" customHeight="1">
      <c r="A940" s="10" t="s">
        <v>1613</v>
      </c>
      <c r="B940" s="11" t="s">
        <v>1683</v>
      </c>
      <c r="C940" s="12"/>
      <c r="D940" s="13" t="s">
        <v>13</v>
      </c>
      <c r="E940" s="14"/>
    </row>
    <row r="941" spans="1:5" ht="12.75" customHeight="1">
      <c r="A941" s="10" t="s">
        <v>1613</v>
      </c>
      <c r="B941" s="11" t="s">
        <v>1684</v>
      </c>
      <c r="C941" s="12"/>
      <c r="D941" s="13" t="s">
        <v>13</v>
      </c>
      <c r="E941" s="14"/>
    </row>
    <row r="942" spans="1:5" ht="12.75" customHeight="1">
      <c r="A942" s="10" t="s">
        <v>1613</v>
      </c>
      <c r="B942" s="11" t="s">
        <v>1685</v>
      </c>
      <c r="C942" s="12"/>
      <c r="D942" s="13" t="s">
        <v>13</v>
      </c>
      <c r="E942" s="14"/>
    </row>
    <row r="943" spans="1:5" ht="12.75" customHeight="1">
      <c r="A943" s="15" t="s">
        <v>1613</v>
      </c>
      <c r="B943" s="16" t="s">
        <v>1686</v>
      </c>
      <c r="C943" s="18" t="s">
        <v>1687</v>
      </c>
      <c r="D943" s="13" t="s">
        <v>16</v>
      </c>
      <c r="E943" s="14"/>
    </row>
    <row r="944" spans="1:5" ht="12.75" customHeight="1">
      <c r="A944" s="15" t="s">
        <v>1613</v>
      </c>
      <c r="B944" s="16" t="s">
        <v>1688</v>
      </c>
      <c r="C944" s="18" t="s">
        <v>1689</v>
      </c>
      <c r="D944" s="13" t="s">
        <v>16</v>
      </c>
      <c r="E944" s="14"/>
    </row>
    <row r="945" spans="1:5" ht="12.75" customHeight="1">
      <c r="A945" s="10" t="s">
        <v>1613</v>
      </c>
      <c r="B945" s="11" t="s">
        <v>1690</v>
      </c>
      <c r="C945" s="18" t="s">
        <v>1691</v>
      </c>
      <c r="D945" s="13" t="s">
        <v>13</v>
      </c>
      <c r="E945" s="14"/>
    </row>
    <row r="946" spans="1:5" ht="12.75" customHeight="1">
      <c r="A946" s="15" t="s">
        <v>1613</v>
      </c>
      <c r="B946" s="16" t="s">
        <v>1692</v>
      </c>
      <c r="C946" s="18" t="s">
        <v>1693</v>
      </c>
      <c r="D946" s="13" t="s">
        <v>113</v>
      </c>
      <c r="E946" s="14"/>
    </row>
    <row r="947" spans="1:5" ht="12.75" customHeight="1">
      <c r="A947" s="15" t="s">
        <v>1613</v>
      </c>
      <c r="B947" s="16" t="s">
        <v>1694</v>
      </c>
      <c r="C947" s="18" t="s">
        <v>1695</v>
      </c>
      <c r="D947" s="13" t="s">
        <v>16</v>
      </c>
      <c r="E947" s="14"/>
    </row>
    <row r="948" spans="1:5" ht="12.75" customHeight="1">
      <c r="A948" s="10" t="s">
        <v>1613</v>
      </c>
      <c r="B948" s="11" t="s">
        <v>1696</v>
      </c>
      <c r="C948" s="12"/>
      <c r="D948" s="18" t="s">
        <v>13</v>
      </c>
      <c r="E948" s="14"/>
    </row>
    <row r="949" spans="1:5" ht="12.75" customHeight="1">
      <c r="A949" s="10" t="s">
        <v>1613</v>
      </c>
      <c r="B949" s="11" t="s">
        <v>1697</v>
      </c>
      <c r="C949" s="18" t="s">
        <v>1698</v>
      </c>
      <c r="D949" s="13" t="s">
        <v>13</v>
      </c>
      <c r="E949" s="14"/>
    </row>
    <row r="950" spans="1:5" ht="12.75" customHeight="1">
      <c r="A950" s="10" t="s">
        <v>1613</v>
      </c>
      <c r="B950" s="11" t="s">
        <v>1699</v>
      </c>
      <c r="C950" s="12"/>
      <c r="D950" s="13" t="s">
        <v>13</v>
      </c>
      <c r="E950" s="14"/>
    </row>
    <row r="951" spans="1:5" ht="12.75" customHeight="1">
      <c r="A951" s="10" t="s">
        <v>1700</v>
      </c>
      <c r="B951" s="11" t="s">
        <v>1701</v>
      </c>
      <c r="C951" s="12"/>
      <c r="D951" s="13" t="s">
        <v>13</v>
      </c>
      <c r="E951" s="14"/>
    </row>
    <row r="952" spans="1:5" ht="12.75" customHeight="1">
      <c r="A952" s="10" t="s">
        <v>1700</v>
      </c>
      <c r="B952" s="11" t="s">
        <v>1702</v>
      </c>
      <c r="C952" s="12"/>
      <c r="D952" s="13" t="s">
        <v>13</v>
      </c>
      <c r="E952" s="14"/>
    </row>
    <row r="953" spans="1:5" ht="12.75" customHeight="1">
      <c r="A953" s="15" t="s">
        <v>1703</v>
      </c>
      <c r="B953" s="16" t="s">
        <v>1704</v>
      </c>
      <c r="C953" s="18" t="s">
        <v>1705</v>
      </c>
      <c r="D953" s="13" t="s">
        <v>300</v>
      </c>
      <c r="E953" s="14"/>
    </row>
    <row r="954" spans="1:5" ht="12.75" customHeight="1">
      <c r="A954" s="10" t="s">
        <v>1706</v>
      </c>
      <c r="B954" s="11" t="s">
        <v>1707</v>
      </c>
      <c r="C954" s="12"/>
      <c r="D954" s="13" t="s">
        <v>13</v>
      </c>
      <c r="E954" s="14"/>
    </row>
    <row r="955" spans="1:5" ht="12.75" customHeight="1">
      <c r="A955" s="10" t="s">
        <v>1706</v>
      </c>
      <c r="B955" s="11" t="s">
        <v>1708</v>
      </c>
      <c r="C955" s="12"/>
      <c r="D955" s="13" t="s">
        <v>13</v>
      </c>
      <c r="E955" s="14"/>
    </row>
    <row r="956" spans="1:5" ht="12.75" customHeight="1">
      <c r="A956" s="15" t="s">
        <v>1709</v>
      </c>
      <c r="B956" s="16" t="s">
        <v>1710</v>
      </c>
      <c r="C956" s="18" t="s">
        <v>1711</v>
      </c>
      <c r="D956" s="13" t="s">
        <v>113</v>
      </c>
      <c r="E956" s="14"/>
    </row>
    <row r="957" spans="1:5" ht="12.75" customHeight="1">
      <c r="A957" s="15" t="s">
        <v>1709</v>
      </c>
      <c r="B957" s="16" t="s">
        <v>1712</v>
      </c>
      <c r="C957" s="18" t="s">
        <v>1713</v>
      </c>
      <c r="D957" s="13" t="s">
        <v>16</v>
      </c>
      <c r="E957" s="14"/>
    </row>
    <row r="958" spans="1:5" ht="12.75" customHeight="1">
      <c r="A958" s="15" t="s">
        <v>1709</v>
      </c>
      <c r="B958" s="16" t="s">
        <v>1714</v>
      </c>
      <c r="C958" s="18" t="s">
        <v>1715</v>
      </c>
      <c r="D958" s="13" t="s">
        <v>16</v>
      </c>
      <c r="E958" s="14"/>
    </row>
    <row r="959" spans="1:5" ht="12.75" customHeight="1">
      <c r="A959" s="10" t="s">
        <v>1709</v>
      </c>
      <c r="B959" s="11" t="s">
        <v>1716</v>
      </c>
      <c r="C959" s="12"/>
      <c r="D959" s="18" t="s">
        <v>13</v>
      </c>
      <c r="E959" s="14"/>
    </row>
    <row r="960" spans="1:5" ht="12.75" customHeight="1">
      <c r="A960" s="15" t="s">
        <v>1709</v>
      </c>
      <c r="B960" s="16" t="s">
        <v>1717</v>
      </c>
      <c r="C960" s="18" t="s">
        <v>1718</v>
      </c>
      <c r="D960" s="13" t="s">
        <v>16</v>
      </c>
      <c r="E960" s="17">
        <v>6</v>
      </c>
    </row>
    <row r="961" spans="1:5" ht="12.75" customHeight="1">
      <c r="A961" s="15" t="s">
        <v>1709</v>
      </c>
      <c r="B961" s="16" t="s">
        <v>1719</v>
      </c>
      <c r="C961" s="18" t="s">
        <v>1720</v>
      </c>
      <c r="D961" s="13" t="s">
        <v>16</v>
      </c>
      <c r="E961" s="17">
        <v>3</v>
      </c>
    </row>
    <row r="962" spans="1:5" ht="12.75" customHeight="1">
      <c r="A962" s="10" t="s">
        <v>1709</v>
      </c>
      <c r="B962" s="11" t="s">
        <v>1721</v>
      </c>
      <c r="C962" s="12"/>
      <c r="D962" s="13" t="s">
        <v>13</v>
      </c>
      <c r="E962" s="14"/>
    </row>
    <row r="963" spans="1:5" ht="12.75" customHeight="1">
      <c r="A963" s="10" t="s">
        <v>1722</v>
      </c>
      <c r="B963" s="11" t="s">
        <v>1723</v>
      </c>
      <c r="C963" s="12"/>
      <c r="D963" s="13" t="s">
        <v>13</v>
      </c>
      <c r="E963" s="14"/>
    </row>
    <row r="964" spans="1:5" ht="12.75" customHeight="1">
      <c r="A964" s="15" t="s">
        <v>1722</v>
      </c>
      <c r="B964" s="16" t="s">
        <v>1724</v>
      </c>
      <c r="C964" s="12"/>
      <c r="D964" s="18" t="s">
        <v>13</v>
      </c>
      <c r="E964" s="14"/>
    </row>
    <row r="965" spans="1:5" ht="12.75" customHeight="1">
      <c r="A965" s="15" t="s">
        <v>1722</v>
      </c>
      <c r="B965" s="16" t="s">
        <v>1725</v>
      </c>
      <c r="C965" s="18" t="s">
        <v>1726</v>
      </c>
      <c r="D965" s="18" t="s">
        <v>16</v>
      </c>
      <c r="E965" s="14"/>
    </row>
    <row r="966" spans="1:5" ht="12.75" customHeight="1">
      <c r="A966" s="15" t="s">
        <v>1722</v>
      </c>
      <c r="B966" s="16" t="s">
        <v>1727</v>
      </c>
      <c r="C966" s="18" t="s">
        <v>1728</v>
      </c>
      <c r="D966" s="18" t="s">
        <v>268</v>
      </c>
      <c r="E966" s="14"/>
    </row>
    <row r="967" spans="1:5" ht="12.75" customHeight="1">
      <c r="A967" s="15" t="s">
        <v>1722</v>
      </c>
      <c r="B967" s="16" t="s">
        <v>1729</v>
      </c>
      <c r="C967" s="18" t="s">
        <v>1730</v>
      </c>
      <c r="D967" s="18" t="s">
        <v>300</v>
      </c>
      <c r="E967" s="17">
        <v>1</v>
      </c>
    </row>
    <row r="968" spans="1:5" ht="12.75" customHeight="1">
      <c r="A968" s="15" t="s">
        <v>1722</v>
      </c>
      <c r="B968" s="16" t="s">
        <v>1731</v>
      </c>
      <c r="C968" s="18" t="s">
        <v>1732</v>
      </c>
      <c r="D968" s="18" t="s">
        <v>268</v>
      </c>
      <c r="E968" s="14"/>
    </row>
    <row r="969" spans="1:5" ht="12.75" customHeight="1">
      <c r="A969" s="15" t="s">
        <v>1722</v>
      </c>
      <c r="B969" s="16" t="s">
        <v>1733</v>
      </c>
      <c r="C969" s="18" t="s">
        <v>1734</v>
      </c>
      <c r="D969" s="18" t="s">
        <v>113</v>
      </c>
      <c r="E969" s="14"/>
    </row>
    <row r="970" spans="1:5" ht="12.75" customHeight="1">
      <c r="A970" s="15" t="s">
        <v>1722</v>
      </c>
      <c r="B970" s="16" t="s">
        <v>1735</v>
      </c>
      <c r="C970" s="12"/>
      <c r="D970" s="18" t="s">
        <v>16</v>
      </c>
      <c r="E970" s="14"/>
    </row>
    <row r="971" spans="1:5" ht="12.75" customHeight="1">
      <c r="A971" s="10" t="s">
        <v>1722</v>
      </c>
      <c r="B971" s="11" t="s">
        <v>1736</v>
      </c>
      <c r="C971" s="19" t="s">
        <v>1737</v>
      </c>
      <c r="D971" s="18" t="s">
        <v>13</v>
      </c>
      <c r="E971" s="14"/>
    </row>
    <row r="972" spans="1:5" ht="12.75" customHeight="1">
      <c r="A972" s="15" t="s">
        <v>1722</v>
      </c>
      <c r="B972" s="16" t="s">
        <v>1738</v>
      </c>
      <c r="C972" s="18" t="s">
        <v>1739</v>
      </c>
      <c r="D972" s="18" t="s">
        <v>224</v>
      </c>
      <c r="E972" s="14"/>
    </row>
    <row r="973" spans="1:5" ht="12.75" customHeight="1">
      <c r="A973" s="15" t="s">
        <v>1722</v>
      </c>
      <c r="B973" s="16" t="s">
        <v>1740</v>
      </c>
      <c r="C973" s="18" t="s">
        <v>1741</v>
      </c>
      <c r="D973" s="18" t="s">
        <v>224</v>
      </c>
      <c r="E973" s="14"/>
    </row>
    <row r="974" spans="1:5" ht="12.75" customHeight="1">
      <c r="A974" s="15" t="s">
        <v>1722</v>
      </c>
      <c r="B974" s="16" t="s">
        <v>1742</v>
      </c>
      <c r="C974" s="18" t="s">
        <v>1743</v>
      </c>
      <c r="D974" s="18" t="s">
        <v>136</v>
      </c>
      <c r="E974" s="14"/>
    </row>
    <row r="975" spans="1:5" ht="12.75" customHeight="1">
      <c r="A975" s="15" t="s">
        <v>1722</v>
      </c>
      <c r="B975" s="16" t="s">
        <v>1744</v>
      </c>
      <c r="C975" s="18" t="s">
        <v>1745</v>
      </c>
      <c r="D975" s="18" t="s">
        <v>136</v>
      </c>
      <c r="E975" s="14"/>
    </row>
    <row r="976" spans="1:5" ht="12.75" customHeight="1">
      <c r="A976" s="15" t="s">
        <v>1722</v>
      </c>
      <c r="B976" s="16" t="s">
        <v>1746</v>
      </c>
      <c r="C976" s="18" t="s">
        <v>1747</v>
      </c>
      <c r="D976" s="18" t="s">
        <v>16</v>
      </c>
      <c r="E976" s="14"/>
    </row>
    <row r="977" spans="1:5" ht="12.75" customHeight="1">
      <c r="A977" s="15" t="s">
        <v>1722</v>
      </c>
      <c r="B977" s="16" t="s">
        <v>1748</v>
      </c>
      <c r="C977" s="18" t="s">
        <v>1749</v>
      </c>
      <c r="D977" s="18" t="s">
        <v>136</v>
      </c>
      <c r="E977" s="14"/>
    </row>
    <row r="978" spans="1:5" ht="12.75" customHeight="1">
      <c r="A978" s="15" t="s">
        <v>1722</v>
      </c>
      <c r="B978" s="16" t="s">
        <v>1750</v>
      </c>
      <c r="C978" s="18" t="s">
        <v>1751</v>
      </c>
      <c r="D978" s="18" t="s">
        <v>16</v>
      </c>
      <c r="E978" s="14"/>
    </row>
    <row r="979" spans="1:5" ht="12.75" customHeight="1">
      <c r="A979" s="15" t="s">
        <v>1722</v>
      </c>
      <c r="B979" s="16" t="s">
        <v>1752</v>
      </c>
      <c r="C979" s="18" t="s">
        <v>1753</v>
      </c>
      <c r="D979" s="18" t="s">
        <v>16</v>
      </c>
      <c r="E979" s="14"/>
    </row>
    <row r="980" spans="1:5" ht="12.75" customHeight="1">
      <c r="A980" s="15" t="s">
        <v>1722</v>
      </c>
      <c r="B980" s="16" t="s">
        <v>1754</v>
      </c>
      <c r="C980" s="18" t="s">
        <v>1755</v>
      </c>
      <c r="D980" s="18" t="s">
        <v>300</v>
      </c>
      <c r="E980" s="14"/>
    </row>
    <row r="981" spans="1:5" ht="12.75" customHeight="1">
      <c r="A981" s="15" t="s">
        <v>1722</v>
      </c>
      <c r="B981" s="16" t="s">
        <v>1756</v>
      </c>
      <c r="C981" s="18" t="s">
        <v>1757</v>
      </c>
      <c r="D981" s="18" t="s">
        <v>16</v>
      </c>
      <c r="E981" s="14"/>
    </row>
    <row r="982" spans="1:5" ht="12.75" customHeight="1">
      <c r="A982" s="10" t="s">
        <v>1722</v>
      </c>
      <c r="B982" s="11" t="s">
        <v>1758</v>
      </c>
      <c r="C982" s="12"/>
      <c r="D982" s="18" t="s">
        <v>13</v>
      </c>
      <c r="E982" s="14"/>
    </row>
    <row r="983" spans="1:5" ht="12.75" customHeight="1">
      <c r="A983" s="15" t="s">
        <v>1722</v>
      </c>
      <c r="B983" s="16" t="s">
        <v>1759</v>
      </c>
      <c r="C983" s="12"/>
      <c r="D983" s="18" t="s">
        <v>13</v>
      </c>
      <c r="E983" s="14"/>
    </row>
    <row r="984" spans="1:5" ht="12.75" customHeight="1">
      <c r="A984" s="10" t="s">
        <v>1722</v>
      </c>
      <c r="B984" s="11" t="s">
        <v>1760</v>
      </c>
      <c r="C984" s="12"/>
      <c r="D984" s="13" t="s">
        <v>13</v>
      </c>
      <c r="E984" s="14"/>
    </row>
    <row r="985" spans="1:5" ht="12.75" customHeight="1">
      <c r="A985" s="15" t="s">
        <v>1722</v>
      </c>
      <c r="B985" s="16" t="s">
        <v>1761</v>
      </c>
      <c r="C985" s="18" t="s">
        <v>1762</v>
      </c>
      <c r="D985" s="13" t="s">
        <v>16</v>
      </c>
      <c r="E985" s="14"/>
    </row>
    <row r="986" spans="1:5" ht="12.75" customHeight="1">
      <c r="A986" s="15" t="s">
        <v>1722</v>
      </c>
      <c r="B986" s="16" t="s">
        <v>1763</v>
      </c>
      <c r="C986" s="18" t="s">
        <v>1764</v>
      </c>
      <c r="D986" s="13" t="s">
        <v>16</v>
      </c>
      <c r="E986" s="14"/>
    </row>
    <row r="987" spans="1:5" ht="12.75" customHeight="1">
      <c r="A987" s="15" t="s">
        <v>1765</v>
      </c>
      <c r="B987" s="16" t="s">
        <v>1766</v>
      </c>
      <c r="C987" s="18" t="s">
        <v>1767</v>
      </c>
      <c r="D987" s="13" t="s">
        <v>16</v>
      </c>
      <c r="E987" s="14"/>
    </row>
    <row r="988" spans="1:5" ht="12.75" customHeight="1">
      <c r="A988" s="15" t="s">
        <v>1765</v>
      </c>
      <c r="B988" s="16" t="s">
        <v>1768</v>
      </c>
      <c r="C988" s="18" t="s">
        <v>1769</v>
      </c>
      <c r="D988" s="13" t="s">
        <v>16</v>
      </c>
      <c r="E988" s="14"/>
    </row>
    <row r="989" spans="1:5" ht="12.75" customHeight="1">
      <c r="A989" s="15" t="s">
        <v>1765</v>
      </c>
      <c r="B989" s="16" t="s">
        <v>1770</v>
      </c>
      <c r="C989" s="18" t="s">
        <v>1771</v>
      </c>
      <c r="D989" s="13" t="s">
        <v>113</v>
      </c>
      <c r="E989" s="14"/>
    </row>
    <row r="990" spans="1:5" ht="12.75" customHeight="1">
      <c r="A990" s="15" t="s">
        <v>1765</v>
      </c>
      <c r="B990" s="16" t="s">
        <v>1772</v>
      </c>
      <c r="C990" s="18" t="s">
        <v>1773</v>
      </c>
      <c r="D990" s="13" t="s">
        <v>113</v>
      </c>
      <c r="E990" s="14"/>
    </row>
    <row r="991" spans="1:5" ht="12.75" customHeight="1">
      <c r="A991" s="15" t="s">
        <v>1765</v>
      </c>
      <c r="B991" s="16" t="s">
        <v>1774</v>
      </c>
      <c r="C991" s="18" t="s">
        <v>1775</v>
      </c>
      <c r="D991" s="13" t="s">
        <v>16</v>
      </c>
      <c r="E991" s="14"/>
    </row>
    <row r="992" spans="1:5" ht="12.75" customHeight="1">
      <c r="A992" s="15" t="s">
        <v>1765</v>
      </c>
      <c r="B992" s="16" t="s">
        <v>1776</v>
      </c>
      <c r="C992" s="18" t="s">
        <v>1777</v>
      </c>
      <c r="D992" s="13" t="s">
        <v>16</v>
      </c>
      <c r="E992" s="14"/>
    </row>
    <row r="993" spans="1:5" ht="12.75" customHeight="1">
      <c r="A993" s="10" t="s">
        <v>1765</v>
      </c>
      <c r="B993" s="11" t="s">
        <v>1778</v>
      </c>
      <c r="C993" s="18" t="s">
        <v>1779</v>
      </c>
      <c r="D993" s="13" t="s">
        <v>13</v>
      </c>
      <c r="E993" s="14"/>
    </row>
    <row r="994" spans="1:5" ht="12.75" customHeight="1">
      <c r="A994" s="15" t="s">
        <v>1765</v>
      </c>
      <c r="B994" s="16" t="s">
        <v>1780</v>
      </c>
      <c r="C994" s="18" t="s">
        <v>1781</v>
      </c>
      <c r="D994" s="13" t="s">
        <v>113</v>
      </c>
      <c r="E994" s="14"/>
    </row>
    <row r="995" spans="1:5" ht="12.75" customHeight="1">
      <c r="A995" s="15" t="s">
        <v>1782</v>
      </c>
      <c r="B995" s="16" t="s">
        <v>1783</v>
      </c>
      <c r="C995" s="18" t="s">
        <v>1784</v>
      </c>
      <c r="D995" s="13" t="s">
        <v>136</v>
      </c>
      <c r="E995" s="14"/>
    </row>
    <row r="996" spans="1:5" ht="12.75" customHeight="1">
      <c r="A996" s="10" t="s">
        <v>1785</v>
      </c>
      <c r="B996" s="11" t="s">
        <v>1786</v>
      </c>
      <c r="C996" s="18" t="s">
        <v>1787</v>
      </c>
      <c r="D996" s="13" t="s">
        <v>13</v>
      </c>
      <c r="E996" s="17">
        <v>1</v>
      </c>
    </row>
    <row r="997" spans="1:5" ht="12.75" customHeight="1">
      <c r="A997" s="15" t="s">
        <v>1785</v>
      </c>
      <c r="B997" s="16" t="s">
        <v>1788</v>
      </c>
      <c r="C997" s="18" t="s">
        <v>1789</v>
      </c>
      <c r="D997" s="13" t="s">
        <v>16</v>
      </c>
      <c r="E997" s="17">
        <v>1</v>
      </c>
    </row>
    <row r="998" spans="1:5" ht="12.75" customHeight="1">
      <c r="A998" s="15" t="s">
        <v>1785</v>
      </c>
      <c r="B998" s="16" t="s">
        <v>1790</v>
      </c>
      <c r="C998" s="18" t="s">
        <v>1791</v>
      </c>
      <c r="D998" s="13" t="s">
        <v>16</v>
      </c>
      <c r="E998" s="17">
        <v>1</v>
      </c>
    </row>
    <row r="999" spans="1:5" ht="12.75" customHeight="1">
      <c r="A999" s="10" t="s">
        <v>1785</v>
      </c>
      <c r="B999" s="11" t="s">
        <v>1792</v>
      </c>
      <c r="C999" s="12"/>
      <c r="D999" s="13" t="s">
        <v>13</v>
      </c>
      <c r="E999" s="14"/>
    </row>
    <row r="1000" spans="1:5" ht="12.75" customHeight="1">
      <c r="A1000" s="10" t="s">
        <v>1785</v>
      </c>
      <c r="B1000" s="11" t="s">
        <v>1793</v>
      </c>
      <c r="C1000" s="12"/>
      <c r="D1000" s="13" t="s">
        <v>13</v>
      </c>
      <c r="E1000" s="14"/>
    </row>
    <row r="1001" spans="1:5" ht="12.75" customHeight="1">
      <c r="A1001" s="10" t="s">
        <v>1785</v>
      </c>
      <c r="B1001" s="11" t="s">
        <v>1794</v>
      </c>
      <c r="C1001" s="18" t="s">
        <v>1795</v>
      </c>
      <c r="D1001" s="13" t="s">
        <v>13</v>
      </c>
      <c r="E1001" s="17">
        <v>1</v>
      </c>
    </row>
    <row r="1002" spans="1:5" ht="12.75" customHeight="1">
      <c r="A1002" s="15" t="s">
        <v>1785</v>
      </c>
      <c r="B1002" s="16" t="s">
        <v>1796</v>
      </c>
      <c r="C1002" s="18" t="s">
        <v>1797</v>
      </c>
      <c r="D1002" s="13" t="s">
        <v>268</v>
      </c>
      <c r="E1002" s="14"/>
    </row>
    <row r="1003" spans="1:5" ht="12.75" customHeight="1">
      <c r="A1003" s="15" t="s">
        <v>1785</v>
      </c>
      <c r="B1003" s="16" t="s">
        <v>1798</v>
      </c>
      <c r="C1003" s="18" t="s">
        <v>1799</v>
      </c>
      <c r="D1003" s="13" t="s">
        <v>16</v>
      </c>
      <c r="E1003" s="14"/>
    </row>
    <row r="1004" spans="1:5" ht="12.75" customHeight="1">
      <c r="A1004" s="10" t="s">
        <v>1785</v>
      </c>
      <c r="B1004" s="11" t="s">
        <v>1800</v>
      </c>
      <c r="C1004" s="18" t="s">
        <v>1801</v>
      </c>
      <c r="D1004" s="13" t="s">
        <v>13</v>
      </c>
      <c r="E1004" s="17">
        <v>1</v>
      </c>
    </row>
    <row r="1005" spans="1:5" ht="12.75" customHeight="1">
      <c r="A1005" s="15" t="s">
        <v>1802</v>
      </c>
      <c r="B1005" s="16" t="s">
        <v>1803</v>
      </c>
      <c r="C1005" s="18" t="s">
        <v>1804</v>
      </c>
      <c r="D1005" s="13" t="s">
        <v>268</v>
      </c>
      <c r="E1005" s="17">
        <v>1</v>
      </c>
    </row>
    <row r="1006" spans="1:5" ht="12.75" customHeight="1">
      <c r="A1006" s="10" t="s">
        <v>1802</v>
      </c>
      <c r="B1006" s="11" t="s">
        <v>1805</v>
      </c>
      <c r="C1006" s="12"/>
      <c r="D1006" s="13" t="s">
        <v>13</v>
      </c>
      <c r="E1006" s="14"/>
    </row>
    <row r="1007" spans="1:5" ht="12.75" customHeight="1">
      <c r="A1007" s="15" t="s">
        <v>1802</v>
      </c>
      <c r="B1007" s="16" t="s">
        <v>1806</v>
      </c>
      <c r="C1007" s="18" t="s">
        <v>1807</v>
      </c>
      <c r="D1007" s="13" t="s">
        <v>16</v>
      </c>
      <c r="E1007" s="17">
        <v>3</v>
      </c>
    </row>
    <row r="1008" spans="1:5" ht="12.75" customHeight="1">
      <c r="A1008" s="15" t="s">
        <v>1808</v>
      </c>
      <c r="B1008" s="16" t="s">
        <v>1809</v>
      </c>
      <c r="C1008" s="19" t="s">
        <v>1810</v>
      </c>
      <c r="D1008" s="13" t="s">
        <v>13</v>
      </c>
      <c r="E1008" s="14"/>
    </row>
    <row r="1009" spans="1:5" ht="12.75" customHeight="1">
      <c r="A1009" s="15" t="s">
        <v>1808</v>
      </c>
      <c r="B1009" s="16" t="s">
        <v>1811</v>
      </c>
      <c r="C1009" s="19" t="s">
        <v>1812</v>
      </c>
      <c r="D1009" s="13" t="s">
        <v>13</v>
      </c>
      <c r="E1009" s="14"/>
    </row>
    <row r="1010" spans="1:5" ht="12.75" customHeight="1">
      <c r="A1010" s="15" t="s">
        <v>1808</v>
      </c>
      <c r="B1010" s="16" t="s">
        <v>1813</v>
      </c>
      <c r="C1010" s="19" t="s">
        <v>1814</v>
      </c>
      <c r="D1010" s="13" t="s">
        <v>13</v>
      </c>
      <c r="E1010" s="14"/>
    </row>
    <row r="1011" spans="1:5" ht="12.75" customHeight="1">
      <c r="A1011" s="15" t="s">
        <v>1808</v>
      </c>
      <c r="B1011" s="16" t="s">
        <v>1815</v>
      </c>
      <c r="C1011" s="12"/>
      <c r="D1011" s="13" t="s">
        <v>13</v>
      </c>
      <c r="E1011" s="14"/>
    </row>
    <row r="1012" spans="1:5" ht="12.75" customHeight="1">
      <c r="A1012" s="15" t="s">
        <v>1808</v>
      </c>
      <c r="B1012" s="16" t="s">
        <v>1816</v>
      </c>
      <c r="C1012" s="12"/>
      <c r="D1012" s="13" t="s">
        <v>13</v>
      </c>
      <c r="E1012" s="14"/>
    </row>
    <row r="1013" spans="1:5" ht="12.75" customHeight="1">
      <c r="A1013" s="15" t="s">
        <v>1808</v>
      </c>
      <c r="B1013" s="16" t="s">
        <v>1817</v>
      </c>
      <c r="C1013" s="12"/>
      <c r="D1013" s="13" t="s">
        <v>13</v>
      </c>
      <c r="E1013" s="14"/>
    </row>
    <row r="1014" spans="1:5" ht="12.75" customHeight="1">
      <c r="A1014" s="15" t="s">
        <v>1808</v>
      </c>
      <c r="B1014" s="16" t="s">
        <v>1818</v>
      </c>
      <c r="C1014" s="18" t="s">
        <v>1819</v>
      </c>
      <c r="D1014" s="13" t="s">
        <v>16</v>
      </c>
      <c r="E1014" s="14"/>
    </row>
    <row r="1015" spans="1:5" ht="12.75" customHeight="1">
      <c r="A1015" s="15" t="s">
        <v>1808</v>
      </c>
      <c r="B1015" s="16" t="s">
        <v>1820</v>
      </c>
      <c r="C1015" s="12"/>
      <c r="D1015" s="13" t="s">
        <v>13</v>
      </c>
      <c r="E1015" s="14"/>
    </row>
    <row r="1016" spans="1:5" ht="12.75" customHeight="1">
      <c r="A1016" s="15" t="s">
        <v>1808</v>
      </c>
      <c r="B1016" s="16" t="s">
        <v>1821</v>
      </c>
      <c r="C1016" s="18" t="s">
        <v>1822</v>
      </c>
      <c r="D1016" s="13" t="s">
        <v>300</v>
      </c>
      <c r="E1016" s="14"/>
    </row>
    <row r="1017" spans="1:5" ht="12.75" customHeight="1">
      <c r="A1017" s="15" t="s">
        <v>1808</v>
      </c>
      <c r="B1017" s="16" t="s">
        <v>1823</v>
      </c>
      <c r="C1017" s="19" t="s">
        <v>1824</v>
      </c>
      <c r="D1017" s="13" t="s">
        <v>13</v>
      </c>
      <c r="E1017" s="14"/>
    </row>
    <row r="1018" spans="1:5" ht="12.75" customHeight="1">
      <c r="A1018" s="15" t="s">
        <v>1808</v>
      </c>
      <c r="B1018" s="16" t="s">
        <v>1825</v>
      </c>
      <c r="C1018" s="12"/>
      <c r="D1018" s="13" t="s">
        <v>13</v>
      </c>
      <c r="E1018" s="14"/>
    </row>
    <row r="1019" spans="1:5" ht="12.75" customHeight="1">
      <c r="A1019" s="15" t="s">
        <v>1808</v>
      </c>
      <c r="B1019" s="16" t="s">
        <v>1826</v>
      </c>
      <c r="C1019" s="12"/>
      <c r="D1019" s="13" t="s">
        <v>13</v>
      </c>
      <c r="E1019" s="14"/>
    </row>
    <row r="1020" spans="1:5" ht="12.75" customHeight="1">
      <c r="A1020" s="15" t="s">
        <v>1808</v>
      </c>
      <c r="B1020" s="16" t="s">
        <v>1827</v>
      </c>
      <c r="C1020" s="12"/>
      <c r="D1020" s="13" t="s">
        <v>13</v>
      </c>
      <c r="E1020" s="14"/>
    </row>
    <row r="1021" spans="1:5" ht="12.75" customHeight="1">
      <c r="A1021" s="15" t="s">
        <v>1808</v>
      </c>
      <c r="B1021" s="16" t="s">
        <v>1828</v>
      </c>
      <c r="C1021" s="19" t="s">
        <v>1829</v>
      </c>
      <c r="D1021" s="13" t="s">
        <v>13</v>
      </c>
      <c r="E1021" s="14"/>
    </row>
    <row r="1022" spans="1:5" ht="12.75" customHeight="1">
      <c r="A1022" s="15" t="s">
        <v>1808</v>
      </c>
      <c r="B1022" s="16" t="s">
        <v>1830</v>
      </c>
      <c r="C1022" s="19" t="s">
        <v>1831</v>
      </c>
      <c r="D1022" s="13" t="s">
        <v>13</v>
      </c>
      <c r="E1022" s="14"/>
    </row>
    <row r="1023" spans="1:5" ht="12.75" customHeight="1">
      <c r="A1023" s="10" t="s">
        <v>1832</v>
      </c>
      <c r="B1023" s="11" t="s">
        <v>1833</v>
      </c>
      <c r="C1023" s="18" t="s">
        <v>1834</v>
      </c>
      <c r="D1023" s="13" t="s">
        <v>13</v>
      </c>
      <c r="E1023" s="17">
        <v>1</v>
      </c>
    </row>
    <row r="1024" spans="1:5" ht="12.75" customHeight="1">
      <c r="A1024" s="15" t="s">
        <v>1832</v>
      </c>
      <c r="B1024" s="16" t="s">
        <v>1835</v>
      </c>
      <c r="C1024" s="18" t="s">
        <v>1836</v>
      </c>
      <c r="D1024" s="13" t="s">
        <v>16</v>
      </c>
      <c r="E1024" s="17">
        <v>1</v>
      </c>
    </row>
    <row r="1025" spans="1:5" ht="12.75" customHeight="1">
      <c r="A1025" s="10" t="s">
        <v>1832</v>
      </c>
      <c r="B1025" s="11" t="s">
        <v>1837</v>
      </c>
      <c r="C1025" s="12"/>
      <c r="D1025" s="13" t="s">
        <v>13</v>
      </c>
      <c r="E1025" s="14"/>
    </row>
    <row r="1026" spans="1:5" ht="12.75" customHeight="1">
      <c r="A1026" s="15" t="s">
        <v>1832</v>
      </c>
      <c r="B1026" s="16" t="s">
        <v>1838</v>
      </c>
      <c r="C1026" s="12"/>
      <c r="D1026" s="13" t="s">
        <v>13</v>
      </c>
      <c r="E1026" s="14"/>
    </row>
    <row r="1027" spans="1:5" ht="12.75" customHeight="1">
      <c r="A1027" s="15" t="s">
        <v>1832</v>
      </c>
      <c r="B1027" s="16" t="s">
        <v>1839</v>
      </c>
      <c r="C1027" s="12"/>
      <c r="D1027" s="13" t="s">
        <v>13</v>
      </c>
      <c r="E1027" s="14"/>
    </row>
    <row r="1028" spans="1:5" ht="12.75" customHeight="1">
      <c r="A1028" s="15" t="s">
        <v>1832</v>
      </c>
      <c r="B1028" s="16" t="s">
        <v>1840</v>
      </c>
      <c r="C1028" s="19" t="s">
        <v>1841</v>
      </c>
      <c r="D1028" s="13" t="s">
        <v>13</v>
      </c>
      <c r="E1028" s="14"/>
    </row>
    <row r="1029" spans="1:5" ht="12.75" customHeight="1">
      <c r="A1029" s="10" t="s">
        <v>1832</v>
      </c>
      <c r="B1029" s="11" t="s">
        <v>1842</v>
      </c>
      <c r="C1029" s="18" t="s">
        <v>1843</v>
      </c>
      <c r="D1029" s="13" t="s">
        <v>13</v>
      </c>
      <c r="E1029" s="14"/>
    </row>
    <row r="1030" spans="1:5" ht="12.75" customHeight="1">
      <c r="A1030" s="10" t="s">
        <v>1832</v>
      </c>
      <c r="B1030" s="11" t="s">
        <v>1844</v>
      </c>
      <c r="C1030" s="12"/>
      <c r="D1030" s="18" t="s">
        <v>13</v>
      </c>
      <c r="E1030" s="14"/>
    </row>
    <row r="1031" spans="1:5" ht="12.75" customHeight="1">
      <c r="A1031" s="10" t="s">
        <v>1832</v>
      </c>
      <c r="B1031" s="11" t="s">
        <v>1845</v>
      </c>
      <c r="C1031" s="18" t="s">
        <v>1846</v>
      </c>
      <c r="D1031" s="13" t="s">
        <v>13</v>
      </c>
      <c r="E1031" s="17">
        <v>1</v>
      </c>
    </row>
    <row r="1032" spans="1:5" ht="12.75" customHeight="1">
      <c r="A1032" s="15" t="s">
        <v>1832</v>
      </c>
      <c r="B1032" s="16" t="s">
        <v>1847</v>
      </c>
      <c r="C1032" s="12"/>
      <c r="D1032" s="13" t="s">
        <v>13</v>
      </c>
      <c r="E1032" s="14"/>
    </row>
    <row r="1033" spans="1:5" ht="12.75" customHeight="1">
      <c r="A1033" s="10" t="s">
        <v>1832</v>
      </c>
      <c r="B1033" s="11" t="s">
        <v>1848</v>
      </c>
      <c r="C1033" s="18" t="s">
        <v>1849</v>
      </c>
      <c r="D1033" s="13" t="s">
        <v>13</v>
      </c>
      <c r="E1033" s="14"/>
    </row>
    <row r="1034" spans="1:5" ht="12.75" customHeight="1">
      <c r="A1034" s="10" t="s">
        <v>1832</v>
      </c>
      <c r="B1034" s="11" t="s">
        <v>1850</v>
      </c>
      <c r="C1034" s="18" t="s">
        <v>1851</v>
      </c>
      <c r="D1034" s="13" t="s">
        <v>13</v>
      </c>
      <c r="E1034" s="14"/>
    </row>
    <row r="1035" spans="1:5" ht="12.75" customHeight="1">
      <c r="A1035" s="10" t="s">
        <v>1832</v>
      </c>
      <c r="B1035" s="11" t="s">
        <v>1852</v>
      </c>
      <c r="C1035" s="18" t="s">
        <v>1853</v>
      </c>
      <c r="D1035" s="13" t="s">
        <v>13</v>
      </c>
      <c r="E1035" s="17">
        <v>1</v>
      </c>
    </row>
    <row r="1036" spans="1:5" ht="12.75" customHeight="1">
      <c r="A1036" s="10" t="s">
        <v>1832</v>
      </c>
      <c r="B1036" s="11" t="s">
        <v>1854</v>
      </c>
      <c r="C1036" s="12"/>
      <c r="D1036" s="13" t="s">
        <v>13</v>
      </c>
      <c r="E1036" s="14"/>
    </row>
    <row r="1037" spans="1:5" ht="12.75" customHeight="1">
      <c r="A1037" s="15" t="s">
        <v>1855</v>
      </c>
      <c r="B1037" s="16" t="s">
        <v>1856</v>
      </c>
      <c r="C1037" s="19" t="s">
        <v>1857</v>
      </c>
      <c r="D1037" s="13" t="s">
        <v>13</v>
      </c>
      <c r="E1037" s="14"/>
    </row>
    <row r="1038" spans="1:5" ht="12.75" customHeight="1">
      <c r="A1038" s="15" t="s">
        <v>1855</v>
      </c>
      <c r="B1038" s="16" t="s">
        <v>1858</v>
      </c>
      <c r="C1038" s="12"/>
      <c r="D1038" s="13" t="s">
        <v>13</v>
      </c>
      <c r="E1038" s="14"/>
    </row>
    <row r="1039" spans="1:5" ht="12.75" customHeight="1">
      <c r="A1039" s="15" t="s">
        <v>1855</v>
      </c>
      <c r="B1039" s="16" t="s">
        <v>1859</v>
      </c>
      <c r="C1039" s="12"/>
      <c r="D1039" s="13" t="s">
        <v>13</v>
      </c>
      <c r="E1039" s="14"/>
    </row>
    <row r="1040" spans="1:5" ht="12.75" customHeight="1">
      <c r="A1040" s="15" t="s">
        <v>1860</v>
      </c>
      <c r="B1040" s="16" t="s">
        <v>1861</v>
      </c>
      <c r="C1040" s="18" t="s">
        <v>1862</v>
      </c>
      <c r="D1040" s="13" t="s">
        <v>113</v>
      </c>
      <c r="E1040" s="14"/>
    </row>
    <row r="1041" spans="1:5" ht="12.75" customHeight="1">
      <c r="A1041" s="15" t="s">
        <v>1860</v>
      </c>
      <c r="B1041" s="16" t="s">
        <v>1863</v>
      </c>
      <c r="C1041" s="18" t="s">
        <v>1864</v>
      </c>
      <c r="D1041" s="13" t="s">
        <v>113</v>
      </c>
      <c r="E1041" s="14"/>
    </row>
    <row r="1042" spans="1:5" ht="12.75" customHeight="1">
      <c r="A1042" s="15" t="s">
        <v>1860</v>
      </c>
      <c r="B1042" s="16" t="s">
        <v>1865</v>
      </c>
      <c r="C1042" s="18" t="s">
        <v>1866</v>
      </c>
      <c r="D1042" s="13" t="s">
        <v>113</v>
      </c>
      <c r="E1042" s="14"/>
    </row>
    <row r="1043" spans="1:5" ht="12.75" customHeight="1">
      <c r="A1043" s="15" t="s">
        <v>1860</v>
      </c>
      <c r="B1043" s="16" t="s">
        <v>1867</v>
      </c>
      <c r="C1043" s="18" t="s">
        <v>1868</v>
      </c>
      <c r="D1043" s="13" t="s">
        <v>113</v>
      </c>
      <c r="E1043" s="14"/>
    </row>
    <row r="1044" spans="1:5" ht="12.75" customHeight="1">
      <c r="A1044" s="15" t="s">
        <v>1869</v>
      </c>
      <c r="B1044" s="16" t="s">
        <v>1870</v>
      </c>
      <c r="C1044" s="18" t="s">
        <v>1871</v>
      </c>
      <c r="D1044" s="13" t="s">
        <v>16</v>
      </c>
      <c r="E1044" s="14"/>
    </row>
    <row r="1045" spans="1:5" ht="12.75" customHeight="1">
      <c r="A1045" s="15" t="s">
        <v>1869</v>
      </c>
      <c r="B1045" s="16" t="s">
        <v>1872</v>
      </c>
      <c r="C1045" s="18" t="s">
        <v>1873</v>
      </c>
      <c r="D1045" s="13" t="s">
        <v>113</v>
      </c>
      <c r="E1045" s="14"/>
    </row>
    <row r="1046" spans="1:5" ht="12.75" customHeight="1">
      <c r="A1046" s="15" t="s">
        <v>1874</v>
      </c>
      <c r="B1046" s="16" t="s">
        <v>1875</v>
      </c>
      <c r="C1046" s="19" t="s">
        <v>1876</v>
      </c>
      <c r="D1046" s="13" t="s">
        <v>13</v>
      </c>
      <c r="E1046" s="14"/>
    </row>
    <row r="1047" spans="1:5" ht="12.75" customHeight="1">
      <c r="A1047" s="15" t="s">
        <v>1877</v>
      </c>
      <c r="B1047" s="16" t="s">
        <v>1878</v>
      </c>
      <c r="C1047" s="18" t="s">
        <v>1879</v>
      </c>
      <c r="D1047" s="13" t="s">
        <v>16</v>
      </c>
      <c r="E1047" s="17">
        <v>1</v>
      </c>
    </row>
    <row r="1048" spans="1:5" ht="12.75" customHeight="1">
      <c r="A1048" s="10" t="s">
        <v>1880</v>
      </c>
      <c r="B1048" s="11" t="s">
        <v>1881</v>
      </c>
      <c r="C1048" s="12"/>
      <c r="D1048" s="13" t="s">
        <v>13</v>
      </c>
      <c r="E1048" s="14"/>
    </row>
    <row r="1049" spans="1:5" ht="12.75" customHeight="1">
      <c r="A1049" s="15" t="s">
        <v>1880</v>
      </c>
      <c r="B1049" s="16" t="s">
        <v>1882</v>
      </c>
      <c r="C1049" s="18" t="s">
        <v>1883</v>
      </c>
      <c r="D1049" s="13" t="s">
        <v>16</v>
      </c>
      <c r="E1049" s="14"/>
    </row>
    <row r="1050" spans="1:5" ht="12.75" customHeight="1">
      <c r="A1050" s="15" t="s">
        <v>1880</v>
      </c>
      <c r="B1050" s="16" t="s">
        <v>1884</v>
      </c>
      <c r="C1050" s="18" t="s">
        <v>1885</v>
      </c>
      <c r="D1050" s="13" t="s">
        <v>16</v>
      </c>
      <c r="E1050" s="14"/>
    </row>
    <row r="1051" spans="1:5" ht="12.75" customHeight="1">
      <c r="A1051" s="15" t="s">
        <v>1880</v>
      </c>
      <c r="B1051" s="16" t="s">
        <v>1886</v>
      </c>
      <c r="C1051" s="18" t="s">
        <v>1887</v>
      </c>
      <c r="D1051" s="13" t="s">
        <v>16</v>
      </c>
      <c r="E1051" s="14"/>
    </row>
    <row r="1052" spans="1:5" ht="12.75" customHeight="1">
      <c r="A1052" s="15" t="s">
        <v>1880</v>
      </c>
      <c r="B1052" s="16" t="s">
        <v>1888</v>
      </c>
      <c r="C1052" s="18" t="s">
        <v>1889</v>
      </c>
      <c r="D1052" s="13" t="s">
        <v>16</v>
      </c>
      <c r="E1052" s="17">
        <v>1</v>
      </c>
    </row>
    <row r="1053" spans="1:5" ht="12.75" customHeight="1">
      <c r="A1053" s="10" t="s">
        <v>1880</v>
      </c>
      <c r="B1053" s="11" t="s">
        <v>1890</v>
      </c>
      <c r="C1053" s="18" t="s">
        <v>1891</v>
      </c>
      <c r="D1053" s="13" t="s">
        <v>13</v>
      </c>
      <c r="E1053" s="17">
        <v>1</v>
      </c>
    </row>
    <row r="1054" spans="1:5" ht="12.75" customHeight="1">
      <c r="A1054" s="10" t="s">
        <v>1880</v>
      </c>
      <c r="B1054" s="11" t="s">
        <v>1892</v>
      </c>
      <c r="C1054" s="18" t="s">
        <v>1893</v>
      </c>
      <c r="D1054" s="13" t="s">
        <v>13</v>
      </c>
      <c r="E1054" s="14"/>
    </row>
    <row r="1055" spans="1:5" ht="12.75" customHeight="1">
      <c r="A1055" s="10" t="s">
        <v>1880</v>
      </c>
      <c r="B1055" s="11" t="s">
        <v>1894</v>
      </c>
      <c r="C1055" s="12"/>
      <c r="D1055" s="13" t="s">
        <v>13</v>
      </c>
      <c r="E1055" s="14"/>
    </row>
    <row r="1056" spans="1:5" ht="12.75" customHeight="1">
      <c r="A1056" s="15" t="s">
        <v>1880</v>
      </c>
      <c r="B1056" s="16" t="s">
        <v>1895</v>
      </c>
      <c r="C1056" s="18" t="s">
        <v>1896</v>
      </c>
      <c r="D1056" s="13" t="s">
        <v>16</v>
      </c>
      <c r="E1056" s="14"/>
    </row>
    <row r="1057" spans="1:5" ht="12.75" customHeight="1">
      <c r="A1057" s="10" t="s">
        <v>1880</v>
      </c>
      <c r="B1057" s="11" t="s">
        <v>1897</v>
      </c>
      <c r="C1057" s="12"/>
      <c r="D1057" s="13" t="s">
        <v>13</v>
      </c>
      <c r="E1057" s="14"/>
    </row>
    <row r="1058" spans="1:5" ht="12.75" customHeight="1">
      <c r="A1058" s="15" t="s">
        <v>1880</v>
      </c>
      <c r="B1058" s="16" t="s">
        <v>1898</v>
      </c>
      <c r="C1058" s="18" t="s">
        <v>1899</v>
      </c>
      <c r="D1058" s="13" t="s">
        <v>16</v>
      </c>
      <c r="E1058" s="14"/>
    </row>
    <row r="1059" spans="1:5" ht="12.75" customHeight="1">
      <c r="A1059" s="15" t="s">
        <v>1880</v>
      </c>
      <c r="B1059" s="16" t="s">
        <v>1900</v>
      </c>
      <c r="C1059" s="18" t="s">
        <v>1901</v>
      </c>
      <c r="D1059" s="13" t="s">
        <v>16</v>
      </c>
      <c r="E1059" s="14"/>
    </row>
    <row r="1060" spans="1:5" ht="12.75" customHeight="1">
      <c r="A1060" s="10" t="s">
        <v>1880</v>
      </c>
      <c r="B1060" s="11" t="s">
        <v>1902</v>
      </c>
      <c r="C1060" s="18" t="s">
        <v>1903</v>
      </c>
      <c r="D1060" s="13" t="s">
        <v>13</v>
      </c>
      <c r="E1060" s="14"/>
    </row>
    <row r="1061" spans="1:5" ht="12.75" customHeight="1">
      <c r="A1061" s="15" t="s">
        <v>1880</v>
      </c>
      <c r="B1061" s="11" t="s">
        <v>1904</v>
      </c>
      <c r="C1061" s="12"/>
      <c r="D1061" s="13" t="s">
        <v>16</v>
      </c>
      <c r="E1061" s="17">
        <v>2</v>
      </c>
    </row>
    <row r="1062" spans="1:5" ht="12.75" customHeight="1">
      <c r="A1062" s="15" t="s">
        <v>1880</v>
      </c>
      <c r="B1062" s="16" t="s">
        <v>1905</v>
      </c>
      <c r="C1062" s="18" t="s">
        <v>1906</v>
      </c>
      <c r="D1062" s="13" t="s">
        <v>16</v>
      </c>
      <c r="E1062" s="17">
        <v>1</v>
      </c>
    </row>
    <row r="1063" spans="1:5" ht="12.75" customHeight="1">
      <c r="A1063" s="10" t="s">
        <v>1880</v>
      </c>
      <c r="B1063" s="11" t="s">
        <v>1907</v>
      </c>
      <c r="C1063" s="12"/>
      <c r="D1063" s="13" t="s">
        <v>13</v>
      </c>
      <c r="E1063" s="14"/>
    </row>
    <row r="1064" spans="1:5" ht="12.75" customHeight="1">
      <c r="A1064" s="15" t="s">
        <v>1880</v>
      </c>
      <c r="B1064" s="16" t="s">
        <v>1908</v>
      </c>
      <c r="C1064" s="18" t="s">
        <v>1909</v>
      </c>
      <c r="D1064" s="13" t="s">
        <v>268</v>
      </c>
      <c r="E1064" s="17">
        <v>1</v>
      </c>
    </row>
    <row r="1065" spans="1:5" ht="12.75" customHeight="1">
      <c r="A1065" s="10" t="s">
        <v>1880</v>
      </c>
      <c r="B1065" s="11" t="s">
        <v>1910</v>
      </c>
      <c r="C1065" s="12"/>
      <c r="D1065" s="13" t="s">
        <v>13</v>
      </c>
      <c r="E1065" s="14"/>
    </row>
    <row r="1066" spans="1:5" ht="12.75" customHeight="1">
      <c r="A1066" s="15" t="s">
        <v>1880</v>
      </c>
      <c r="B1066" s="16" t="s">
        <v>1911</v>
      </c>
      <c r="C1066" s="12"/>
      <c r="D1066" s="13" t="s">
        <v>16</v>
      </c>
      <c r="E1066" s="14"/>
    </row>
    <row r="1067" spans="1:5" ht="12.75" customHeight="1">
      <c r="A1067" s="10" t="s">
        <v>1880</v>
      </c>
      <c r="B1067" s="11" t="s">
        <v>1912</v>
      </c>
      <c r="C1067" s="18" t="s">
        <v>1913</v>
      </c>
      <c r="D1067" s="13" t="s">
        <v>13</v>
      </c>
      <c r="E1067" s="14"/>
    </row>
    <row r="1068" spans="1:5" ht="12.75" customHeight="1">
      <c r="A1068" s="15" t="s">
        <v>1880</v>
      </c>
      <c r="B1068" s="16" t="s">
        <v>1914</v>
      </c>
      <c r="C1068" s="18" t="s">
        <v>1915</v>
      </c>
      <c r="D1068" s="13" t="s">
        <v>16</v>
      </c>
      <c r="E1068" s="17">
        <v>1</v>
      </c>
    </row>
    <row r="1069" spans="1:5" ht="12.75" customHeight="1">
      <c r="A1069" s="10" t="s">
        <v>1880</v>
      </c>
      <c r="B1069" s="11" t="s">
        <v>1916</v>
      </c>
      <c r="C1069" s="12"/>
      <c r="D1069" s="13" t="s">
        <v>13</v>
      </c>
      <c r="E1069" s="14"/>
    </row>
    <row r="1070" spans="1:5" ht="12.75" customHeight="1">
      <c r="A1070" s="15" t="s">
        <v>1880</v>
      </c>
      <c r="B1070" s="16" t="s">
        <v>1917</v>
      </c>
      <c r="C1070" s="18" t="s">
        <v>1918</v>
      </c>
      <c r="D1070" s="13" t="s">
        <v>16</v>
      </c>
      <c r="E1070" s="17">
        <v>1</v>
      </c>
    </row>
    <row r="1071" spans="1:5" ht="12.75" customHeight="1">
      <c r="A1071" s="15" t="s">
        <v>1880</v>
      </c>
      <c r="B1071" s="16" t="s">
        <v>1919</v>
      </c>
      <c r="C1071" s="19" t="s">
        <v>1920</v>
      </c>
      <c r="D1071" s="13" t="s">
        <v>13</v>
      </c>
      <c r="E1071" s="14"/>
    </row>
    <row r="1072" spans="1:5" ht="12.75" customHeight="1">
      <c r="A1072" s="15" t="s">
        <v>1880</v>
      </c>
      <c r="B1072" s="16" t="s">
        <v>1921</v>
      </c>
      <c r="C1072" s="18" t="s">
        <v>1922</v>
      </c>
      <c r="D1072" s="13" t="s">
        <v>16</v>
      </c>
      <c r="E1072" s="17">
        <v>4</v>
      </c>
    </row>
    <row r="1073" spans="1:5" ht="12.75" customHeight="1">
      <c r="A1073" s="15" t="s">
        <v>1880</v>
      </c>
      <c r="B1073" s="16" t="s">
        <v>1923</v>
      </c>
      <c r="C1073" s="18" t="s">
        <v>1924</v>
      </c>
      <c r="D1073" s="13" t="s">
        <v>16</v>
      </c>
      <c r="E1073" s="14"/>
    </row>
    <row r="1074" spans="1:5" ht="12.75" customHeight="1">
      <c r="A1074" s="15" t="s">
        <v>1880</v>
      </c>
      <c r="B1074" s="16" t="s">
        <v>1925</v>
      </c>
      <c r="C1074" s="18" t="s">
        <v>1926</v>
      </c>
      <c r="D1074" s="13" t="s">
        <v>113</v>
      </c>
      <c r="E1074" s="14"/>
    </row>
    <row r="1075" spans="1:5" ht="12.75" customHeight="1">
      <c r="A1075" s="10" t="s">
        <v>1880</v>
      </c>
      <c r="B1075" s="11" t="s">
        <v>1927</v>
      </c>
      <c r="C1075" s="12"/>
      <c r="D1075" s="13" t="s">
        <v>13</v>
      </c>
      <c r="E1075" s="14"/>
    </row>
    <row r="1076" spans="1:5" ht="12.75" customHeight="1">
      <c r="A1076" s="10" t="s">
        <v>1880</v>
      </c>
      <c r="B1076" s="11" t="s">
        <v>1928</v>
      </c>
      <c r="C1076" s="12"/>
      <c r="D1076" s="13" t="s">
        <v>13</v>
      </c>
      <c r="E1076" s="14"/>
    </row>
    <row r="1077" spans="1:5" ht="12.75" customHeight="1">
      <c r="A1077" s="10" t="s">
        <v>1880</v>
      </c>
      <c r="B1077" s="11" t="s">
        <v>1929</v>
      </c>
      <c r="C1077" s="18" t="s">
        <v>1930</v>
      </c>
      <c r="D1077" s="13" t="s">
        <v>13</v>
      </c>
      <c r="E1077" s="14"/>
    </row>
    <row r="1078" spans="1:5" ht="12.75" customHeight="1">
      <c r="A1078" s="10" t="s">
        <v>1880</v>
      </c>
      <c r="B1078" s="11" t="s">
        <v>1931</v>
      </c>
      <c r="C1078" s="12"/>
      <c r="D1078" s="13" t="s">
        <v>13</v>
      </c>
      <c r="E1078" s="14"/>
    </row>
    <row r="1079" spans="1:5" ht="12.75" customHeight="1">
      <c r="A1079" s="10" t="s">
        <v>1880</v>
      </c>
      <c r="B1079" s="11" t="s">
        <v>1932</v>
      </c>
      <c r="C1079" s="12"/>
      <c r="D1079" s="18" t="s">
        <v>13</v>
      </c>
      <c r="E1079" s="14"/>
    </row>
    <row r="1080" spans="1:5" ht="12.75" customHeight="1">
      <c r="A1080" s="15" t="s">
        <v>1880</v>
      </c>
      <c r="B1080" s="16" t="s">
        <v>1933</v>
      </c>
      <c r="C1080" s="12"/>
      <c r="D1080" s="13" t="s">
        <v>13</v>
      </c>
      <c r="E1080" s="14"/>
    </row>
    <row r="1081" spans="1:5" ht="12.75" customHeight="1">
      <c r="A1081" s="15" t="s">
        <v>1880</v>
      </c>
      <c r="B1081" s="16" t="s">
        <v>1934</v>
      </c>
      <c r="C1081" s="18" t="s">
        <v>1935</v>
      </c>
      <c r="D1081" s="13" t="s">
        <v>16</v>
      </c>
      <c r="E1081" s="14"/>
    </row>
    <row r="1082" spans="1:5" ht="12.75" customHeight="1">
      <c r="A1082" s="15" t="s">
        <v>1880</v>
      </c>
      <c r="B1082" s="16" t="s">
        <v>1936</v>
      </c>
      <c r="C1082" s="18" t="s">
        <v>1937</v>
      </c>
      <c r="D1082" s="13" t="s">
        <v>16</v>
      </c>
      <c r="E1082" s="14"/>
    </row>
    <row r="1083" spans="1:5" ht="12.75" customHeight="1">
      <c r="A1083" s="15" t="s">
        <v>1880</v>
      </c>
      <c r="B1083" s="16" t="s">
        <v>1938</v>
      </c>
      <c r="C1083" s="18" t="s">
        <v>1939</v>
      </c>
      <c r="D1083" s="13" t="s">
        <v>113</v>
      </c>
      <c r="E1083" s="14"/>
    </row>
    <row r="1084" spans="1:5" ht="12.75" customHeight="1">
      <c r="A1084" s="15" t="s">
        <v>1880</v>
      </c>
      <c r="B1084" s="16" t="s">
        <v>1940</v>
      </c>
      <c r="C1084" s="18" t="s">
        <v>1941</v>
      </c>
      <c r="D1084" s="13" t="s">
        <v>16</v>
      </c>
      <c r="E1084" s="14"/>
    </row>
    <row r="1085" spans="1:5" ht="12.75" customHeight="1">
      <c r="A1085" s="15" t="s">
        <v>1880</v>
      </c>
      <c r="B1085" s="16" t="s">
        <v>1942</v>
      </c>
      <c r="C1085" s="18" t="s">
        <v>1943</v>
      </c>
      <c r="D1085" s="13" t="s">
        <v>16</v>
      </c>
      <c r="E1085" s="17">
        <v>1</v>
      </c>
    </row>
    <row r="1086" spans="1:5" ht="12.75" customHeight="1">
      <c r="A1086" s="15" t="s">
        <v>1880</v>
      </c>
      <c r="B1086" s="16" t="s">
        <v>1944</v>
      </c>
      <c r="C1086" s="18" t="s">
        <v>1945</v>
      </c>
      <c r="D1086" s="13" t="s">
        <v>16</v>
      </c>
      <c r="E1086" s="14"/>
    </row>
    <row r="1087" spans="1:5" ht="12.75" customHeight="1">
      <c r="A1087" s="15" t="s">
        <v>1880</v>
      </c>
      <c r="B1087" s="16" t="s">
        <v>1946</v>
      </c>
      <c r="C1087" s="18" t="s">
        <v>1947</v>
      </c>
      <c r="D1087" s="13" t="s">
        <v>16</v>
      </c>
      <c r="E1087" s="14"/>
    </row>
    <row r="1088" spans="1:5" ht="12.75" customHeight="1">
      <c r="A1088" s="15" t="s">
        <v>1880</v>
      </c>
      <c r="B1088" s="16" t="s">
        <v>1948</v>
      </c>
      <c r="C1088" s="18" t="s">
        <v>1949</v>
      </c>
      <c r="D1088" s="13" t="s">
        <v>16</v>
      </c>
      <c r="E1088" s="17">
        <v>1</v>
      </c>
    </row>
    <row r="1089" spans="1:5" ht="12.75" customHeight="1">
      <c r="A1089" s="15" t="s">
        <v>1880</v>
      </c>
      <c r="B1089" s="16" t="s">
        <v>1950</v>
      </c>
      <c r="C1089" s="18" t="s">
        <v>1951</v>
      </c>
      <c r="D1089" s="13" t="s">
        <v>16</v>
      </c>
      <c r="E1089" s="14"/>
    </row>
    <row r="1090" spans="1:5" ht="12.75" customHeight="1">
      <c r="A1090" s="10" t="s">
        <v>1880</v>
      </c>
      <c r="B1090" s="11" t="s">
        <v>1952</v>
      </c>
      <c r="C1090" s="18" t="s">
        <v>1953</v>
      </c>
      <c r="D1090" s="13" t="s">
        <v>13</v>
      </c>
      <c r="E1090" s="17">
        <v>1</v>
      </c>
    </row>
    <row r="1091" spans="1:5" ht="12.75" customHeight="1">
      <c r="A1091" s="15" t="s">
        <v>1880</v>
      </c>
      <c r="B1091" s="16" t="s">
        <v>1954</v>
      </c>
      <c r="C1091" s="18" t="s">
        <v>1955</v>
      </c>
      <c r="D1091" s="13" t="s">
        <v>16</v>
      </c>
      <c r="E1091" s="17">
        <v>1</v>
      </c>
    </row>
    <row r="1092" spans="1:5" ht="12.75" customHeight="1">
      <c r="A1092" s="15" t="s">
        <v>1880</v>
      </c>
      <c r="B1092" s="16" t="s">
        <v>1956</v>
      </c>
      <c r="C1092" s="18" t="s">
        <v>1957</v>
      </c>
      <c r="D1092" s="13" t="s">
        <v>113</v>
      </c>
      <c r="E1092" s="17">
        <v>1</v>
      </c>
    </row>
    <row r="1093" spans="1:5" ht="12.75" customHeight="1">
      <c r="A1093" s="15" t="s">
        <v>1880</v>
      </c>
      <c r="B1093" s="16" t="s">
        <v>1958</v>
      </c>
      <c r="C1093" s="18" t="s">
        <v>1959</v>
      </c>
      <c r="D1093" s="13" t="s">
        <v>16</v>
      </c>
      <c r="E1093" s="14"/>
    </row>
    <row r="1094" spans="1:5" ht="12.75" customHeight="1">
      <c r="A1094" s="15" t="s">
        <v>1880</v>
      </c>
      <c r="B1094" s="16" t="s">
        <v>1960</v>
      </c>
      <c r="C1094" s="18" t="s">
        <v>1961</v>
      </c>
      <c r="D1094" s="13" t="s">
        <v>16</v>
      </c>
      <c r="E1094" s="17">
        <v>1</v>
      </c>
    </row>
    <row r="1095" spans="1:5" ht="12.75" customHeight="1">
      <c r="A1095" s="15" t="s">
        <v>1962</v>
      </c>
      <c r="B1095" s="16" t="s">
        <v>1963</v>
      </c>
      <c r="C1095" s="18" t="s">
        <v>1964</v>
      </c>
      <c r="D1095" s="13" t="s">
        <v>224</v>
      </c>
      <c r="E1095" s="17">
        <v>1</v>
      </c>
    </row>
    <row r="1096" spans="1:5" ht="12.75" customHeight="1">
      <c r="A1096" s="15" t="s">
        <v>1962</v>
      </c>
      <c r="B1096" s="16" t="s">
        <v>1965</v>
      </c>
      <c r="C1096" s="18" t="s">
        <v>1966</v>
      </c>
      <c r="D1096" s="13" t="s">
        <v>224</v>
      </c>
      <c r="E1096" s="17">
        <v>1</v>
      </c>
    </row>
    <row r="1097" spans="1:5" ht="12.75" customHeight="1">
      <c r="A1097" s="15" t="s">
        <v>1967</v>
      </c>
      <c r="B1097" s="16" t="s">
        <v>1968</v>
      </c>
      <c r="C1097" s="18" t="s">
        <v>1969</v>
      </c>
      <c r="D1097" s="13" t="s">
        <v>136</v>
      </c>
      <c r="E1097" s="14"/>
    </row>
    <row r="1098" spans="1:5" ht="12.75" customHeight="1">
      <c r="A1098" s="15" t="s">
        <v>1967</v>
      </c>
      <c r="B1098" s="16" t="s">
        <v>1970</v>
      </c>
      <c r="C1098" s="18" t="s">
        <v>1971</v>
      </c>
      <c r="D1098" s="13" t="s">
        <v>16</v>
      </c>
      <c r="E1098" s="14"/>
    </row>
    <row r="1099" spans="1:5" ht="12.75" customHeight="1">
      <c r="A1099" s="15" t="s">
        <v>1967</v>
      </c>
      <c r="B1099" s="16" t="s">
        <v>1972</v>
      </c>
      <c r="C1099" s="18" t="s">
        <v>1973</v>
      </c>
      <c r="D1099" s="13" t="s">
        <v>113</v>
      </c>
      <c r="E1099" s="14"/>
    </row>
    <row r="1100" spans="1:5" ht="12.75" customHeight="1">
      <c r="A1100" s="15" t="s">
        <v>1967</v>
      </c>
      <c r="B1100" s="16" t="s">
        <v>1974</v>
      </c>
      <c r="C1100" s="18" t="s">
        <v>1975</v>
      </c>
      <c r="D1100" s="13" t="s">
        <v>113</v>
      </c>
      <c r="E1100" s="14"/>
    </row>
    <row r="1101" spans="1:5" ht="12.75" customHeight="1">
      <c r="A1101" s="15" t="s">
        <v>1967</v>
      </c>
      <c r="B1101" s="16" t="s">
        <v>1976</v>
      </c>
      <c r="C1101" s="18" t="s">
        <v>1977</v>
      </c>
      <c r="D1101" s="13" t="s">
        <v>136</v>
      </c>
      <c r="E1101" s="14"/>
    </row>
    <row r="1102" spans="1:5" ht="12.75" customHeight="1">
      <c r="A1102" s="15" t="s">
        <v>1967</v>
      </c>
      <c r="B1102" s="16" t="s">
        <v>1978</v>
      </c>
      <c r="C1102" s="18" t="s">
        <v>1979</v>
      </c>
      <c r="D1102" s="13" t="s">
        <v>136</v>
      </c>
      <c r="E1102" s="14"/>
    </row>
    <row r="1103" spans="1:5" ht="12.75" customHeight="1">
      <c r="A1103" s="15" t="s">
        <v>1967</v>
      </c>
      <c r="B1103" s="16" t="s">
        <v>1980</v>
      </c>
      <c r="C1103" s="18" t="s">
        <v>1981</v>
      </c>
      <c r="D1103" s="13" t="s">
        <v>16</v>
      </c>
      <c r="E1103" s="14"/>
    </row>
    <row r="1104" spans="1:5" ht="12.75" customHeight="1">
      <c r="A1104" s="15" t="s">
        <v>1967</v>
      </c>
      <c r="B1104" s="16" t="s">
        <v>1982</v>
      </c>
      <c r="C1104" s="18" t="s">
        <v>1983</v>
      </c>
      <c r="D1104" s="13" t="s">
        <v>113</v>
      </c>
      <c r="E1104" s="14"/>
    </row>
    <row r="1105" spans="1:5" ht="12.75" customHeight="1">
      <c r="A1105" s="15" t="s">
        <v>1967</v>
      </c>
      <c r="B1105" s="16" t="s">
        <v>1984</v>
      </c>
      <c r="C1105" s="18" t="s">
        <v>1985</v>
      </c>
      <c r="D1105" s="13" t="s">
        <v>16</v>
      </c>
      <c r="E1105" s="14"/>
    </row>
    <row r="1106" spans="1:5" ht="12.75" customHeight="1">
      <c r="A1106" s="15" t="s">
        <v>1967</v>
      </c>
      <c r="B1106" s="16" t="s">
        <v>1986</v>
      </c>
      <c r="C1106" s="18" t="s">
        <v>1987</v>
      </c>
      <c r="D1106" s="13" t="s">
        <v>16</v>
      </c>
      <c r="E1106" s="14"/>
    </row>
    <row r="1107" spans="1:5" ht="12.75" customHeight="1">
      <c r="A1107" s="15" t="s">
        <v>1967</v>
      </c>
      <c r="B1107" s="16" t="s">
        <v>1988</v>
      </c>
      <c r="C1107" s="18" t="s">
        <v>1989</v>
      </c>
      <c r="D1107" s="13" t="s">
        <v>16</v>
      </c>
      <c r="E1107" s="14"/>
    </row>
    <row r="1108" spans="1:5" ht="12.75" customHeight="1">
      <c r="A1108" s="15" t="s">
        <v>1967</v>
      </c>
      <c r="B1108" s="16" t="s">
        <v>1990</v>
      </c>
      <c r="C1108" s="18" t="s">
        <v>1991</v>
      </c>
      <c r="D1108" s="13" t="s">
        <v>136</v>
      </c>
      <c r="E1108" s="14"/>
    </row>
    <row r="1109" spans="1:5" ht="12.75" customHeight="1">
      <c r="A1109" s="15" t="s">
        <v>1967</v>
      </c>
      <c r="B1109" s="16" t="s">
        <v>1992</v>
      </c>
      <c r="C1109" s="18" t="s">
        <v>1993</v>
      </c>
      <c r="D1109" s="13" t="s">
        <v>136</v>
      </c>
      <c r="E1109" s="14"/>
    </row>
    <row r="1110" spans="1:5" ht="12.75" customHeight="1">
      <c r="A1110" s="15" t="s">
        <v>1967</v>
      </c>
      <c r="B1110" s="16" t="s">
        <v>1994</v>
      </c>
      <c r="C1110" s="12"/>
      <c r="D1110" s="13" t="s">
        <v>113</v>
      </c>
      <c r="E1110" s="14"/>
    </row>
    <row r="1111" spans="1:5" ht="12.75" customHeight="1">
      <c r="A1111" s="15" t="s">
        <v>1967</v>
      </c>
      <c r="B1111" s="16" t="s">
        <v>1995</v>
      </c>
      <c r="C1111" s="18" t="s">
        <v>1996</v>
      </c>
      <c r="D1111" s="13" t="s">
        <v>16</v>
      </c>
      <c r="E1111" s="14"/>
    </row>
    <row r="1112" spans="1:5" ht="12.75" customHeight="1">
      <c r="A1112" s="15" t="s">
        <v>1967</v>
      </c>
      <c r="B1112" s="16" t="s">
        <v>1997</v>
      </c>
      <c r="C1112" s="18" t="s">
        <v>1998</v>
      </c>
      <c r="D1112" s="13" t="s">
        <v>16</v>
      </c>
      <c r="E1112" s="14"/>
    </row>
    <row r="1113" spans="1:5" ht="12.75" customHeight="1">
      <c r="A1113" s="15" t="s">
        <v>1967</v>
      </c>
      <c r="B1113" s="16" t="s">
        <v>1999</v>
      </c>
      <c r="C1113" s="18" t="s">
        <v>2000</v>
      </c>
      <c r="D1113" s="13" t="s">
        <v>136</v>
      </c>
      <c r="E1113" s="17">
        <v>1</v>
      </c>
    </row>
    <row r="1114" spans="1:5" ht="12.75" customHeight="1">
      <c r="A1114" s="10" t="s">
        <v>2001</v>
      </c>
      <c r="B1114" s="11" t="s">
        <v>2002</v>
      </c>
      <c r="C1114" s="12"/>
      <c r="D1114" s="13" t="s">
        <v>13</v>
      </c>
      <c r="E1114" s="14"/>
    </row>
    <row r="1115" spans="1:5" ht="12.75" customHeight="1">
      <c r="A1115" s="10" t="s">
        <v>2001</v>
      </c>
      <c r="B1115" s="11" t="s">
        <v>2003</v>
      </c>
      <c r="C1115" s="18" t="s">
        <v>2004</v>
      </c>
      <c r="D1115" s="13" t="s">
        <v>13</v>
      </c>
      <c r="E1115" s="14"/>
    </row>
    <row r="1116" spans="1:5" ht="12.75" customHeight="1">
      <c r="A1116" s="10" t="s">
        <v>2001</v>
      </c>
      <c r="B1116" s="11" t="s">
        <v>2005</v>
      </c>
      <c r="C1116" s="18" t="s">
        <v>2006</v>
      </c>
      <c r="D1116" s="13" t="s">
        <v>13</v>
      </c>
      <c r="E1116" s="14"/>
    </row>
    <row r="1117" spans="1:5" ht="12.75" customHeight="1">
      <c r="A1117" s="15" t="s">
        <v>2007</v>
      </c>
      <c r="B1117" s="16" t="s">
        <v>2008</v>
      </c>
      <c r="C1117" s="18" t="s">
        <v>2009</v>
      </c>
      <c r="D1117" s="13" t="s">
        <v>113</v>
      </c>
      <c r="E1117" s="14"/>
    </row>
    <row r="1118" spans="1:5" ht="12.75" customHeight="1">
      <c r="A1118" s="15" t="s">
        <v>2007</v>
      </c>
      <c r="B1118" s="16" t="s">
        <v>2010</v>
      </c>
      <c r="C1118" s="18" t="s">
        <v>2011</v>
      </c>
      <c r="D1118" s="13" t="s">
        <v>113</v>
      </c>
      <c r="E1118" s="14"/>
    </row>
    <row r="1119" spans="1:5" ht="12.75" customHeight="1">
      <c r="A1119" s="15" t="s">
        <v>2007</v>
      </c>
      <c r="B1119" s="16" t="s">
        <v>2012</v>
      </c>
      <c r="C1119" s="18" t="s">
        <v>2013</v>
      </c>
      <c r="D1119" s="13" t="s">
        <v>16</v>
      </c>
      <c r="E1119" s="17">
        <v>1</v>
      </c>
    </row>
    <row r="1120" spans="1:5" ht="12.75" customHeight="1">
      <c r="A1120" s="15" t="s">
        <v>2014</v>
      </c>
      <c r="B1120" s="16" t="s">
        <v>2015</v>
      </c>
      <c r="C1120" s="18" t="s">
        <v>2016</v>
      </c>
      <c r="D1120" s="13" t="s">
        <v>16</v>
      </c>
      <c r="E1120" s="17">
        <v>1</v>
      </c>
    </row>
    <row r="1121" spans="1:5" ht="12.75" customHeight="1">
      <c r="A1121" s="15" t="s">
        <v>2014</v>
      </c>
      <c r="B1121" s="16" t="s">
        <v>2017</v>
      </c>
      <c r="C1121" s="18" t="s">
        <v>2018</v>
      </c>
      <c r="D1121" s="13" t="s">
        <v>16</v>
      </c>
      <c r="E1121" s="14"/>
    </row>
    <row r="1122" spans="1:5" ht="12.75" customHeight="1">
      <c r="A1122" s="15" t="s">
        <v>2014</v>
      </c>
      <c r="B1122" s="16" t="s">
        <v>2019</v>
      </c>
      <c r="C1122" s="18" t="s">
        <v>2020</v>
      </c>
      <c r="D1122" s="13" t="s">
        <v>16</v>
      </c>
      <c r="E1122" s="17">
        <v>2</v>
      </c>
    </row>
    <row r="1123" spans="1:5" ht="12.75" customHeight="1">
      <c r="A1123" s="15" t="s">
        <v>2014</v>
      </c>
      <c r="B1123" s="16" t="s">
        <v>2021</v>
      </c>
      <c r="C1123" s="18" t="s">
        <v>2022</v>
      </c>
      <c r="D1123" s="13" t="s">
        <v>16</v>
      </c>
      <c r="E1123" s="17">
        <v>1</v>
      </c>
    </row>
    <row r="1124" spans="1:5" ht="12.75" customHeight="1">
      <c r="A1124" s="15" t="s">
        <v>2014</v>
      </c>
      <c r="B1124" s="16" t="s">
        <v>2023</v>
      </c>
      <c r="C1124" s="18" t="s">
        <v>2024</v>
      </c>
      <c r="D1124" s="13" t="s">
        <v>113</v>
      </c>
      <c r="E1124" s="14"/>
    </row>
    <row r="1125" spans="1:5" ht="12.75" customHeight="1">
      <c r="A1125" s="15" t="s">
        <v>2014</v>
      </c>
      <c r="B1125" s="16" t="s">
        <v>2025</v>
      </c>
      <c r="C1125" s="18" t="s">
        <v>2026</v>
      </c>
      <c r="D1125" s="13" t="s">
        <v>16</v>
      </c>
      <c r="E1125" s="14"/>
    </row>
    <row r="1126" spans="1:5" ht="12.75" customHeight="1">
      <c r="A1126" s="15" t="s">
        <v>2014</v>
      </c>
      <c r="B1126" s="16" t="s">
        <v>2027</v>
      </c>
      <c r="C1126" s="18" t="s">
        <v>2028</v>
      </c>
      <c r="D1126" s="13" t="s">
        <v>16</v>
      </c>
      <c r="E1126" s="17">
        <v>1</v>
      </c>
    </row>
    <row r="1127" spans="1:5" ht="12.75" customHeight="1">
      <c r="A1127" s="15" t="s">
        <v>2014</v>
      </c>
      <c r="B1127" s="16" t="s">
        <v>2029</v>
      </c>
      <c r="C1127" s="18" t="s">
        <v>2030</v>
      </c>
      <c r="D1127" s="13" t="s">
        <v>113</v>
      </c>
      <c r="E1127" s="14"/>
    </row>
    <row r="1128" spans="1:5" ht="12.75" customHeight="1">
      <c r="A1128" s="15" t="s">
        <v>2014</v>
      </c>
      <c r="B1128" s="16" t="s">
        <v>2031</v>
      </c>
      <c r="C1128" s="18" t="s">
        <v>2032</v>
      </c>
      <c r="D1128" s="13" t="s">
        <v>16</v>
      </c>
      <c r="E1128" s="17">
        <v>1</v>
      </c>
    </row>
    <row r="1129" spans="1:5" ht="12.75" customHeight="1">
      <c r="A1129" s="15" t="s">
        <v>2014</v>
      </c>
      <c r="B1129" s="16" t="s">
        <v>2033</v>
      </c>
      <c r="C1129" s="18" t="s">
        <v>2034</v>
      </c>
      <c r="D1129" s="13" t="s">
        <v>113</v>
      </c>
      <c r="E1129" s="17">
        <v>1</v>
      </c>
    </row>
    <row r="1130" spans="1:5" ht="12.75" customHeight="1">
      <c r="A1130" s="15" t="s">
        <v>2014</v>
      </c>
      <c r="B1130" s="16" t="s">
        <v>2035</v>
      </c>
      <c r="C1130" s="18" t="s">
        <v>2036</v>
      </c>
      <c r="D1130" s="13" t="s">
        <v>113</v>
      </c>
      <c r="E1130" s="14"/>
    </row>
    <row r="1131" spans="1:5" ht="12.75" customHeight="1">
      <c r="A1131" s="15" t="s">
        <v>2014</v>
      </c>
      <c r="B1131" s="16" t="s">
        <v>2037</v>
      </c>
      <c r="C1131" s="18" t="s">
        <v>2038</v>
      </c>
      <c r="D1131" s="13" t="s">
        <v>16</v>
      </c>
      <c r="E1131" s="14"/>
    </row>
    <row r="1132" spans="1:5" ht="12.75" customHeight="1">
      <c r="A1132" s="15" t="s">
        <v>2014</v>
      </c>
      <c r="B1132" s="16" t="s">
        <v>2039</v>
      </c>
      <c r="C1132" s="18" t="s">
        <v>2040</v>
      </c>
      <c r="D1132" s="13" t="s">
        <v>16</v>
      </c>
      <c r="E1132" s="14"/>
    </row>
    <row r="1133" spans="1:5" ht="12.75" customHeight="1">
      <c r="A1133" s="15" t="s">
        <v>2014</v>
      </c>
      <c r="B1133" s="16" t="s">
        <v>2041</v>
      </c>
      <c r="C1133" s="18" t="s">
        <v>2042</v>
      </c>
      <c r="D1133" s="13" t="s">
        <v>136</v>
      </c>
      <c r="E1133" s="17">
        <v>1</v>
      </c>
    </row>
    <row r="1134" spans="1:5" ht="12.75" customHeight="1">
      <c r="A1134" s="15" t="s">
        <v>2014</v>
      </c>
      <c r="B1134" s="16" t="s">
        <v>2043</v>
      </c>
      <c r="C1134" s="18" t="s">
        <v>2044</v>
      </c>
      <c r="D1134" s="13" t="s">
        <v>16</v>
      </c>
      <c r="E1134" s="14"/>
    </row>
    <row r="1135" spans="1:5" ht="12.75" customHeight="1">
      <c r="A1135" s="15" t="s">
        <v>2014</v>
      </c>
      <c r="B1135" s="16" t="s">
        <v>2045</v>
      </c>
      <c r="C1135" s="18" t="s">
        <v>2046</v>
      </c>
      <c r="D1135" s="13" t="s">
        <v>16</v>
      </c>
      <c r="E1135" s="17">
        <v>2</v>
      </c>
    </row>
    <row r="1136" spans="1:5" ht="12.75" customHeight="1">
      <c r="A1136" s="15" t="s">
        <v>2014</v>
      </c>
      <c r="B1136" s="16" t="s">
        <v>2047</v>
      </c>
      <c r="C1136" s="18" t="s">
        <v>2048</v>
      </c>
      <c r="D1136" s="13" t="s">
        <v>16</v>
      </c>
      <c r="E1136" s="14"/>
    </row>
    <row r="1137" spans="1:5" ht="12.75" customHeight="1">
      <c r="A1137" s="15" t="s">
        <v>2014</v>
      </c>
      <c r="B1137" s="16" t="s">
        <v>2049</v>
      </c>
      <c r="C1137" s="18" t="s">
        <v>2050</v>
      </c>
      <c r="D1137" s="13" t="s">
        <v>16</v>
      </c>
      <c r="E1137" s="14"/>
    </row>
    <row r="1138" spans="1:5" ht="12.75" customHeight="1">
      <c r="A1138" s="15" t="s">
        <v>2014</v>
      </c>
      <c r="B1138" s="16" t="s">
        <v>2051</v>
      </c>
      <c r="C1138" s="18" t="s">
        <v>2052</v>
      </c>
      <c r="D1138" s="13" t="s">
        <v>16</v>
      </c>
      <c r="E1138" s="14"/>
    </row>
    <row r="1139" spans="1:5" ht="12.75" customHeight="1">
      <c r="A1139" s="15" t="s">
        <v>2014</v>
      </c>
      <c r="B1139" s="16" t="s">
        <v>2053</v>
      </c>
      <c r="C1139" s="18" t="s">
        <v>2054</v>
      </c>
      <c r="D1139" s="13" t="s">
        <v>16</v>
      </c>
      <c r="E1139" s="14"/>
    </row>
    <row r="1140" spans="1:5" ht="12.75" customHeight="1">
      <c r="A1140" s="15" t="s">
        <v>2055</v>
      </c>
      <c r="B1140" s="16" t="s">
        <v>2056</v>
      </c>
      <c r="C1140" s="18" t="s">
        <v>2057</v>
      </c>
      <c r="D1140" s="13" t="s">
        <v>113</v>
      </c>
      <c r="E1140" s="14"/>
    </row>
    <row r="1141" spans="1:5" ht="12.75" customHeight="1">
      <c r="A1141" s="15" t="s">
        <v>2055</v>
      </c>
      <c r="B1141" s="16" t="s">
        <v>2058</v>
      </c>
      <c r="C1141" s="18" t="s">
        <v>2059</v>
      </c>
      <c r="D1141" s="13" t="s">
        <v>16</v>
      </c>
      <c r="E1141" s="14"/>
    </row>
    <row r="1142" spans="1:5" ht="12.75" customHeight="1">
      <c r="A1142" s="15" t="s">
        <v>2055</v>
      </c>
      <c r="B1142" s="16" t="s">
        <v>2060</v>
      </c>
      <c r="C1142" s="18" t="s">
        <v>2061</v>
      </c>
      <c r="D1142" s="13" t="s">
        <v>113</v>
      </c>
      <c r="E1142" s="14"/>
    </row>
    <row r="1143" spans="1:5" ht="12.75" customHeight="1">
      <c r="A1143" s="15" t="s">
        <v>2055</v>
      </c>
      <c r="B1143" s="16" t="s">
        <v>2062</v>
      </c>
      <c r="C1143" s="18" t="s">
        <v>2063</v>
      </c>
      <c r="D1143" s="13" t="s">
        <v>113</v>
      </c>
      <c r="E1143" s="14"/>
    </row>
    <row r="1144" spans="1:5" ht="12.75" customHeight="1">
      <c r="A1144" s="15" t="s">
        <v>2055</v>
      </c>
      <c r="B1144" s="16" t="s">
        <v>2064</v>
      </c>
      <c r="C1144" s="18" t="s">
        <v>2065</v>
      </c>
      <c r="D1144" s="13" t="s">
        <v>16</v>
      </c>
      <c r="E1144" s="14"/>
    </row>
    <row r="1145" spans="1:5" ht="12.75" customHeight="1">
      <c r="A1145" s="15" t="s">
        <v>2055</v>
      </c>
      <c r="B1145" s="16" t="s">
        <v>2066</v>
      </c>
      <c r="C1145" s="18" t="s">
        <v>2067</v>
      </c>
      <c r="D1145" s="13" t="s">
        <v>113</v>
      </c>
      <c r="E1145" s="14"/>
    </row>
    <row r="1146" spans="1:5" ht="12.75" customHeight="1">
      <c r="A1146" s="15" t="s">
        <v>2055</v>
      </c>
      <c r="B1146" s="16" t="s">
        <v>2068</v>
      </c>
      <c r="C1146" s="18" t="s">
        <v>2069</v>
      </c>
      <c r="D1146" s="13" t="s">
        <v>113</v>
      </c>
      <c r="E1146" s="14"/>
    </row>
    <row r="1147" spans="1:5" ht="12.75" customHeight="1">
      <c r="A1147" s="15" t="s">
        <v>2055</v>
      </c>
      <c r="B1147" s="16" t="s">
        <v>2070</v>
      </c>
      <c r="C1147" s="18" t="s">
        <v>2071</v>
      </c>
      <c r="D1147" s="13" t="s">
        <v>113</v>
      </c>
      <c r="E1147" s="17">
        <v>1</v>
      </c>
    </row>
    <row r="1148" spans="1:5" ht="12.75" customHeight="1">
      <c r="A1148" s="15" t="s">
        <v>2055</v>
      </c>
      <c r="B1148" s="16" t="s">
        <v>2072</v>
      </c>
      <c r="C1148" s="18" t="s">
        <v>2073</v>
      </c>
      <c r="D1148" s="13" t="s">
        <v>16</v>
      </c>
      <c r="E1148" s="14"/>
    </row>
    <row r="1149" spans="1:5" ht="12.75" customHeight="1">
      <c r="A1149" s="15" t="s">
        <v>2055</v>
      </c>
      <c r="B1149" s="16" t="s">
        <v>2074</v>
      </c>
      <c r="C1149" s="18" t="s">
        <v>2075</v>
      </c>
      <c r="D1149" s="13" t="s">
        <v>113</v>
      </c>
      <c r="E1149" s="14"/>
    </row>
    <row r="1150" spans="1:5" ht="12.75" customHeight="1">
      <c r="A1150" s="15" t="s">
        <v>2076</v>
      </c>
      <c r="B1150" s="16" t="s">
        <v>2077</v>
      </c>
      <c r="C1150" s="18" t="s">
        <v>2078</v>
      </c>
      <c r="D1150" s="13" t="s">
        <v>224</v>
      </c>
      <c r="E1150" s="14"/>
    </row>
    <row r="1151" spans="1:5" ht="12.75" customHeight="1">
      <c r="A1151" s="15" t="s">
        <v>2079</v>
      </c>
      <c r="B1151" s="16" t="s">
        <v>2080</v>
      </c>
      <c r="C1151" s="18" t="s">
        <v>2081</v>
      </c>
      <c r="D1151" s="13" t="s">
        <v>16</v>
      </c>
      <c r="E1151" s="17">
        <v>1</v>
      </c>
    </row>
    <row r="1152" spans="1:5" ht="12.75" customHeight="1">
      <c r="A1152" s="15" t="s">
        <v>2079</v>
      </c>
      <c r="B1152" s="16" t="s">
        <v>2082</v>
      </c>
      <c r="C1152" s="18" t="s">
        <v>2083</v>
      </c>
      <c r="D1152" s="13" t="s">
        <v>113</v>
      </c>
      <c r="E1152" s="14"/>
    </row>
    <row r="1153" spans="1:5" ht="12.75" customHeight="1">
      <c r="A1153" s="15" t="s">
        <v>2079</v>
      </c>
      <c r="B1153" s="16" t="s">
        <v>2084</v>
      </c>
      <c r="C1153" s="18" t="s">
        <v>2085</v>
      </c>
      <c r="D1153" s="13" t="s">
        <v>16</v>
      </c>
      <c r="E1153" s="14"/>
    </row>
    <row r="1154" spans="1:5" ht="12.75" customHeight="1">
      <c r="A1154" s="15" t="s">
        <v>2079</v>
      </c>
      <c r="B1154" s="16" t="s">
        <v>2086</v>
      </c>
      <c r="C1154" s="12"/>
      <c r="D1154" s="13" t="s">
        <v>16</v>
      </c>
      <c r="E1154" s="14"/>
    </row>
    <row r="1155" spans="1:5" ht="12.75" customHeight="1">
      <c r="A1155" s="15" t="s">
        <v>2079</v>
      </c>
      <c r="B1155" s="16" t="s">
        <v>2087</v>
      </c>
      <c r="C1155" s="18" t="s">
        <v>2088</v>
      </c>
      <c r="D1155" s="13" t="s">
        <v>16</v>
      </c>
      <c r="E1155" s="14"/>
    </row>
    <row r="1156" spans="1:5" ht="12.75" customHeight="1">
      <c r="A1156" s="15" t="s">
        <v>2079</v>
      </c>
      <c r="B1156" s="16" t="s">
        <v>2089</v>
      </c>
      <c r="C1156" s="18" t="s">
        <v>2090</v>
      </c>
      <c r="D1156" s="13" t="s">
        <v>16</v>
      </c>
      <c r="E1156" s="14"/>
    </row>
    <row r="1157" spans="1:5" ht="12.75" customHeight="1">
      <c r="A1157" s="15" t="s">
        <v>2079</v>
      </c>
      <c r="B1157" s="16" t="s">
        <v>2091</v>
      </c>
      <c r="C1157" s="18" t="s">
        <v>2092</v>
      </c>
      <c r="D1157" s="13" t="s">
        <v>16</v>
      </c>
      <c r="E1157" s="14"/>
    </row>
    <row r="1158" spans="1:5" ht="12.75" customHeight="1">
      <c r="A1158" s="10" t="s">
        <v>2079</v>
      </c>
      <c r="B1158" s="11" t="s">
        <v>2093</v>
      </c>
      <c r="C1158" s="12"/>
      <c r="D1158" s="13" t="s">
        <v>13</v>
      </c>
      <c r="E1158" s="14"/>
    </row>
    <row r="1159" spans="1:5" ht="12.75" customHeight="1">
      <c r="A1159" s="15" t="s">
        <v>2079</v>
      </c>
      <c r="B1159" s="16" t="s">
        <v>2094</v>
      </c>
      <c r="C1159" s="18" t="s">
        <v>2095</v>
      </c>
      <c r="D1159" s="13" t="s">
        <v>16</v>
      </c>
      <c r="E1159" s="14"/>
    </row>
    <row r="1160" spans="1:5" ht="12.75" customHeight="1">
      <c r="A1160" s="15" t="s">
        <v>2079</v>
      </c>
      <c r="B1160" s="16" t="s">
        <v>2096</v>
      </c>
      <c r="C1160" s="18" t="s">
        <v>2097</v>
      </c>
      <c r="D1160" s="13" t="s">
        <v>16</v>
      </c>
      <c r="E1160" s="14"/>
    </row>
    <row r="1161" spans="1:5" ht="12.75" customHeight="1">
      <c r="A1161" s="15" t="s">
        <v>2079</v>
      </c>
      <c r="B1161" s="16" t="s">
        <v>2098</v>
      </c>
      <c r="C1161" s="18" t="s">
        <v>2099</v>
      </c>
      <c r="D1161" s="13" t="s">
        <v>113</v>
      </c>
      <c r="E1161" s="14"/>
    </row>
    <row r="1162" spans="1:5" ht="12.75" customHeight="1">
      <c r="A1162" s="15" t="s">
        <v>2079</v>
      </c>
      <c r="B1162" s="16" t="s">
        <v>2100</v>
      </c>
      <c r="C1162" s="12"/>
      <c r="D1162" s="13" t="s">
        <v>16</v>
      </c>
      <c r="E1162" s="17">
        <v>1</v>
      </c>
    </row>
    <row r="1163" spans="1:5" ht="12.75" customHeight="1">
      <c r="A1163" s="15" t="s">
        <v>2079</v>
      </c>
      <c r="B1163" s="16" t="s">
        <v>2101</v>
      </c>
      <c r="C1163" s="18" t="s">
        <v>2102</v>
      </c>
      <c r="D1163" s="13" t="s">
        <v>16</v>
      </c>
      <c r="E1163" s="14"/>
    </row>
    <row r="1164" spans="1:5" ht="12.75" customHeight="1">
      <c r="A1164" s="15" t="s">
        <v>2079</v>
      </c>
      <c r="B1164" s="16" t="s">
        <v>2103</v>
      </c>
      <c r="C1164" s="18" t="s">
        <v>2104</v>
      </c>
      <c r="D1164" s="13" t="s">
        <v>16</v>
      </c>
      <c r="E1164" s="14"/>
    </row>
    <row r="1165" spans="1:5" ht="12.75" customHeight="1">
      <c r="A1165" s="15" t="s">
        <v>2079</v>
      </c>
      <c r="B1165" s="16" t="s">
        <v>2105</v>
      </c>
      <c r="C1165" s="18" t="s">
        <v>2106</v>
      </c>
      <c r="D1165" s="13" t="s">
        <v>16</v>
      </c>
      <c r="E1165" s="14"/>
    </row>
    <row r="1166" spans="1:5" ht="12.75" customHeight="1">
      <c r="A1166" s="15" t="s">
        <v>2079</v>
      </c>
      <c r="B1166" s="16" t="s">
        <v>2107</v>
      </c>
      <c r="C1166" s="18" t="s">
        <v>2108</v>
      </c>
      <c r="D1166" s="13" t="s">
        <v>16</v>
      </c>
      <c r="E1166" s="17">
        <v>1</v>
      </c>
    </row>
    <row r="1167" spans="1:5" ht="12.75" customHeight="1">
      <c r="A1167" s="15" t="s">
        <v>2079</v>
      </c>
      <c r="B1167" s="16" t="s">
        <v>2109</v>
      </c>
      <c r="C1167" s="18" t="s">
        <v>2110</v>
      </c>
      <c r="D1167" s="13" t="s">
        <v>16</v>
      </c>
      <c r="E1167" s="14"/>
    </row>
    <row r="1168" spans="1:5" ht="12.75" customHeight="1">
      <c r="A1168" s="15" t="s">
        <v>2079</v>
      </c>
      <c r="B1168" s="16" t="s">
        <v>2111</v>
      </c>
      <c r="C1168" s="18" t="s">
        <v>2112</v>
      </c>
      <c r="D1168" s="13" t="s">
        <v>16</v>
      </c>
      <c r="E1168" s="14"/>
    </row>
    <row r="1169" spans="1:5" ht="12.75" customHeight="1">
      <c r="A1169" s="10" t="s">
        <v>2079</v>
      </c>
      <c r="B1169" s="11" t="s">
        <v>2113</v>
      </c>
      <c r="C1169" s="18" t="s">
        <v>2114</v>
      </c>
      <c r="D1169" s="13" t="s">
        <v>13</v>
      </c>
      <c r="E1169" s="14"/>
    </row>
    <row r="1170" spans="1:5" ht="12.75" customHeight="1">
      <c r="A1170" s="15" t="s">
        <v>2079</v>
      </c>
      <c r="B1170" s="16" t="s">
        <v>2115</v>
      </c>
      <c r="C1170" s="12"/>
      <c r="D1170" s="13" t="s">
        <v>16</v>
      </c>
      <c r="E1170" s="14"/>
    </row>
    <row r="1171" spans="1:5" ht="12.75" customHeight="1">
      <c r="A1171" s="10" t="s">
        <v>2079</v>
      </c>
      <c r="B1171" s="11" t="s">
        <v>2116</v>
      </c>
      <c r="C1171" s="12"/>
      <c r="D1171" s="13" t="s">
        <v>13</v>
      </c>
      <c r="E1171" s="14"/>
    </row>
    <row r="1172" spans="1:5" ht="12.75" customHeight="1">
      <c r="A1172" s="15" t="s">
        <v>2079</v>
      </c>
      <c r="B1172" s="16" t="s">
        <v>2117</v>
      </c>
      <c r="C1172" s="18" t="s">
        <v>2118</v>
      </c>
      <c r="D1172" s="13" t="s">
        <v>16</v>
      </c>
      <c r="E1172" s="14"/>
    </row>
    <row r="1173" spans="1:5" ht="12.75" customHeight="1">
      <c r="A1173" s="15" t="s">
        <v>2119</v>
      </c>
      <c r="B1173" s="16" t="s">
        <v>2120</v>
      </c>
      <c r="C1173" s="19" t="s">
        <v>2121</v>
      </c>
      <c r="D1173" s="13" t="s">
        <v>13</v>
      </c>
      <c r="E1173" s="14"/>
    </row>
    <row r="1174" spans="1:5" ht="12.75" customHeight="1">
      <c r="A1174" s="15" t="s">
        <v>2119</v>
      </c>
      <c r="B1174" s="16" t="s">
        <v>2122</v>
      </c>
      <c r="C1174" s="12"/>
      <c r="D1174" s="13" t="s">
        <v>13</v>
      </c>
      <c r="E1174" s="14"/>
    </row>
    <row r="1175" spans="1:5" ht="12.75" customHeight="1">
      <c r="A1175" s="15" t="s">
        <v>2123</v>
      </c>
      <c r="B1175" s="16" t="s">
        <v>2124</v>
      </c>
      <c r="C1175" s="18" t="s">
        <v>2125</v>
      </c>
      <c r="D1175" s="13" t="s">
        <v>16</v>
      </c>
      <c r="E1175" s="14"/>
    </row>
    <row r="1176" spans="1:5" ht="12.75" customHeight="1">
      <c r="A1176" s="15" t="s">
        <v>2123</v>
      </c>
      <c r="B1176" s="16" t="s">
        <v>2126</v>
      </c>
      <c r="C1176" s="18" t="s">
        <v>2127</v>
      </c>
      <c r="D1176" s="13" t="s">
        <v>16</v>
      </c>
      <c r="E1176" s="17">
        <v>1</v>
      </c>
    </row>
    <row r="1177" spans="1:5" ht="12.75" customHeight="1">
      <c r="A1177" s="10" t="s">
        <v>2128</v>
      </c>
      <c r="B1177" s="11" t="s">
        <v>2129</v>
      </c>
      <c r="C1177" s="18" t="s">
        <v>2130</v>
      </c>
      <c r="D1177" s="13" t="s">
        <v>13</v>
      </c>
      <c r="E1177" s="14"/>
    </row>
    <row r="1178" spans="1:5" ht="12.75" customHeight="1">
      <c r="A1178" s="10" t="s">
        <v>2128</v>
      </c>
      <c r="B1178" s="11" t="s">
        <v>2131</v>
      </c>
      <c r="C1178" s="12"/>
      <c r="D1178" s="13" t="s">
        <v>13</v>
      </c>
      <c r="E1178" s="14"/>
    </row>
    <row r="1179" spans="1:5" ht="12.75" customHeight="1">
      <c r="A1179" s="15" t="s">
        <v>2128</v>
      </c>
      <c r="B1179" s="16" t="s">
        <v>2132</v>
      </c>
      <c r="C1179" s="18" t="s">
        <v>2133</v>
      </c>
      <c r="D1179" s="13" t="s">
        <v>16</v>
      </c>
      <c r="E1179" s="17">
        <v>2</v>
      </c>
    </row>
    <row r="1180" spans="1:5" ht="12.75" customHeight="1">
      <c r="A1180" s="15" t="s">
        <v>2134</v>
      </c>
      <c r="B1180" s="16" t="s">
        <v>2135</v>
      </c>
      <c r="C1180" s="12"/>
      <c r="D1180" s="13" t="s">
        <v>16</v>
      </c>
      <c r="E1180" s="14"/>
    </row>
    <row r="1181" spans="1:5" ht="12.75" customHeight="1">
      <c r="A1181" s="15" t="s">
        <v>2134</v>
      </c>
      <c r="B1181" s="16" t="s">
        <v>2136</v>
      </c>
      <c r="C1181" s="18" t="s">
        <v>2137</v>
      </c>
      <c r="D1181" s="13" t="s">
        <v>16</v>
      </c>
      <c r="E1181" s="14"/>
    </row>
    <row r="1182" spans="1:5" ht="12.75" customHeight="1">
      <c r="A1182" s="15" t="s">
        <v>2134</v>
      </c>
      <c r="B1182" s="16" t="s">
        <v>2138</v>
      </c>
      <c r="C1182" s="18" t="s">
        <v>2139</v>
      </c>
      <c r="D1182" s="13" t="s">
        <v>16</v>
      </c>
      <c r="E1182" s="14"/>
    </row>
    <row r="1183" spans="1:5" ht="12.75" customHeight="1">
      <c r="A1183" s="15" t="s">
        <v>2134</v>
      </c>
      <c r="B1183" s="16" t="s">
        <v>2140</v>
      </c>
      <c r="C1183" s="18" t="s">
        <v>2141</v>
      </c>
      <c r="D1183" s="13" t="s">
        <v>16</v>
      </c>
      <c r="E1183" s="14"/>
    </row>
    <row r="1184" spans="1:5" ht="12.75" customHeight="1">
      <c r="A1184" s="15" t="s">
        <v>2134</v>
      </c>
      <c r="B1184" s="16" t="s">
        <v>2142</v>
      </c>
      <c r="C1184" s="18" t="s">
        <v>2143</v>
      </c>
      <c r="D1184" s="13" t="s">
        <v>16</v>
      </c>
      <c r="E1184" s="14"/>
    </row>
    <row r="1185" spans="1:5" ht="12.75" customHeight="1">
      <c r="A1185" s="15" t="s">
        <v>2134</v>
      </c>
      <c r="B1185" s="16" t="s">
        <v>2144</v>
      </c>
      <c r="C1185" s="18" t="s">
        <v>2145</v>
      </c>
      <c r="D1185" s="13" t="s">
        <v>16</v>
      </c>
      <c r="E1185" s="17">
        <v>1</v>
      </c>
    </row>
    <row r="1186" spans="1:5" ht="12.75" customHeight="1">
      <c r="A1186" s="15" t="s">
        <v>2134</v>
      </c>
      <c r="B1186" s="16" t="s">
        <v>2146</v>
      </c>
      <c r="C1186" s="18" t="s">
        <v>2147</v>
      </c>
      <c r="D1186" s="13" t="s">
        <v>16</v>
      </c>
      <c r="E1186" s="17">
        <v>1</v>
      </c>
    </row>
    <row r="1187" spans="1:5" ht="12.75" customHeight="1">
      <c r="A1187" s="15" t="s">
        <v>2134</v>
      </c>
      <c r="B1187" s="16" t="s">
        <v>2148</v>
      </c>
      <c r="C1187" s="18" t="s">
        <v>2149</v>
      </c>
      <c r="D1187" s="13" t="s">
        <v>16</v>
      </c>
      <c r="E1187" s="14"/>
    </row>
    <row r="1188" spans="1:5" ht="12.75" customHeight="1">
      <c r="A1188" s="15" t="s">
        <v>2134</v>
      </c>
      <c r="B1188" s="16" t="s">
        <v>2150</v>
      </c>
      <c r="C1188" s="18" t="s">
        <v>2151</v>
      </c>
      <c r="D1188" s="13" t="s">
        <v>16</v>
      </c>
      <c r="E1188" s="14"/>
    </row>
    <row r="1189" spans="1:5" ht="12.75" customHeight="1">
      <c r="A1189" s="15" t="s">
        <v>2134</v>
      </c>
      <c r="B1189" s="16" t="s">
        <v>2152</v>
      </c>
      <c r="C1189" s="12"/>
      <c r="D1189" s="13" t="s">
        <v>16</v>
      </c>
      <c r="E1189" s="14"/>
    </row>
    <row r="1190" spans="1:5" ht="12.75" customHeight="1">
      <c r="A1190" s="15" t="s">
        <v>2134</v>
      </c>
      <c r="B1190" s="16" t="s">
        <v>2153</v>
      </c>
      <c r="C1190" s="12"/>
      <c r="D1190" s="13" t="s">
        <v>16</v>
      </c>
      <c r="E1190" s="14"/>
    </row>
    <row r="1191" spans="1:5" ht="12.75" customHeight="1">
      <c r="A1191" s="15" t="s">
        <v>2134</v>
      </c>
      <c r="B1191" s="16" t="s">
        <v>2154</v>
      </c>
      <c r="C1191" s="18" t="s">
        <v>2155</v>
      </c>
      <c r="D1191" s="13" t="s">
        <v>16</v>
      </c>
      <c r="E1191" s="14"/>
    </row>
    <row r="1192" spans="1:5" ht="12.75" customHeight="1">
      <c r="A1192" s="15" t="s">
        <v>2156</v>
      </c>
      <c r="B1192" s="16" t="s">
        <v>2157</v>
      </c>
      <c r="C1192" s="18" t="s">
        <v>2158</v>
      </c>
      <c r="D1192" s="13" t="s">
        <v>268</v>
      </c>
      <c r="E1192" s="14"/>
    </row>
    <row r="1193" spans="1:5" ht="12.75" customHeight="1">
      <c r="A1193" s="10" t="s">
        <v>2156</v>
      </c>
      <c r="B1193" s="11" t="s">
        <v>2159</v>
      </c>
      <c r="C1193" s="18" t="s">
        <v>2160</v>
      </c>
      <c r="D1193" s="13" t="s">
        <v>13</v>
      </c>
      <c r="E1193" s="17">
        <v>1</v>
      </c>
    </row>
    <row r="1194" spans="1:5" ht="12.75" customHeight="1">
      <c r="A1194" s="15" t="s">
        <v>2156</v>
      </c>
      <c r="B1194" s="16" t="s">
        <v>2161</v>
      </c>
      <c r="C1194" s="18" t="s">
        <v>2162</v>
      </c>
      <c r="D1194" s="13" t="s">
        <v>224</v>
      </c>
      <c r="E1194" s="17">
        <v>1</v>
      </c>
    </row>
    <row r="1195" spans="1:5" ht="12.75" customHeight="1">
      <c r="A1195" s="15" t="s">
        <v>2156</v>
      </c>
      <c r="B1195" s="16" t="s">
        <v>2163</v>
      </c>
      <c r="C1195" s="18" t="s">
        <v>2164</v>
      </c>
      <c r="D1195" s="13" t="s">
        <v>16</v>
      </c>
      <c r="E1195" s="14"/>
    </row>
    <row r="1196" spans="1:5" ht="12.75" customHeight="1">
      <c r="A1196" s="15" t="s">
        <v>2156</v>
      </c>
      <c r="B1196" s="16" t="s">
        <v>2165</v>
      </c>
      <c r="C1196" s="18" t="s">
        <v>2166</v>
      </c>
      <c r="D1196" s="13" t="s">
        <v>16</v>
      </c>
      <c r="E1196" s="14"/>
    </row>
    <row r="1197" spans="1:5" ht="12.75" customHeight="1">
      <c r="A1197" s="15" t="s">
        <v>2167</v>
      </c>
      <c r="B1197" s="16" t="s">
        <v>2168</v>
      </c>
      <c r="C1197" s="18" t="s">
        <v>2169</v>
      </c>
      <c r="D1197" s="13" t="s">
        <v>16</v>
      </c>
      <c r="E1197" s="14"/>
    </row>
    <row r="1198" spans="1:5" ht="12.75" customHeight="1">
      <c r="A1198" s="10" t="s">
        <v>2167</v>
      </c>
      <c r="B1198" s="11" t="s">
        <v>2170</v>
      </c>
      <c r="C1198" s="18" t="s">
        <v>2171</v>
      </c>
      <c r="D1198" s="13" t="s">
        <v>13</v>
      </c>
      <c r="E1198" s="14"/>
    </row>
    <row r="1199" spans="1:5" ht="12.75" customHeight="1">
      <c r="A1199" s="10" t="s">
        <v>2167</v>
      </c>
      <c r="B1199" s="11" t="s">
        <v>2172</v>
      </c>
      <c r="C1199" s="12"/>
      <c r="D1199" s="13" t="s">
        <v>13</v>
      </c>
      <c r="E1199" s="14"/>
    </row>
    <row r="1200" spans="1:5" ht="12.75" customHeight="1">
      <c r="A1200" s="15" t="s">
        <v>2167</v>
      </c>
      <c r="B1200" s="16" t="s">
        <v>2173</v>
      </c>
      <c r="C1200" s="12"/>
      <c r="D1200" s="13" t="s">
        <v>16</v>
      </c>
      <c r="E1200" s="14"/>
    </row>
    <row r="1201" spans="1:5" ht="12.75" customHeight="1">
      <c r="A1201" s="10" t="s">
        <v>2167</v>
      </c>
      <c r="B1201" s="11" t="s">
        <v>2174</v>
      </c>
      <c r="C1201" s="12"/>
      <c r="D1201" s="18" t="s">
        <v>13</v>
      </c>
      <c r="E1201" s="14"/>
    </row>
    <row r="1202" spans="1:5" ht="12.75" customHeight="1">
      <c r="A1202" s="15" t="s">
        <v>2167</v>
      </c>
      <c r="B1202" s="16" t="s">
        <v>2175</v>
      </c>
      <c r="C1202" s="18" t="s">
        <v>2176</v>
      </c>
      <c r="D1202" s="13" t="s">
        <v>16</v>
      </c>
      <c r="E1202" s="17">
        <v>1</v>
      </c>
    </row>
    <row r="1203" spans="1:5" ht="12.75" customHeight="1">
      <c r="A1203" s="15" t="s">
        <v>2167</v>
      </c>
      <c r="B1203" s="16" t="s">
        <v>2177</v>
      </c>
      <c r="C1203" s="18" t="s">
        <v>2178</v>
      </c>
      <c r="D1203" s="13" t="s">
        <v>300</v>
      </c>
      <c r="E1203" s="14"/>
    </row>
    <row r="1204" spans="1:5" ht="12.75" customHeight="1">
      <c r="A1204" s="15" t="s">
        <v>2167</v>
      </c>
      <c r="B1204" s="16" t="s">
        <v>2179</v>
      </c>
      <c r="C1204" s="18" t="s">
        <v>2180</v>
      </c>
      <c r="D1204" s="13" t="s">
        <v>16</v>
      </c>
      <c r="E1204" s="14"/>
    </row>
    <row r="1205" spans="1:5" ht="12.75" customHeight="1">
      <c r="A1205" s="15" t="s">
        <v>2167</v>
      </c>
      <c r="B1205" s="16" t="s">
        <v>2181</v>
      </c>
      <c r="C1205" s="18" t="s">
        <v>2182</v>
      </c>
      <c r="D1205" s="13" t="s">
        <v>16</v>
      </c>
      <c r="E1205" s="17">
        <v>1</v>
      </c>
    </row>
    <row r="1206" spans="1:5" ht="12.75" customHeight="1">
      <c r="A1206" s="15" t="s">
        <v>2167</v>
      </c>
      <c r="B1206" s="16" t="s">
        <v>2183</v>
      </c>
      <c r="C1206" s="12"/>
      <c r="D1206" s="13" t="s">
        <v>13</v>
      </c>
      <c r="E1206" s="14"/>
    </row>
    <row r="1207" spans="1:5" ht="12.75" customHeight="1">
      <c r="A1207" s="15" t="s">
        <v>2167</v>
      </c>
      <c r="B1207" s="16" t="s">
        <v>2184</v>
      </c>
      <c r="C1207" s="18" t="s">
        <v>2185</v>
      </c>
      <c r="D1207" s="13" t="s">
        <v>224</v>
      </c>
      <c r="E1207" s="17">
        <v>1</v>
      </c>
    </row>
    <row r="1208" spans="1:5" ht="12.75" customHeight="1">
      <c r="A1208" s="15" t="s">
        <v>2167</v>
      </c>
      <c r="B1208" s="16" t="s">
        <v>2186</v>
      </c>
      <c r="C1208" s="12"/>
      <c r="D1208" s="13" t="s">
        <v>13</v>
      </c>
      <c r="E1208" s="14"/>
    </row>
    <row r="1209" spans="1:5" ht="12.75" customHeight="1">
      <c r="A1209" s="15" t="s">
        <v>2167</v>
      </c>
      <c r="B1209" s="16" t="s">
        <v>2187</v>
      </c>
      <c r="C1209" s="12"/>
      <c r="D1209" s="13" t="s">
        <v>13</v>
      </c>
      <c r="E1209" s="14"/>
    </row>
    <row r="1210" spans="1:5" ht="12.75" customHeight="1">
      <c r="A1210" s="15" t="s">
        <v>2167</v>
      </c>
      <c r="B1210" s="16" t="s">
        <v>2188</v>
      </c>
      <c r="C1210" s="12"/>
      <c r="D1210" s="13" t="s">
        <v>13</v>
      </c>
      <c r="E1210" s="14"/>
    </row>
    <row r="1211" spans="1:5" ht="12.75" customHeight="1">
      <c r="A1211" s="15" t="s">
        <v>2189</v>
      </c>
      <c r="B1211" s="16" t="s">
        <v>2190</v>
      </c>
      <c r="C1211" s="18" t="s">
        <v>2191</v>
      </c>
      <c r="D1211" s="13" t="s">
        <v>224</v>
      </c>
      <c r="E1211" s="17">
        <v>1</v>
      </c>
    </row>
    <row r="1212" spans="1:5" ht="12.75" customHeight="1">
      <c r="A1212" s="15" t="s">
        <v>2189</v>
      </c>
      <c r="B1212" s="16" t="s">
        <v>2192</v>
      </c>
      <c r="C1212" s="18" t="s">
        <v>2193</v>
      </c>
      <c r="D1212" s="13" t="s">
        <v>136</v>
      </c>
      <c r="E1212" s="14"/>
    </row>
    <row r="1213" spans="1:5" ht="12.75" customHeight="1">
      <c r="A1213" s="15" t="s">
        <v>2194</v>
      </c>
      <c r="B1213" s="16" t="s">
        <v>2195</v>
      </c>
      <c r="C1213" s="18" t="s">
        <v>2196</v>
      </c>
      <c r="D1213" s="13" t="s">
        <v>16</v>
      </c>
      <c r="E1213" s="14"/>
    </row>
    <row r="1214" spans="1:5" ht="12.75" customHeight="1">
      <c r="A1214" s="10" t="s">
        <v>2194</v>
      </c>
      <c r="B1214" s="11" t="s">
        <v>2197</v>
      </c>
      <c r="C1214" s="12"/>
      <c r="D1214" s="13" t="s">
        <v>13</v>
      </c>
      <c r="E1214" s="14"/>
    </row>
    <row r="1215" spans="1:5" ht="12.75" customHeight="1">
      <c r="A1215" s="15" t="s">
        <v>2198</v>
      </c>
      <c r="B1215" s="16" t="s">
        <v>2199</v>
      </c>
      <c r="C1215" s="12"/>
      <c r="D1215" s="13" t="s">
        <v>16</v>
      </c>
      <c r="E1215" s="14"/>
    </row>
    <row r="1216" spans="1:5" ht="12.75" customHeight="1">
      <c r="A1216" s="10" t="s">
        <v>2198</v>
      </c>
      <c r="B1216" s="11" t="s">
        <v>2200</v>
      </c>
      <c r="C1216" s="12"/>
      <c r="D1216" s="13" t="s">
        <v>13</v>
      </c>
      <c r="E1216" s="14"/>
    </row>
    <row r="1217" spans="1:5" ht="12.75" customHeight="1">
      <c r="A1217" s="10" t="s">
        <v>2198</v>
      </c>
      <c r="B1217" s="11" t="s">
        <v>2201</v>
      </c>
      <c r="C1217" s="12"/>
      <c r="D1217" s="13" t="s">
        <v>13</v>
      </c>
      <c r="E1217" s="14"/>
    </row>
    <row r="1218" spans="1:5" ht="12.75" customHeight="1">
      <c r="A1218" s="15" t="s">
        <v>2198</v>
      </c>
      <c r="B1218" s="16" t="s">
        <v>2202</v>
      </c>
      <c r="C1218" s="12"/>
      <c r="D1218" s="13" t="s">
        <v>13</v>
      </c>
      <c r="E1218" s="14"/>
    </row>
    <row r="1219" spans="1:5" ht="12.75" customHeight="1">
      <c r="A1219" s="15" t="s">
        <v>2198</v>
      </c>
      <c r="B1219" s="16" t="s">
        <v>2203</v>
      </c>
      <c r="C1219" s="12"/>
      <c r="D1219" s="13" t="s">
        <v>13</v>
      </c>
      <c r="E1219" s="14"/>
    </row>
    <row r="1220" spans="1:5" ht="12.75" customHeight="1">
      <c r="A1220" s="15" t="s">
        <v>2198</v>
      </c>
      <c r="B1220" s="16" t="s">
        <v>2204</v>
      </c>
      <c r="C1220" s="12"/>
      <c r="D1220" s="13" t="s">
        <v>13</v>
      </c>
      <c r="E1220" s="14"/>
    </row>
    <row r="1221" spans="1:5" ht="12.75" customHeight="1">
      <c r="A1221" s="15" t="s">
        <v>2198</v>
      </c>
      <c r="B1221" s="16" t="s">
        <v>2205</v>
      </c>
      <c r="C1221" s="12"/>
      <c r="D1221" s="13" t="s">
        <v>13</v>
      </c>
      <c r="E1221" s="14"/>
    </row>
    <row r="1222" spans="1:5" ht="12.75" customHeight="1">
      <c r="A1222" s="15" t="s">
        <v>2198</v>
      </c>
      <c r="B1222" s="16" t="s">
        <v>2206</v>
      </c>
      <c r="C1222" s="18" t="s">
        <v>2207</v>
      </c>
      <c r="D1222" s="13" t="s">
        <v>16</v>
      </c>
      <c r="E1222" s="14"/>
    </row>
    <row r="1223" spans="1:5" ht="12.75" customHeight="1">
      <c r="A1223" s="15" t="s">
        <v>2198</v>
      </c>
      <c r="B1223" s="16" t="s">
        <v>2208</v>
      </c>
      <c r="C1223" s="12"/>
      <c r="D1223" s="13" t="s">
        <v>16</v>
      </c>
      <c r="E1223" s="14"/>
    </row>
    <row r="1224" spans="1:5" ht="12.75" customHeight="1">
      <c r="A1224" s="15" t="s">
        <v>2198</v>
      </c>
      <c r="B1224" s="16" t="s">
        <v>2209</v>
      </c>
      <c r="C1224" s="18" t="s">
        <v>2210</v>
      </c>
      <c r="D1224" s="13" t="s">
        <v>16</v>
      </c>
      <c r="E1224" s="17">
        <v>1</v>
      </c>
    </row>
    <row r="1225" spans="1:5" ht="12.75" customHeight="1">
      <c r="A1225" s="15" t="s">
        <v>2198</v>
      </c>
      <c r="B1225" s="16" t="s">
        <v>2211</v>
      </c>
      <c r="C1225" s="12"/>
      <c r="D1225" s="13" t="s">
        <v>16</v>
      </c>
      <c r="E1225" s="17">
        <v>1</v>
      </c>
    </row>
    <row r="1226" spans="1:5" ht="12.75" customHeight="1">
      <c r="A1226" s="15" t="s">
        <v>2198</v>
      </c>
      <c r="B1226" s="16" t="s">
        <v>2212</v>
      </c>
      <c r="C1226" s="18" t="s">
        <v>2213</v>
      </c>
      <c r="D1226" s="13" t="s">
        <v>16</v>
      </c>
      <c r="E1226" s="14"/>
    </row>
    <row r="1227" spans="1:5" ht="12.75" customHeight="1">
      <c r="A1227" s="15" t="s">
        <v>2198</v>
      </c>
      <c r="B1227" s="16" t="s">
        <v>2214</v>
      </c>
      <c r="C1227" s="18" t="s">
        <v>2215</v>
      </c>
      <c r="D1227" s="13" t="s">
        <v>16</v>
      </c>
      <c r="E1227" s="14"/>
    </row>
    <row r="1228" spans="1:5" ht="12.75" customHeight="1">
      <c r="A1228" s="15" t="s">
        <v>2216</v>
      </c>
      <c r="B1228" s="16" t="s">
        <v>2217</v>
      </c>
      <c r="C1228" s="18" t="s">
        <v>2218</v>
      </c>
      <c r="D1228" s="13" t="s">
        <v>16</v>
      </c>
      <c r="E1228" s="17">
        <v>1</v>
      </c>
    </row>
    <row r="1229" spans="1:5" ht="12.75" customHeight="1">
      <c r="A1229" s="15" t="s">
        <v>2216</v>
      </c>
      <c r="B1229" s="16" t="s">
        <v>2219</v>
      </c>
      <c r="C1229" s="18" t="s">
        <v>2220</v>
      </c>
      <c r="D1229" s="13" t="s">
        <v>16</v>
      </c>
      <c r="E1229" s="17">
        <v>1</v>
      </c>
    </row>
    <row r="1230" spans="1:5" ht="12.75" customHeight="1">
      <c r="A1230" s="15" t="s">
        <v>2216</v>
      </c>
      <c r="B1230" s="16" t="s">
        <v>2221</v>
      </c>
      <c r="C1230" s="18" t="s">
        <v>2222</v>
      </c>
      <c r="D1230" s="13" t="s">
        <v>224</v>
      </c>
      <c r="E1230" s="17">
        <v>1</v>
      </c>
    </row>
    <row r="1231" spans="1:5" ht="12.75" customHeight="1">
      <c r="A1231" s="15" t="s">
        <v>2216</v>
      </c>
      <c r="B1231" s="16" t="s">
        <v>2223</v>
      </c>
      <c r="C1231" s="18" t="s">
        <v>2224</v>
      </c>
      <c r="D1231" s="13" t="s">
        <v>16</v>
      </c>
      <c r="E1231" s="17">
        <v>1</v>
      </c>
    </row>
    <row r="1232" spans="1:5" ht="12.75" customHeight="1">
      <c r="A1232" s="15" t="s">
        <v>2216</v>
      </c>
      <c r="B1232" s="16" t="s">
        <v>2225</v>
      </c>
      <c r="C1232" s="12"/>
      <c r="D1232" s="13" t="s">
        <v>13</v>
      </c>
      <c r="E1232" s="14"/>
    </row>
    <row r="1233" spans="1:5" ht="12.75" customHeight="1">
      <c r="A1233" s="15" t="s">
        <v>2216</v>
      </c>
      <c r="B1233" s="16" t="s">
        <v>2226</v>
      </c>
      <c r="C1233" s="18" t="s">
        <v>2227</v>
      </c>
      <c r="D1233" s="13" t="s">
        <v>224</v>
      </c>
      <c r="E1233" s="14"/>
    </row>
    <row r="1234" spans="1:5" ht="12.75" customHeight="1">
      <c r="A1234" s="15" t="s">
        <v>2216</v>
      </c>
      <c r="B1234" s="16" t="s">
        <v>2228</v>
      </c>
      <c r="C1234" s="18" t="s">
        <v>2229</v>
      </c>
      <c r="D1234" s="13" t="s">
        <v>224</v>
      </c>
      <c r="E1234" s="17">
        <v>2</v>
      </c>
    </row>
    <row r="1235" spans="1:5" ht="12.75" customHeight="1">
      <c r="A1235" s="15" t="s">
        <v>2216</v>
      </c>
      <c r="B1235" s="16" t="s">
        <v>2230</v>
      </c>
      <c r="C1235" s="18" t="s">
        <v>2231</v>
      </c>
      <c r="D1235" s="13" t="s">
        <v>224</v>
      </c>
      <c r="E1235" s="14"/>
    </row>
    <row r="1236" spans="1:5" ht="12.75" customHeight="1">
      <c r="A1236" s="10" t="s">
        <v>2216</v>
      </c>
      <c r="B1236" s="11" t="s">
        <v>2232</v>
      </c>
      <c r="C1236" s="12"/>
      <c r="D1236" s="13" t="s">
        <v>13</v>
      </c>
      <c r="E1236" s="14"/>
    </row>
    <row r="1237" spans="1:5" ht="12.75" customHeight="1">
      <c r="A1237" s="15" t="s">
        <v>2233</v>
      </c>
      <c r="B1237" s="16" t="s">
        <v>2234</v>
      </c>
      <c r="C1237" s="18" t="s">
        <v>2235</v>
      </c>
      <c r="D1237" s="13" t="s">
        <v>268</v>
      </c>
      <c r="E1237" s="17">
        <v>1</v>
      </c>
    </row>
    <row r="1238" spans="1:5" ht="12.75" customHeight="1">
      <c r="A1238" s="15" t="s">
        <v>2233</v>
      </c>
      <c r="B1238" s="16" t="s">
        <v>2236</v>
      </c>
      <c r="C1238" s="18" t="s">
        <v>2237</v>
      </c>
      <c r="D1238" s="13" t="s">
        <v>136</v>
      </c>
      <c r="E1238" s="14"/>
    </row>
    <row r="1239" spans="1:5" ht="12.75" customHeight="1">
      <c r="A1239" s="15" t="s">
        <v>2233</v>
      </c>
      <c r="B1239" s="16" t="s">
        <v>2238</v>
      </c>
      <c r="C1239" s="18" t="s">
        <v>2239</v>
      </c>
      <c r="D1239" s="13" t="s">
        <v>136</v>
      </c>
      <c r="E1239" s="14"/>
    </row>
    <row r="1240" spans="1:5" ht="12.75" customHeight="1">
      <c r="A1240" s="10" t="s">
        <v>2240</v>
      </c>
      <c r="B1240" s="11" t="s">
        <v>2241</v>
      </c>
      <c r="C1240" s="12"/>
      <c r="D1240" s="13" t="s">
        <v>13</v>
      </c>
      <c r="E1240" s="14"/>
    </row>
    <row r="1241" spans="1:5" ht="12.75" customHeight="1">
      <c r="A1241" s="15" t="s">
        <v>2240</v>
      </c>
      <c r="B1241" s="16" t="s">
        <v>2242</v>
      </c>
      <c r="C1241" s="18" t="s">
        <v>2243</v>
      </c>
      <c r="D1241" s="13" t="s">
        <v>16</v>
      </c>
      <c r="E1241" s="14"/>
    </row>
    <row r="1242" spans="1:5" ht="12.75" customHeight="1">
      <c r="A1242" s="15" t="s">
        <v>2240</v>
      </c>
      <c r="B1242" s="16" t="s">
        <v>2244</v>
      </c>
      <c r="C1242" s="18" t="s">
        <v>2245</v>
      </c>
      <c r="D1242" s="13" t="s">
        <v>224</v>
      </c>
      <c r="E1242" s="14"/>
    </row>
    <row r="1243" spans="1:5" ht="12.75" customHeight="1">
      <c r="A1243" s="15" t="s">
        <v>2240</v>
      </c>
      <c r="B1243" s="16" t="s">
        <v>2246</v>
      </c>
      <c r="C1243" s="18" t="s">
        <v>2247</v>
      </c>
      <c r="D1243" s="13" t="s">
        <v>16</v>
      </c>
      <c r="E1243" s="17">
        <v>1</v>
      </c>
    </row>
    <row r="1244" spans="1:5" ht="12.75" customHeight="1">
      <c r="A1244" s="15" t="s">
        <v>2240</v>
      </c>
      <c r="B1244" s="16" t="s">
        <v>2248</v>
      </c>
      <c r="C1244" s="18" t="s">
        <v>2249</v>
      </c>
      <c r="D1244" s="13" t="s">
        <v>16</v>
      </c>
      <c r="E1244" s="17">
        <v>1</v>
      </c>
    </row>
    <row r="1245" spans="1:5" ht="12.75" customHeight="1">
      <c r="A1245" s="15" t="s">
        <v>2240</v>
      </c>
      <c r="B1245" s="16" t="s">
        <v>2250</v>
      </c>
      <c r="C1245" s="18" t="s">
        <v>2251</v>
      </c>
      <c r="D1245" s="13" t="s">
        <v>16</v>
      </c>
      <c r="E1245" s="14"/>
    </row>
    <row r="1246" spans="1:5" ht="12.75" customHeight="1">
      <c r="A1246" s="15" t="s">
        <v>2240</v>
      </c>
      <c r="B1246" s="16" t="s">
        <v>2252</v>
      </c>
      <c r="C1246" s="18" t="s">
        <v>2253</v>
      </c>
      <c r="D1246" s="13" t="s">
        <v>113</v>
      </c>
      <c r="E1246" s="14"/>
    </row>
    <row r="1247" spans="1:5" ht="12.75" customHeight="1">
      <c r="A1247" s="10" t="s">
        <v>2240</v>
      </c>
      <c r="B1247" s="11" t="s">
        <v>2254</v>
      </c>
      <c r="C1247" s="18" t="s">
        <v>2255</v>
      </c>
      <c r="D1247" s="13" t="s">
        <v>13</v>
      </c>
      <c r="E1247" s="17">
        <v>1</v>
      </c>
    </row>
    <row r="1248" spans="1:5" ht="12.75" customHeight="1">
      <c r="A1248" s="15" t="s">
        <v>2240</v>
      </c>
      <c r="B1248" s="16" t="s">
        <v>2256</v>
      </c>
      <c r="C1248" s="18" t="s">
        <v>2257</v>
      </c>
      <c r="D1248" s="13" t="s">
        <v>113</v>
      </c>
      <c r="E1248" s="14"/>
    </row>
    <row r="1249" spans="1:5" ht="12.75" customHeight="1">
      <c r="A1249" s="15" t="s">
        <v>2240</v>
      </c>
      <c r="B1249" s="16" t="s">
        <v>2258</v>
      </c>
      <c r="C1249" s="18" t="s">
        <v>2259</v>
      </c>
      <c r="D1249" s="13" t="s">
        <v>113</v>
      </c>
      <c r="E1249" s="14"/>
    </row>
    <row r="1250" spans="1:5" ht="12.75" customHeight="1">
      <c r="A1250" s="15" t="s">
        <v>2240</v>
      </c>
      <c r="B1250" s="16" t="s">
        <v>2260</v>
      </c>
      <c r="C1250" s="18" t="s">
        <v>2261</v>
      </c>
      <c r="D1250" s="13" t="s">
        <v>16</v>
      </c>
      <c r="E1250" s="17">
        <v>2</v>
      </c>
    </row>
    <row r="1251" spans="1:5" ht="12.75" customHeight="1">
      <c r="A1251" s="15" t="s">
        <v>2240</v>
      </c>
      <c r="B1251" s="16" t="s">
        <v>2262</v>
      </c>
      <c r="C1251" s="18" t="s">
        <v>2263</v>
      </c>
      <c r="D1251" s="13" t="s">
        <v>16</v>
      </c>
      <c r="E1251" s="17">
        <v>2</v>
      </c>
    </row>
    <row r="1252" spans="1:5" ht="12.75" customHeight="1">
      <c r="A1252" s="10" t="s">
        <v>2240</v>
      </c>
      <c r="B1252" s="11" t="s">
        <v>2264</v>
      </c>
      <c r="C1252" s="18" t="s">
        <v>2265</v>
      </c>
      <c r="D1252" s="13" t="s">
        <v>13</v>
      </c>
      <c r="E1252" s="17">
        <v>1</v>
      </c>
    </row>
    <row r="1253" spans="1:5" ht="12.75" customHeight="1">
      <c r="A1253" s="10" t="s">
        <v>2240</v>
      </c>
      <c r="B1253" s="11" t="s">
        <v>2266</v>
      </c>
      <c r="C1253" s="12"/>
      <c r="D1253" s="13" t="s">
        <v>13</v>
      </c>
      <c r="E1253" s="14"/>
    </row>
    <row r="1254" spans="1:5" ht="12.75" customHeight="1">
      <c r="A1254" s="15" t="s">
        <v>2267</v>
      </c>
      <c r="B1254" s="16" t="s">
        <v>2268</v>
      </c>
      <c r="C1254" s="18" t="s">
        <v>2269</v>
      </c>
      <c r="D1254" s="13" t="s">
        <v>16</v>
      </c>
      <c r="E1254" s="14"/>
    </row>
    <row r="1255" spans="1:5" ht="12.75" customHeight="1">
      <c r="A1255" s="10" t="s">
        <v>2267</v>
      </c>
      <c r="B1255" s="11" t="s">
        <v>2270</v>
      </c>
      <c r="C1255" s="12"/>
      <c r="D1255" s="13" t="s">
        <v>13</v>
      </c>
      <c r="E1255" s="14"/>
    </row>
    <row r="1256" spans="1:5" ht="12.75" customHeight="1">
      <c r="A1256" s="10" t="s">
        <v>2267</v>
      </c>
      <c r="B1256" s="11" t="s">
        <v>2271</v>
      </c>
      <c r="C1256" s="18" t="s">
        <v>2272</v>
      </c>
      <c r="D1256" s="13" t="s">
        <v>13</v>
      </c>
      <c r="E1256" s="14"/>
    </row>
    <row r="1257" spans="1:5" ht="12.75" customHeight="1">
      <c r="A1257" s="15" t="s">
        <v>2273</v>
      </c>
      <c r="B1257" s="16" t="s">
        <v>2274</v>
      </c>
      <c r="C1257" s="12"/>
      <c r="D1257" s="13" t="s">
        <v>13</v>
      </c>
      <c r="E1257" s="14"/>
    </row>
    <row r="1258" spans="1:5" ht="12.75" customHeight="1">
      <c r="A1258" s="15" t="s">
        <v>2275</v>
      </c>
      <c r="B1258" s="16" t="s">
        <v>2276</v>
      </c>
      <c r="C1258" s="18" t="s">
        <v>2277</v>
      </c>
      <c r="D1258" s="13" t="s">
        <v>113</v>
      </c>
      <c r="E1258" s="14"/>
    </row>
    <row r="1259" spans="1:5" ht="12.75" customHeight="1">
      <c r="A1259" s="10" t="s">
        <v>2275</v>
      </c>
      <c r="B1259" s="11" t="s">
        <v>2278</v>
      </c>
      <c r="C1259" s="12"/>
      <c r="D1259" s="13" t="s">
        <v>13</v>
      </c>
      <c r="E1259" s="14"/>
    </row>
    <row r="1260" spans="1:5" ht="12.75" customHeight="1">
      <c r="A1260" s="15" t="s">
        <v>2275</v>
      </c>
      <c r="B1260" s="16" t="s">
        <v>2279</v>
      </c>
      <c r="C1260" s="18" t="s">
        <v>2280</v>
      </c>
      <c r="D1260" s="18" t="s">
        <v>16</v>
      </c>
      <c r="E1260" s="17">
        <v>2</v>
      </c>
    </row>
    <row r="1261" spans="1:5" ht="12.75" customHeight="1">
      <c r="A1261" s="15" t="s">
        <v>2281</v>
      </c>
      <c r="B1261" s="16" t="s">
        <v>2282</v>
      </c>
      <c r="C1261" s="18" t="s">
        <v>2283</v>
      </c>
      <c r="D1261" s="13" t="s">
        <v>224</v>
      </c>
      <c r="E1261" s="14"/>
    </row>
    <row r="1262" spans="1:5" ht="12.75" customHeight="1">
      <c r="A1262" s="15" t="s">
        <v>2281</v>
      </c>
      <c r="B1262" s="16" t="s">
        <v>2284</v>
      </c>
      <c r="C1262" s="18" t="s">
        <v>2285</v>
      </c>
      <c r="D1262" s="13" t="s">
        <v>16</v>
      </c>
      <c r="E1262" s="14"/>
    </row>
    <row r="1263" spans="1:5" ht="12.75" customHeight="1">
      <c r="A1263" s="15" t="s">
        <v>2281</v>
      </c>
      <c r="B1263" s="16" t="s">
        <v>2286</v>
      </c>
      <c r="C1263" s="18" t="s">
        <v>2287</v>
      </c>
      <c r="D1263" s="13" t="s">
        <v>224</v>
      </c>
      <c r="E1263" s="14"/>
    </row>
    <row r="1264" spans="1:5" ht="12.75" customHeight="1">
      <c r="A1264" s="15" t="s">
        <v>2281</v>
      </c>
      <c r="B1264" s="16" t="s">
        <v>2288</v>
      </c>
      <c r="C1264" s="18" t="s">
        <v>2289</v>
      </c>
      <c r="D1264" s="13" t="s">
        <v>224</v>
      </c>
      <c r="E1264" s="17">
        <v>1</v>
      </c>
    </row>
    <row r="1265" spans="1:5" ht="12.75" customHeight="1">
      <c r="A1265" s="15" t="s">
        <v>2281</v>
      </c>
      <c r="B1265" s="16" t="s">
        <v>2290</v>
      </c>
      <c r="C1265" s="18" t="s">
        <v>2291</v>
      </c>
      <c r="D1265" s="13" t="s">
        <v>224</v>
      </c>
      <c r="E1265" s="14"/>
    </row>
    <row r="1266" spans="1:5" ht="12.75" customHeight="1">
      <c r="A1266" s="15" t="s">
        <v>2281</v>
      </c>
      <c r="B1266" s="16" t="s">
        <v>2292</v>
      </c>
      <c r="C1266" s="18" t="s">
        <v>2293</v>
      </c>
      <c r="D1266" s="13" t="s">
        <v>224</v>
      </c>
      <c r="E1266" s="17">
        <v>2</v>
      </c>
    </row>
    <row r="1267" spans="1:5" ht="12.75" customHeight="1">
      <c r="A1267" s="15" t="s">
        <v>2281</v>
      </c>
      <c r="B1267" s="16" t="s">
        <v>2294</v>
      </c>
      <c r="C1267" s="18" t="s">
        <v>2295</v>
      </c>
      <c r="D1267" s="13" t="s">
        <v>224</v>
      </c>
      <c r="E1267" s="17">
        <v>1</v>
      </c>
    </row>
    <row r="1268" spans="1:5" ht="12.75" customHeight="1">
      <c r="A1268" s="15" t="s">
        <v>2281</v>
      </c>
      <c r="B1268" s="16" t="s">
        <v>2296</v>
      </c>
      <c r="C1268" s="18" t="s">
        <v>2297</v>
      </c>
      <c r="D1268" s="13" t="s">
        <v>224</v>
      </c>
      <c r="E1268" s="14"/>
    </row>
    <row r="1269" spans="1:5" ht="12.75" customHeight="1">
      <c r="A1269" s="15" t="s">
        <v>2298</v>
      </c>
      <c r="B1269" s="16" t="s">
        <v>2299</v>
      </c>
      <c r="C1269" s="18" t="s">
        <v>2300</v>
      </c>
      <c r="D1269" s="13" t="s">
        <v>16</v>
      </c>
      <c r="E1269" s="14"/>
    </row>
    <row r="1270" spans="1:5" ht="12.75" customHeight="1">
      <c r="A1270" s="15" t="s">
        <v>2298</v>
      </c>
      <c r="B1270" s="16" t="s">
        <v>2301</v>
      </c>
      <c r="C1270" s="18" t="s">
        <v>2302</v>
      </c>
      <c r="D1270" s="13" t="s">
        <v>300</v>
      </c>
      <c r="E1270" s="17">
        <v>1</v>
      </c>
    </row>
    <row r="1271" spans="1:5" ht="12.75" customHeight="1">
      <c r="A1271" s="10" t="s">
        <v>2303</v>
      </c>
      <c r="B1271" s="11" t="s">
        <v>2304</v>
      </c>
      <c r="C1271" s="12"/>
      <c r="D1271" s="13" t="s">
        <v>13</v>
      </c>
      <c r="E1271" s="14"/>
    </row>
    <row r="1272" spans="1:5" ht="12.75" customHeight="1">
      <c r="A1272" s="15" t="s">
        <v>2303</v>
      </c>
      <c r="B1272" s="16" t="s">
        <v>2305</v>
      </c>
      <c r="C1272" s="18" t="s">
        <v>2306</v>
      </c>
      <c r="D1272" s="13" t="s">
        <v>113</v>
      </c>
      <c r="E1272" s="14"/>
    </row>
    <row r="1273" spans="1:5" ht="12.75" customHeight="1">
      <c r="A1273" s="15" t="s">
        <v>2303</v>
      </c>
      <c r="B1273" s="16" t="s">
        <v>2307</v>
      </c>
      <c r="C1273" s="18" t="s">
        <v>2308</v>
      </c>
      <c r="D1273" s="13" t="s">
        <v>16</v>
      </c>
      <c r="E1273" s="17">
        <v>1</v>
      </c>
    </row>
    <row r="1274" spans="1:5" ht="12.75" customHeight="1">
      <c r="A1274" s="15" t="s">
        <v>2303</v>
      </c>
      <c r="B1274" s="16" t="s">
        <v>2309</v>
      </c>
      <c r="C1274" s="12"/>
      <c r="D1274" s="13" t="s">
        <v>13</v>
      </c>
      <c r="E1274" s="14"/>
    </row>
    <row r="1275" spans="1:5" ht="12.75" customHeight="1">
      <c r="A1275" s="15" t="s">
        <v>2303</v>
      </c>
      <c r="B1275" s="16" t="s">
        <v>2310</v>
      </c>
      <c r="C1275" s="18" t="s">
        <v>2311</v>
      </c>
      <c r="D1275" s="13" t="s">
        <v>16</v>
      </c>
      <c r="E1275" s="14"/>
    </row>
    <row r="1276" spans="1:5" ht="12.75" customHeight="1">
      <c r="A1276" s="15" t="s">
        <v>2303</v>
      </c>
      <c r="B1276" s="16" t="s">
        <v>2312</v>
      </c>
      <c r="C1276" s="12"/>
      <c r="D1276" s="13" t="s">
        <v>13</v>
      </c>
      <c r="E1276" s="14"/>
    </row>
    <row r="1277" spans="1:5" ht="12.75" customHeight="1">
      <c r="A1277" s="15" t="s">
        <v>2303</v>
      </c>
      <c r="B1277" s="16" t="s">
        <v>2313</v>
      </c>
      <c r="C1277" s="12"/>
      <c r="D1277" s="13" t="s">
        <v>13</v>
      </c>
      <c r="E1277" s="14"/>
    </row>
    <row r="1278" spans="1:5" ht="12.75" customHeight="1">
      <c r="A1278" s="15" t="s">
        <v>2303</v>
      </c>
      <c r="B1278" s="16" t="s">
        <v>2314</v>
      </c>
      <c r="C1278" s="18" t="s">
        <v>2315</v>
      </c>
      <c r="D1278" s="13" t="s">
        <v>16</v>
      </c>
      <c r="E1278" s="14"/>
    </row>
    <row r="1279" spans="1:5" ht="12.75" customHeight="1">
      <c r="A1279" s="15" t="s">
        <v>2303</v>
      </c>
      <c r="B1279" s="16" t="s">
        <v>2316</v>
      </c>
      <c r="C1279" s="18" t="s">
        <v>2317</v>
      </c>
      <c r="D1279" s="13" t="s">
        <v>113</v>
      </c>
      <c r="E1279" s="14"/>
    </row>
    <row r="1280" spans="1:5" ht="12.75" customHeight="1">
      <c r="A1280" s="15" t="s">
        <v>2303</v>
      </c>
      <c r="B1280" s="16" t="s">
        <v>2318</v>
      </c>
      <c r="C1280" s="12"/>
      <c r="D1280" s="13" t="s">
        <v>16</v>
      </c>
      <c r="E1280" s="14"/>
    </row>
    <row r="1281" spans="1:5" ht="12.75" customHeight="1">
      <c r="A1281" s="15" t="s">
        <v>2303</v>
      </c>
      <c r="B1281" s="16" t="s">
        <v>2319</v>
      </c>
      <c r="C1281" s="12"/>
      <c r="D1281" s="13" t="s">
        <v>13</v>
      </c>
      <c r="E1281" s="14"/>
    </row>
    <row r="1282" spans="1:5" ht="12.75" customHeight="1">
      <c r="A1282" s="15" t="s">
        <v>2303</v>
      </c>
      <c r="B1282" s="16" t="s">
        <v>2320</v>
      </c>
      <c r="C1282" s="18" t="s">
        <v>2321</v>
      </c>
      <c r="D1282" s="13" t="s">
        <v>16</v>
      </c>
      <c r="E1282" s="17">
        <v>1</v>
      </c>
    </row>
    <row r="1283" spans="1:5" ht="12.75" customHeight="1">
      <c r="A1283" s="15" t="s">
        <v>2303</v>
      </c>
      <c r="B1283" s="16" t="s">
        <v>2322</v>
      </c>
      <c r="C1283" s="18" t="s">
        <v>2323</v>
      </c>
      <c r="D1283" s="13" t="s">
        <v>16</v>
      </c>
      <c r="E1283" s="14"/>
    </row>
    <row r="1284" spans="1:5" ht="12.75" customHeight="1">
      <c r="A1284" s="15" t="s">
        <v>2303</v>
      </c>
      <c r="B1284" s="16" t="s">
        <v>2324</v>
      </c>
      <c r="C1284" s="18" t="s">
        <v>2325</v>
      </c>
      <c r="D1284" s="13" t="s">
        <v>16</v>
      </c>
      <c r="E1284" s="14"/>
    </row>
    <row r="1285" spans="1:5" ht="12.75" customHeight="1">
      <c r="A1285" s="15" t="s">
        <v>2326</v>
      </c>
      <c r="B1285" s="16" t="s">
        <v>2327</v>
      </c>
      <c r="C1285" s="18" t="s">
        <v>2328</v>
      </c>
      <c r="D1285" s="13" t="s">
        <v>113</v>
      </c>
      <c r="E1285" s="14"/>
    </row>
    <row r="1286" spans="1:5" ht="12.75" customHeight="1">
      <c r="A1286" s="10" t="s">
        <v>2326</v>
      </c>
      <c r="B1286" s="11" t="s">
        <v>2329</v>
      </c>
      <c r="C1286" s="18" t="s">
        <v>2330</v>
      </c>
      <c r="D1286" s="13" t="s">
        <v>13</v>
      </c>
      <c r="E1286" s="14"/>
    </row>
    <row r="1287" spans="1:5" ht="12.75" customHeight="1">
      <c r="A1287" s="10" t="s">
        <v>2326</v>
      </c>
      <c r="B1287" s="11" t="s">
        <v>2331</v>
      </c>
      <c r="C1287" s="18" t="s">
        <v>2332</v>
      </c>
      <c r="D1287" s="13" t="s">
        <v>13</v>
      </c>
      <c r="E1287" s="14"/>
    </row>
    <row r="1288" spans="1:5" ht="12.75" customHeight="1">
      <c r="A1288" s="15" t="s">
        <v>2326</v>
      </c>
      <c r="B1288" s="16" t="s">
        <v>2333</v>
      </c>
      <c r="C1288" s="18" t="s">
        <v>2334</v>
      </c>
      <c r="D1288" s="13" t="s">
        <v>16</v>
      </c>
      <c r="E1288" s="14"/>
    </row>
    <row r="1289" spans="1:5" ht="12.75" customHeight="1">
      <c r="A1289" s="15" t="s">
        <v>2326</v>
      </c>
      <c r="B1289" s="16" t="s">
        <v>2335</v>
      </c>
      <c r="C1289" s="18" t="s">
        <v>2336</v>
      </c>
      <c r="D1289" s="13" t="s">
        <v>16</v>
      </c>
      <c r="E1289" s="14"/>
    </row>
    <row r="1290" spans="1:5" ht="12.75" customHeight="1">
      <c r="A1290" s="15" t="s">
        <v>2337</v>
      </c>
      <c r="B1290" s="16" t="s">
        <v>2338</v>
      </c>
      <c r="C1290" s="18" t="s">
        <v>2339</v>
      </c>
      <c r="D1290" s="13" t="s">
        <v>113</v>
      </c>
      <c r="E1290" s="14"/>
    </row>
    <row r="1291" spans="1:5" ht="12.75" customHeight="1">
      <c r="A1291" s="15" t="s">
        <v>2337</v>
      </c>
      <c r="B1291" s="16" t="s">
        <v>2340</v>
      </c>
      <c r="C1291" s="18" t="s">
        <v>2341</v>
      </c>
      <c r="D1291" s="13" t="s">
        <v>113</v>
      </c>
      <c r="E1291" s="14"/>
    </row>
    <row r="1292" spans="1:5" ht="12.75" customHeight="1">
      <c r="A1292" s="15" t="s">
        <v>2337</v>
      </c>
      <c r="B1292" s="16" t="s">
        <v>2342</v>
      </c>
      <c r="C1292" s="18" t="s">
        <v>2343</v>
      </c>
      <c r="D1292" s="13" t="s">
        <v>113</v>
      </c>
      <c r="E1292" s="14"/>
    </row>
    <row r="1293" spans="1:5" ht="12.75" customHeight="1">
      <c r="A1293" s="15" t="s">
        <v>2337</v>
      </c>
      <c r="B1293" s="16" t="s">
        <v>2344</v>
      </c>
      <c r="C1293" s="18" t="s">
        <v>2345</v>
      </c>
      <c r="D1293" s="13" t="s">
        <v>113</v>
      </c>
      <c r="E1293" s="17">
        <v>1</v>
      </c>
    </row>
    <row r="1294" spans="1:5" ht="12.75" customHeight="1">
      <c r="A1294" s="15" t="s">
        <v>2337</v>
      </c>
      <c r="B1294" s="16" t="s">
        <v>2346</v>
      </c>
      <c r="C1294" s="18" t="s">
        <v>2347</v>
      </c>
      <c r="D1294" s="13" t="s">
        <v>113</v>
      </c>
      <c r="E1294" s="14"/>
    </row>
    <row r="1295" spans="1:5" ht="12.75" customHeight="1">
      <c r="A1295" s="15" t="s">
        <v>2337</v>
      </c>
      <c r="B1295" s="16" t="s">
        <v>2348</v>
      </c>
      <c r="C1295" s="18" t="s">
        <v>2349</v>
      </c>
      <c r="D1295" s="13" t="s">
        <v>113</v>
      </c>
      <c r="E1295" s="14"/>
    </row>
    <row r="1296" spans="1:5" ht="12.75" customHeight="1">
      <c r="A1296" s="15" t="s">
        <v>2337</v>
      </c>
      <c r="B1296" s="16" t="s">
        <v>2350</v>
      </c>
      <c r="C1296" s="18" t="s">
        <v>2351</v>
      </c>
      <c r="D1296" s="13" t="s">
        <v>113</v>
      </c>
      <c r="E1296" s="14"/>
    </row>
    <row r="1297" spans="1:5" ht="12.75" customHeight="1">
      <c r="A1297" s="15" t="s">
        <v>2337</v>
      </c>
      <c r="B1297" s="16" t="s">
        <v>2352</v>
      </c>
      <c r="C1297" s="18" t="s">
        <v>2353</v>
      </c>
      <c r="D1297" s="13" t="s">
        <v>113</v>
      </c>
      <c r="E1297" s="14"/>
    </row>
    <row r="1298" spans="1:5" ht="12.75" customHeight="1">
      <c r="A1298" s="15" t="s">
        <v>2337</v>
      </c>
      <c r="B1298" s="16" t="s">
        <v>2354</v>
      </c>
      <c r="C1298" s="18" t="s">
        <v>2355</v>
      </c>
      <c r="D1298" s="13" t="s">
        <v>113</v>
      </c>
      <c r="E1298" s="14"/>
    </row>
    <row r="1299" spans="1:5" ht="12.75" customHeight="1">
      <c r="A1299" s="15" t="s">
        <v>2337</v>
      </c>
      <c r="B1299" s="16" t="s">
        <v>2356</v>
      </c>
      <c r="C1299" s="18" t="s">
        <v>2357</v>
      </c>
      <c r="D1299" s="13" t="s">
        <v>113</v>
      </c>
      <c r="E1299" s="14"/>
    </row>
    <row r="1300" spans="1:5" ht="12.75" customHeight="1">
      <c r="A1300" s="15" t="s">
        <v>2337</v>
      </c>
      <c r="B1300" s="16" t="s">
        <v>2358</v>
      </c>
      <c r="C1300" s="18" t="s">
        <v>2359</v>
      </c>
      <c r="D1300" s="13" t="s">
        <v>113</v>
      </c>
      <c r="E1300" s="14"/>
    </row>
    <row r="1301" spans="1:5" ht="12.75" customHeight="1">
      <c r="A1301" s="15" t="s">
        <v>2337</v>
      </c>
      <c r="B1301" s="16" t="s">
        <v>2360</v>
      </c>
      <c r="C1301" s="18" t="s">
        <v>2361</v>
      </c>
      <c r="D1301" s="13" t="s">
        <v>113</v>
      </c>
      <c r="E1301" s="14"/>
    </row>
    <row r="1302" spans="1:5" ht="12.75" customHeight="1">
      <c r="A1302" s="15" t="s">
        <v>2337</v>
      </c>
      <c r="B1302" s="16" t="s">
        <v>2362</v>
      </c>
      <c r="C1302" s="18" t="s">
        <v>2363</v>
      </c>
      <c r="D1302" s="13" t="s">
        <v>113</v>
      </c>
      <c r="E1302" s="14"/>
    </row>
    <row r="1303" spans="1:5" ht="12.75" customHeight="1">
      <c r="A1303" s="15" t="s">
        <v>2337</v>
      </c>
      <c r="B1303" s="16" t="s">
        <v>2364</v>
      </c>
      <c r="C1303" s="18" t="s">
        <v>2365</v>
      </c>
      <c r="D1303" s="13" t="s">
        <v>113</v>
      </c>
      <c r="E1303" s="14"/>
    </row>
    <row r="1304" spans="1:5" ht="12.75" customHeight="1">
      <c r="A1304" s="15" t="s">
        <v>2337</v>
      </c>
      <c r="B1304" s="16" t="s">
        <v>2366</v>
      </c>
      <c r="C1304" s="18" t="s">
        <v>2367</v>
      </c>
      <c r="D1304" s="13" t="s">
        <v>113</v>
      </c>
      <c r="E1304" s="14"/>
    </row>
    <row r="1305" spans="1:5" ht="12.75" customHeight="1">
      <c r="A1305" s="15" t="s">
        <v>2337</v>
      </c>
      <c r="B1305" s="16" t="s">
        <v>2368</v>
      </c>
      <c r="C1305" s="18" t="s">
        <v>2369</v>
      </c>
      <c r="D1305" s="13" t="s">
        <v>113</v>
      </c>
      <c r="E1305" s="14"/>
    </row>
    <row r="1306" spans="1:5" ht="12.75" customHeight="1">
      <c r="A1306" s="15" t="s">
        <v>2337</v>
      </c>
      <c r="B1306" s="16" t="s">
        <v>2370</v>
      </c>
      <c r="C1306" s="18" t="s">
        <v>2371</v>
      </c>
      <c r="D1306" s="13" t="s">
        <v>113</v>
      </c>
      <c r="E1306" s="14"/>
    </row>
    <row r="1307" spans="1:5" ht="12.75" customHeight="1">
      <c r="A1307" s="15" t="s">
        <v>2337</v>
      </c>
      <c r="B1307" s="16" t="s">
        <v>2372</v>
      </c>
      <c r="C1307" s="18" t="s">
        <v>2373</v>
      </c>
      <c r="D1307" s="13" t="s">
        <v>113</v>
      </c>
      <c r="E1307" s="14"/>
    </row>
    <row r="1308" spans="1:5" ht="12.75" customHeight="1">
      <c r="A1308" s="10" t="s">
        <v>2374</v>
      </c>
      <c r="B1308" s="11" t="s">
        <v>2375</v>
      </c>
      <c r="C1308" s="18" t="s">
        <v>2376</v>
      </c>
      <c r="D1308" s="13" t="s">
        <v>13</v>
      </c>
      <c r="E1308" s="14"/>
    </row>
    <row r="1309" spans="1:5" ht="12.75" customHeight="1">
      <c r="A1309" s="15" t="s">
        <v>2374</v>
      </c>
      <c r="B1309" s="16" t="s">
        <v>2377</v>
      </c>
      <c r="C1309" s="18" t="s">
        <v>2378</v>
      </c>
      <c r="D1309" s="13" t="s">
        <v>16</v>
      </c>
      <c r="E1309" s="14"/>
    </row>
    <row r="1310" spans="1:5" ht="12.75" customHeight="1">
      <c r="A1310" s="10" t="s">
        <v>2374</v>
      </c>
      <c r="B1310" s="11" t="s">
        <v>2379</v>
      </c>
      <c r="C1310" s="18" t="s">
        <v>2380</v>
      </c>
      <c r="D1310" s="13" t="s">
        <v>13</v>
      </c>
      <c r="E1310" s="17">
        <v>1</v>
      </c>
    </row>
    <row r="1311" spans="1:5" ht="12.75" customHeight="1">
      <c r="A1311" s="15" t="s">
        <v>2374</v>
      </c>
      <c r="B1311" s="16" t="s">
        <v>2381</v>
      </c>
      <c r="C1311" s="18" t="s">
        <v>2382</v>
      </c>
      <c r="D1311" s="13" t="s">
        <v>16</v>
      </c>
      <c r="E1311" s="14"/>
    </row>
    <row r="1312" spans="1:5" ht="12.75" customHeight="1">
      <c r="A1312" s="10" t="s">
        <v>2374</v>
      </c>
      <c r="B1312" s="11" t="s">
        <v>2383</v>
      </c>
      <c r="C1312" s="18" t="s">
        <v>2384</v>
      </c>
      <c r="D1312" s="13" t="s">
        <v>13</v>
      </c>
      <c r="E1312" s="14"/>
    </row>
    <row r="1313" spans="1:5" ht="12.75" customHeight="1">
      <c r="A1313" s="15" t="s">
        <v>2385</v>
      </c>
      <c r="B1313" s="16" t="s">
        <v>2386</v>
      </c>
      <c r="C1313" s="18" t="s">
        <v>2387</v>
      </c>
      <c r="D1313" s="13" t="s">
        <v>16</v>
      </c>
      <c r="E1313" s="17">
        <v>1</v>
      </c>
    </row>
    <row r="1314" spans="1:5" ht="12.75" customHeight="1">
      <c r="A1314" s="15" t="s">
        <v>2385</v>
      </c>
      <c r="B1314" s="16" t="s">
        <v>2388</v>
      </c>
      <c r="C1314" s="18" t="s">
        <v>2389</v>
      </c>
      <c r="D1314" s="13" t="s">
        <v>16</v>
      </c>
      <c r="E1314" s="14"/>
    </row>
    <row r="1315" spans="1:5" ht="12.75" customHeight="1">
      <c r="A1315" s="15" t="s">
        <v>2385</v>
      </c>
      <c r="B1315" s="16" t="s">
        <v>2390</v>
      </c>
      <c r="C1315" s="18" t="s">
        <v>2391</v>
      </c>
      <c r="D1315" s="13" t="s">
        <v>113</v>
      </c>
      <c r="E1315" s="14"/>
    </row>
    <row r="1316" spans="1:5" ht="12.75" customHeight="1">
      <c r="A1316" s="15" t="s">
        <v>2385</v>
      </c>
      <c r="B1316" s="16" t="s">
        <v>2392</v>
      </c>
      <c r="C1316" s="18" t="s">
        <v>2393</v>
      </c>
      <c r="D1316" s="13" t="s">
        <v>16</v>
      </c>
      <c r="E1316" s="14"/>
    </row>
    <row r="1317" spans="1:5" ht="12.75" customHeight="1">
      <c r="A1317" s="15" t="s">
        <v>2385</v>
      </c>
      <c r="B1317" s="16" t="s">
        <v>2394</v>
      </c>
      <c r="C1317" s="18" t="s">
        <v>2395</v>
      </c>
      <c r="D1317" s="13" t="s">
        <v>113</v>
      </c>
      <c r="E1317" s="14"/>
    </row>
    <row r="1318" spans="1:5" ht="12.75" customHeight="1">
      <c r="A1318" s="15" t="s">
        <v>2385</v>
      </c>
      <c r="B1318" s="16" t="s">
        <v>2396</v>
      </c>
      <c r="C1318" s="12"/>
      <c r="D1318" s="13" t="s">
        <v>16</v>
      </c>
      <c r="E1318" s="14"/>
    </row>
    <row r="1319" spans="1:5" ht="12.75" customHeight="1">
      <c r="A1319" s="15" t="s">
        <v>2385</v>
      </c>
      <c r="B1319" s="16" t="s">
        <v>2397</v>
      </c>
      <c r="C1319" s="18" t="s">
        <v>2398</v>
      </c>
      <c r="D1319" s="13" t="s">
        <v>16</v>
      </c>
      <c r="E1319" s="17">
        <v>4</v>
      </c>
    </row>
    <row r="1320" spans="1:5" ht="12.75" customHeight="1">
      <c r="A1320" s="15" t="s">
        <v>2385</v>
      </c>
      <c r="B1320" s="16" t="s">
        <v>2399</v>
      </c>
      <c r="C1320" s="18" t="s">
        <v>2400</v>
      </c>
      <c r="D1320" s="13" t="s">
        <v>16</v>
      </c>
      <c r="E1320" s="14"/>
    </row>
    <row r="1321" spans="1:5" ht="12.75" customHeight="1">
      <c r="A1321" s="15" t="s">
        <v>2385</v>
      </c>
      <c r="B1321" s="16" t="s">
        <v>2401</v>
      </c>
      <c r="C1321" s="18" t="s">
        <v>2402</v>
      </c>
      <c r="D1321" s="13" t="s">
        <v>16</v>
      </c>
      <c r="E1321" s="14"/>
    </row>
    <row r="1322" spans="1:5" ht="12.75" customHeight="1">
      <c r="A1322" s="15" t="s">
        <v>2385</v>
      </c>
      <c r="B1322" s="16" t="s">
        <v>2403</v>
      </c>
      <c r="C1322" s="18" t="s">
        <v>2404</v>
      </c>
      <c r="D1322" s="13" t="s">
        <v>16</v>
      </c>
      <c r="E1322" s="17">
        <v>4</v>
      </c>
    </row>
    <row r="1323" spans="1:5" ht="12.75" customHeight="1">
      <c r="A1323" s="15" t="s">
        <v>2385</v>
      </c>
      <c r="B1323" s="16" t="s">
        <v>2405</v>
      </c>
      <c r="C1323" s="18" t="s">
        <v>2406</v>
      </c>
      <c r="D1323" s="13" t="s">
        <v>16</v>
      </c>
      <c r="E1323" s="14"/>
    </row>
    <row r="1324" spans="1:5" ht="12.75" customHeight="1">
      <c r="A1324" s="15" t="s">
        <v>2385</v>
      </c>
      <c r="B1324" s="16" t="s">
        <v>2407</v>
      </c>
      <c r="C1324" s="18" t="s">
        <v>2408</v>
      </c>
      <c r="D1324" s="13" t="s">
        <v>16</v>
      </c>
      <c r="E1324" s="14"/>
    </row>
    <row r="1325" spans="1:5" ht="12.75" customHeight="1">
      <c r="A1325" s="15" t="s">
        <v>2385</v>
      </c>
      <c r="B1325" s="16" t="s">
        <v>2409</v>
      </c>
      <c r="C1325" s="18" t="s">
        <v>2410</v>
      </c>
      <c r="D1325" s="13" t="s">
        <v>16</v>
      </c>
      <c r="E1325" s="14"/>
    </row>
    <row r="1326" spans="1:5" ht="12.75" customHeight="1">
      <c r="A1326" s="15" t="s">
        <v>2385</v>
      </c>
      <c r="B1326" s="16" t="s">
        <v>2411</v>
      </c>
      <c r="C1326" s="18" t="s">
        <v>2412</v>
      </c>
      <c r="D1326" s="13" t="s">
        <v>16</v>
      </c>
      <c r="E1326" s="14"/>
    </row>
    <row r="1327" spans="1:5" ht="12.75" customHeight="1">
      <c r="A1327" s="15" t="s">
        <v>2385</v>
      </c>
      <c r="B1327" s="16" t="s">
        <v>2413</v>
      </c>
      <c r="C1327" s="18" t="s">
        <v>2414</v>
      </c>
      <c r="D1327" s="13" t="s">
        <v>113</v>
      </c>
      <c r="E1327" s="14"/>
    </row>
    <row r="1328" spans="1:5" ht="12.75" customHeight="1">
      <c r="A1328" s="10" t="s">
        <v>2385</v>
      </c>
      <c r="B1328" s="11" t="s">
        <v>2415</v>
      </c>
      <c r="C1328" s="12"/>
      <c r="D1328" s="13" t="s">
        <v>13</v>
      </c>
      <c r="E1328" s="14"/>
    </row>
    <row r="1329" spans="1:5" ht="12.75" customHeight="1">
      <c r="A1329" s="10" t="s">
        <v>2385</v>
      </c>
      <c r="B1329" s="11" t="s">
        <v>2416</v>
      </c>
      <c r="C1329" s="12"/>
      <c r="D1329" s="13" t="s">
        <v>13</v>
      </c>
      <c r="E1329" s="14"/>
    </row>
    <row r="1330" spans="1:5" ht="12.75" customHeight="1">
      <c r="A1330" s="10" t="s">
        <v>2385</v>
      </c>
      <c r="B1330" s="11" t="s">
        <v>2417</v>
      </c>
      <c r="C1330" s="18" t="s">
        <v>2418</v>
      </c>
      <c r="D1330" s="13" t="s">
        <v>13</v>
      </c>
      <c r="E1330" s="14"/>
    </row>
    <row r="1331" spans="1:5" ht="12.75" customHeight="1">
      <c r="A1331" s="10" t="s">
        <v>2385</v>
      </c>
      <c r="B1331" s="11" t="s">
        <v>2419</v>
      </c>
      <c r="C1331" s="18" t="s">
        <v>2420</v>
      </c>
      <c r="D1331" s="13" t="s">
        <v>13</v>
      </c>
      <c r="E1331" s="14"/>
    </row>
    <row r="1332" spans="1:5" ht="12.75" customHeight="1">
      <c r="A1332" s="15" t="s">
        <v>2385</v>
      </c>
      <c r="B1332" s="16" t="s">
        <v>2421</v>
      </c>
      <c r="C1332" s="18" t="s">
        <v>2422</v>
      </c>
      <c r="D1332" s="13" t="s">
        <v>16</v>
      </c>
      <c r="E1332" s="17">
        <v>3</v>
      </c>
    </row>
    <row r="1333" spans="1:5" ht="12.75" customHeight="1">
      <c r="A1333" s="15" t="s">
        <v>2385</v>
      </c>
      <c r="B1333" s="16" t="s">
        <v>2423</v>
      </c>
      <c r="C1333" s="18" t="s">
        <v>2424</v>
      </c>
      <c r="D1333" s="13" t="s">
        <v>113</v>
      </c>
      <c r="E1333" s="14"/>
    </row>
    <row r="1334" spans="1:5" ht="12.75" customHeight="1">
      <c r="A1334" s="15" t="s">
        <v>2385</v>
      </c>
      <c r="B1334" s="16" t="s">
        <v>2425</v>
      </c>
      <c r="C1334" s="18" t="s">
        <v>2426</v>
      </c>
      <c r="D1334" s="13" t="s">
        <v>113</v>
      </c>
      <c r="E1334" s="17">
        <v>1</v>
      </c>
    </row>
    <row r="1335" spans="1:5" ht="12.75" customHeight="1">
      <c r="A1335" s="15" t="s">
        <v>2385</v>
      </c>
      <c r="B1335" s="16" t="s">
        <v>2427</v>
      </c>
      <c r="C1335" s="12"/>
      <c r="D1335" s="13" t="s">
        <v>13</v>
      </c>
      <c r="E1335" s="14"/>
    </row>
    <row r="1336" spans="1:5" ht="12.75" customHeight="1">
      <c r="A1336" s="15" t="s">
        <v>2385</v>
      </c>
      <c r="B1336" s="16" t="s">
        <v>2428</v>
      </c>
      <c r="C1336" s="12"/>
      <c r="D1336" s="13" t="s">
        <v>13</v>
      </c>
      <c r="E1336" s="14"/>
    </row>
    <row r="1337" spans="1:5" ht="12.75" customHeight="1">
      <c r="A1337" s="15" t="s">
        <v>2385</v>
      </c>
      <c r="B1337" s="16" t="s">
        <v>2429</v>
      </c>
      <c r="C1337" s="12"/>
      <c r="D1337" s="13" t="s">
        <v>13</v>
      </c>
      <c r="E1337" s="14"/>
    </row>
    <row r="1338" spans="1:5" ht="12.75" customHeight="1">
      <c r="A1338" s="15" t="s">
        <v>2385</v>
      </c>
      <c r="B1338" s="16" t="s">
        <v>2430</v>
      </c>
      <c r="C1338" s="12"/>
      <c r="D1338" s="13" t="s">
        <v>13</v>
      </c>
      <c r="E1338" s="14"/>
    </row>
    <row r="1339" spans="1:5" ht="12.75" customHeight="1">
      <c r="A1339" s="15" t="s">
        <v>2431</v>
      </c>
      <c r="B1339" s="16" t="s">
        <v>2432</v>
      </c>
      <c r="C1339" s="18" t="s">
        <v>2433</v>
      </c>
      <c r="D1339" s="13" t="s">
        <v>16</v>
      </c>
      <c r="E1339" s="14"/>
    </row>
    <row r="1340" spans="1:5" ht="12.75" customHeight="1">
      <c r="A1340" s="15" t="s">
        <v>2431</v>
      </c>
      <c r="B1340" s="16" t="s">
        <v>2434</v>
      </c>
      <c r="C1340" s="18" t="s">
        <v>2435</v>
      </c>
      <c r="D1340" s="13" t="s">
        <v>113</v>
      </c>
      <c r="E1340" s="14"/>
    </row>
    <row r="1341" spans="1:5" ht="12.75" customHeight="1">
      <c r="A1341" s="10" t="s">
        <v>2431</v>
      </c>
      <c r="B1341" s="11" t="s">
        <v>2436</v>
      </c>
      <c r="C1341" s="18" t="s">
        <v>2437</v>
      </c>
      <c r="D1341" s="13" t="s">
        <v>13</v>
      </c>
      <c r="E1341" s="17">
        <v>1</v>
      </c>
    </row>
    <row r="1342" spans="1:5" ht="12.75" customHeight="1">
      <c r="A1342" s="10" t="s">
        <v>2431</v>
      </c>
      <c r="B1342" s="11" t="s">
        <v>2438</v>
      </c>
      <c r="C1342" s="12"/>
      <c r="D1342" s="13" t="s">
        <v>13</v>
      </c>
      <c r="E1342" s="14"/>
    </row>
    <row r="1343" spans="1:5" ht="12.75" customHeight="1">
      <c r="A1343" s="10" t="s">
        <v>2431</v>
      </c>
      <c r="B1343" s="11" t="s">
        <v>2439</v>
      </c>
      <c r="C1343" s="12"/>
      <c r="D1343" s="18" t="s">
        <v>13</v>
      </c>
      <c r="E1343" s="14"/>
    </row>
    <row r="1344" spans="1:5" ht="12.75" customHeight="1">
      <c r="A1344" s="10" t="s">
        <v>2431</v>
      </c>
      <c r="B1344" s="11" t="s">
        <v>2440</v>
      </c>
      <c r="C1344" s="18" t="s">
        <v>2441</v>
      </c>
      <c r="D1344" s="13" t="s">
        <v>13</v>
      </c>
      <c r="E1344" s="14"/>
    </row>
    <row r="1345" spans="1:5" ht="12.75" customHeight="1">
      <c r="A1345" s="10" t="s">
        <v>2442</v>
      </c>
      <c r="B1345" s="11" t="s">
        <v>2443</v>
      </c>
      <c r="C1345" s="19" t="s">
        <v>2444</v>
      </c>
      <c r="D1345" s="13" t="s">
        <v>13</v>
      </c>
      <c r="E1345" s="14"/>
    </row>
    <row r="1346" spans="1:5" ht="12.75" customHeight="1">
      <c r="A1346" s="15" t="s">
        <v>2442</v>
      </c>
      <c r="B1346" s="16" t="s">
        <v>2445</v>
      </c>
      <c r="C1346" s="18" t="s">
        <v>2444</v>
      </c>
      <c r="D1346" s="13" t="s">
        <v>16</v>
      </c>
      <c r="E1346" s="14"/>
    </row>
    <row r="1347" spans="1:5" ht="12.75" customHeight="1">
      <c r="A1347" s="10" t="s">
        <v>2442</v>
      </c>
      <c r="B1347" s="11" t="s">
        <v>2446</v>
      </c>
      <c r="C1347" s="12"/>
      <c r="D1347" s="13" t="s">
        <v>13</v>
      </c>
      <c r="E1347" s="14"/>
    </row>
    <row r="1348" spans="1:5" ht="12.75" customHeight="1">
      <c r="A1348" s="15" t="s">
        <v>2442</v>
      </c>
      <c r="B1348" s="16" t="s">
        <v>2447</v>
      </c>
      <c r="C1348" s="18" t="s">
        <v>2448</v>
      </c>
      <c r="D1348" s="13" t="s">
        <v>16</v>
      </c>
      <c r="E1348" s="14"/>
    </row>
    <row r="1349" spans="1:5" ht="12.75" customHeight="1">
      <c r="A1349" s="10" t="s">
        <v>2442</v>
      </c>
      <c r="B1349" s="11" t="s">
        <v>2449</v>
      </c>
      <c r="C1349" s="12"/>
      <c r="D1349" s="13" t="s">
        <v>13</v>
      </c>
      <c r="E1349" s="14"/>
    </row>
    <row r="1350" spans="1:5" ht="12.75" customHeight="1">
      <c r="A1350" s="10" t="s">
        <v>2442</v>
      </c>
      <c r="B1350" s="11" t="s">
        <v>2450</v>
      </c>
      <c r="C1350" s="12"/>
      <c r="D1350" s="13" t="s">
        <v>13</v>
      </c>
      <c r="E1350" s="14"/>
    </row>
    <row r="1351" spans="1:5" ht="12.75" customHeight="1">
      <c r="A1351" s="10" t="s">
        <v>2442</v>
      </c>
      <c r="B1351" s="11" t="s">
        <v>2451</v>
      </c>
      <c r="C1351" s="12"/>
      <c r="D1351" s="13" t="s">
        <v>13</v>
      </c>
      <c r="E1351" s="14"/>
    </row>
    <row r="1352" spans="1:5" ht="12.75" customHeight="1">
      <c r="A1352" s="15" t="s">
        <v>2442</v>
      </c>
      <c r="B1352" s="16" t="s">
        <v>2452</v>
      </c>
      <c r="C1352" s="18" t="s">
        <v>2453</v>
      </c>
      <c r="D1352" s="13" t="s">
        <v>16</v>
      </c>
      <c r="E1352" s="14"/>
    </row>
    <row r="1353" spans="1:5" ht="12.75" customHeight="1">
      <c r="A1353" s="15" t="s">
        <v>2442</v>
      </c>
      <c r="B1353" s="16" t="s">
        <v>2454</v>
      </c>
      <c r="C1353" s="18" t="s">
        <v>2455</v>
      </c>
      <c r="D1353" s="13" t="s">
        <v>16</v>
      </c>
      <c r="E1353" s="14"/>
    </row>
    <row r="1354" spans="1:5" ht="12.75" customHeight="1">
      <c r="A1354" s="15" t="s">
        <v>2442</v>
      </c>
      <c r="B1354" s="16" t="s">
        <v>2456</v>
      </c>
      <c r="C1354" s="18" t="s">
        <v>2457</v>
      </c>
      <c r="D1354" s="13" t="s">
        <v>16</v>
      </c>
      <c r="E1354" s="14"/>
    </row>
    <row r="1355" spans="1:5" ht="12.75" customHeight="1">
      <c r="A1355" s="15" t="s">
        <v>2442</v>
      </c>
      <c r="B1355" s="16" t="s">
        <v>2458</v>
      </c>
      <c r="C1355" s="18" t="s">
        <v>2459</v>
      </c>
      <c r="D1355" s="13" t="s">
        <v>16</v>
      </c>
      <c r="E1355" s="14"/>
    </row>
    <row r="1356" spans="1:5" ht="12.75" customHeight="1">
      <c r="A1356" s="15" t="s">
        <v>2442</v>
      </c>
      <c r="B1356" s="16" t="s">
        <v>2460</v>
      </c>
      <c r="C1356" s="18" t="s">
        <v>2461</v>
      </c>
      <c r="D1356" s="13" t="s">
        <v>16</v>
      </c>
      <c r="E1356" s="14"/>
    </row>
    <row r="1357" spans="1:5" ht="12.75" customHeight="1">
      <c r="A1357" s="15" t="s">
        <v>2442</v>
      </c>
      <c r="B1357" s="16" t="s">
        <v>2462</v>
      </c>
      <c r="C1357" s="18" t="s">
        <v>2463</v>
      </c>
      <c r="D1357" s="13" t="s">
        <v>16</v>
      </c>
      <c r="E1357" s="14"/>
    </row>
    <row r="1358" spans="1:5" ht="12.75" customHeight="1">
      <c r="A1358" s="10" t="s">
        <v>2464</v>
      </c>
      <c r="B1358" s="11" t="s">
        <v>2465</v>
      </c>
      <c r="C1358" s="12"/>
      <c r="D1358" s="13" t="s">
        <v>13</v>
      </c>
      <c r="E1358" s="14"/>
    </row>
    <row r="1359" spans="1:5" ht="12.75" customHeight="1">
      <c r="A1359" s="15" t="s">
        <v>2464</v>
      </c>
      <c r="B1359" s="16" t="s">
        <v>2466</v>
      </c>
      <c r="C1359" s="18" t="s">
        <v>2467</v>
      </c>
      <c r="D1359" s="13" t="s">
        <v>16</v>
      </c>
      <c r="E1359" s="14"/>
    </row>
    <row r="1360" spans="1:5" ht="12.75" customHeight="1">
      <c r="A1360" s="10" t="s">
        <v>2464</v>
      </c>
      <c r="B1360" s="11" t="s">
        <v>2468</v>
      </c>
      <c r="C1360" s="12"/>
      <c r="D1360" s="13" t="s">
        <v>13</v>
      </c>
      <c r="E1360" s="14"/>
    </row>
    <row r="1361" spans="1:5" ht="12.75" customHeight="1">
      <c r="A1361" s="10" t="s">
        <v>2464</v>
      </c>
      <c r="B1361" s="11" t="s">
        <v>2469</v>
      </c>
      <c r="C1361" s="18" t="s">
        <v>2470</v>
      </c>
      <c r="D1361" s="13" t="s">
        <v>13</v>
      </c>
      <c r="E1361" s="14"/>
    </row>
    <row r="1362" spans="1:5" ht="12.75" customHeight="1">
      <c r="A1362" s="10" t="s">
        <v>2464</v>
      </c>
      <c r="B1362" s="11" t="s">
        <v>2471</v>
      </c>
      <c r="C1362" s="12"/>
      <c r="D1362" s="13" t="s">
        <v>13</v>
      </c>
      <c r="E1362" s="14"/>
    </row>
    <row r="1363" spans="1:5" ht="12.75" customHeight="1">
      <c r="A1363" s="15" t="s">
        <v>2464</v>
      </c>
      <c r="B1363" s="16" t="s">
        <v>2472</v>
      </c>
      <c r="C1363" s="18" t="s">
        <v>2473</v>
      </c>
      <c r="D1363" s="13" t="s">
        <v>113</v>
      </c>
      <c r="E1363" s="14"/>
    </row>
    <row r="1364" spans="1:5" ht="12.75" customHeight="1">
      <c r="A1364" s="15" t="s">
        <v>2464</v>
      </c>
      <c r="B1364" s="16" t="s">
        <v>2474</v>
      </c>
      <c r="C1364" s="18" t="s">
        <v>2475</v>
      </c>
      <c r="D1364" s="13" t="s">
        <v>16</v>
      </c>
      <c r="E1364" s="14"/>
    </row>
    <row r="1365" spans="1:5" ht="12.75" customHeight="1">
      <c r="A1365" s="15" t="s">
        <v>2464</v>
      </c>
      <c r="B1365" s="16" t="s">
        <v>2476</v>
      </c>
      <c r="C1365" s="18" t="s">
        <v>2477</v>
      </c>
      <c r="D1365" s="13" t="s">
        <v>16</v>
      </c>
      <c r="E1365" s="17">
        <v>1</v>
      </c>
    </row>
    <row r="1366" spans="1:5" ht="12.75" customHeight="1">
      <c r="A1366" s="10" t="s">
        <v>2464</v>
      </c>
      <c r="B1366" s="11" t="s">
        <v>2478</v>
      </c>
      <c r="C1366" s="12"/>
      <c r="D1366" s="13" t="s">
        <v>13</v>
      </c>
      <c r="E1366" s="14"/>
    </row>
    <row r="1367" spans="1:5" ht="12.75" customHeight="1">
      <c r="A1367" s="10" t="s">
        <v>2464</v>
      </c>
      <c r="B1367" s="11" t="s">
        <v>2479</v>
      </c>
      <c r="C1367" s="12"/>
      <c r="D1367" s="13" t="s">
        <v>13</v>
      </c>
      <c r="E1367" s="14"/>
    </row>
    <row r="1368" spans="1:5" ht="12.75" customHeight="1">
      <c r="A1368" s="10" t="s">
        <v>2464</v>
      </c>
      <c r="B1368" s="11" t="s">
        <v>2480</v>
      </c>
      <c r="C1368" s="12"/>
      <c r="D1368" s="13" t="s">
        <v>13</v>
      </c>
      <c r="E1368" s="14"/>
    </row>
    <row r="1369" spans="1:5" ht="12.75" customHeight="1">
      <c r="A1369" s="10" t="s">
        <v>2464</v>
      </c>
      <c r="B1369" s="11" t="s">
        <v>2481</v>
      </c>
      <c r="C1369" s="12"/>
      <c r="D1369" s="13" t="s">
        <v>13</v>
      </c>
      <c r="E1369" s="14"/>
    </row>
    <row r="1370" spans="1:5" ht="12.75" customHeight="1">
      <c r="A1370" s="10" t="s">
        <v>2464</v>
      </c>
      <c r="B1370" s="11" t="s">
        <v>2482</v>
      </c>
      <c r="C1370" s="12"/>
      <c r="D1370" s="13" t="s">
        <v>13</v>
      </c>
      <c r="E1370" s="14"/>
    </row>
    <row r="1371" spans="1:5" ht="12.75" customHeight="1">
      <c r="A1371" s="10" t="s">
        <v>2464</v>
      </c>
      <c r="B1371" s="11" t="s">
        <v>2483</v>
      </c>
      <c r="C1371" s="12"/>
      <c r="D1371" s="13" t="s">
        <v>13</v>
      </c>
      <c r="E1371" s="14"/>
    </row>
    <row r="1372" spans="1:5" ht="12.75" customHeight="1">
      <c r="A1372" s="10" t="s">
        <v>2464</v>
      </c>
      <c r="B1372" s="11" t="s">
        <v>2484</v>
      </c>
      <c r="C1372" s="12"/>
      <c r="D1372" s="13" t="s">
        <v>13</v>
      </c>
      <c r="E1372" s="14"/>
    </row>
    <row r="1373" spans="1:5" ht="12.75" customHeight="1">
      <c r="A1373" s="10" t="s">
        <v>2464</v>
      </c>
      <c r="B1373" s="11" t="s">
        <v>2485</v>
      </c>
      <c r="C1373" s="12"/>
      <c r="D1373" s="13" t="s">
        <v>13</v>
      </c>
      <c r="E1373" s="14"/>
    </row>
    <row r="1374" spans="1:5" ht="12.75" customHeight="1">
      <c r="A1374" s="15" t="s">
        <v>2464</v>
      </c>
      <c r="B1374" s="16" t="s">
        <v>2486</v>
      </c>
      <c r="C1374" s="12"/>
      <c r="D1374" s="13" t="s">
        <v>13</v>
      </c>
      <c r="E1374" s="14"/>
    </row>
    <row r="1375" spans="1:5" ht="12.75" customHeight="1">
      <c r="A1375" s="15" t="s">
        <v>2464</v>
      </c>
      <c r="B1375" s="16" t="s">
        <v>2487</v>
      </c>
      <c r="C1375" s="18" t="s">
        <v>2488</v>
      </c>
      <c r="D1375" s="13" t="s">
        <v>113</v>
      </c>
      <c r="E1375" s="14"/>
    </row>
    <row r="1376" spans="1:5" ht="12.75" customHeight="1">
      <c r="A1376" s="15" t="s">
        <v>2464</v>
      </c>
      <c r="B1376" s="16" t="s">
        <v>2489</v>
      </c>
      <c r="C1376" s="18" t="s">
        <v>2490</v>
      </c>
      <c r="D1376" s="13" t="s">
        <v>16</v>
      </c>
      <c r="E1376" s="14"/>
    </row>
    <row r="1377" spans="1:5" ht="12.75" customHeight="1">
      <c r="A1377" s="15" t="s">
        <v>2464</v>
      </c>
      <c r="B1377" s="16" t="s">
        <v>2491</v>
      </c>
      <c r="C1377" s="18" t="s">
        <v>2492</v>
      </c>
      <c r="D1377" s="13" t="s">
        <v>16</v>
      </c>
      <c r="E1377" s="14"/>
    </row>
    <row r="1378" spans="1:5" ht="12.75" customHeight="1">
      <c r="A1378" s="15" t="s">
        <v>2464</v>
      </c>
      <c r="B1378" s="16" t="s">
        <v>2493</v>
      </c>
      <c r="C1378" s="18" t="s">
        <v>2494</v>
      </c>
      <c r="D1378" s="13" t="s">
        <v>113</v>
      </c>
      <c r="E1378" s="14"/>
    </row>
    <row r="1379" spans="1:5" ht="12.75" customHeight="1">
      <c r="A1379" s="10" t="s">
        <v>2464</v>
      </c>
      <c r="B1379" s="11" t="s">
        <v>2495</v>
      </c>
      <c r="C1379" s="12"/>
      <c r="D1379" s="13" t="s">
        <v>13</v>
      </c>
      <c r="E1379" s="14"/>
    </row>
    <row r="1380" spans="1:5" ht="12.75" customHeight="1">
      <c r="A1380" s="10" t="s">
        <v>2464</v>
      </c>
      <c r="B1380" s="11" t="s">
        <v>2496</v>
      </c>
      <c r="C1380" s="12"/>
      <c r="D1380" s="13" t="s">
        <v>13</v>
      </c>
      <c r="E1380" s="14"/>
    </row>
    <row r="1381" spans="1:5" ht="12.75" customHeight="1">
      <c r="A1381" s="15" t="s">
        <v>2464</v>
      </c>
      <c r="B1381" s="16" t="s">
        <v>2497</v>
      </c>
      <c r="C1381" s="18" t="s">
        <v>2498</v>
      </c>
      <c r="D1381" s="13" t="s">
        <v>16</v>
      </c>
      <c r="E1381" s="14"/>
    </row>
    <row r="1382" spans="1:5" ht="12.75" customHeight="1">
      <c r="A1382" s="10" t="s">
        <v>2464</v>
      </c>
      <c r="B1382" s="11" t="s">
        <v>2499</v>
      </c>
      <c r="C1382" s="12"/>
      <c r="D1382" s="13" t="s">
        <v>13</v>
      </c>
      <c r="E1382" s="14"/>
    </row>
    <row r="1383" spans="1:5" ht="12.75" customHeight="1">
      <c r="A1383" s="10" t="s">
        <v>2464</v>
      </c>
      <c r="B1383" s="11" t="s">
        <v>2500</v>
      </c>
      <c r="C1383" s="12"/>
      <c r="D1383" s="13" t="s">
        <v>13</v>
      </c>
      <c r="E1383" s="14"/>
    </row>
    <row r="1384" spans="1:5" ht="12.75" customHeight="1">
      <c r="A1384" s="15" t="s">
        <v>2464</v>
      </c>
      <c r="B1384" s="16" t="s">
        <v>2501</v>
      </c>
      <c r="C1384" s="18" t="s">
        <v>2502</v>
      </c>
      <c r="D1384" s="13" t="s">
        <v>16</v>
      </c>
      <c r="E1384" s="14"/>
    </row>
    <row r="1385" spans="1:5" ht="12.75" customHeight="1">
      <c r="A1385" s="10" t="s">
        <v>2464</v>
      </c>
      <c r="B1385" s="11" t="s">
        <v>2503</v>
      </c>
      <c r="C1385" s="12"/>
      <c r="D1385" s="13" t="s">
        <v>13</v>
      </c>
      <c r="E1385" s="14"/>
    </row>
    <row r="1386" spans="1:5" ht="12.75" customHeight="1">
      <c r="A1386" s="10" t="s">
        <v>2464</v>
      </c>
      <c r="B1386" s="11" t="s">
        <v>2504</v>
      </c>
      <c r="C1386" s="12"/>
      <c r="D1386" s="13" t="s">
        <v>13</v>
      </c>
      <c r="E1386" s="14"/>
    </row>
    <row r="1387" spans="1:5" ht="12.75" customHeight="1">
      <c r="A1387" s="15" t="s">
        <v>2464</v>
      </c>
      <c r="B1387" s="16" t="s">
        <v>2505</v>
      </c>
      <c r="C1387" s="18" t="s">
        <v>2506</v>
      </c>
      <c r="D1387" s="13" t="s">
        <v>16</v>
      </c>
      <c r="E1387" s="17">
        <v>1</v>
      </c>
    </row>
    <row r="1388" spans="1:5" ht="12.75" customHeight="1">
      <c r="A1388" s="15" t="s">
        <v>2464</v>
      </c>
      <c r="B1388" s="16" t="s">
        <v>2507</v>
      </c>
      <c r="C1388" s="18" t="s">
        <v>2508</v>
      </c>
      <c r="D1388" s="13" t="s">
        <v>113</v>
      </c>
      <c r="E1388" s="14"/>
    </row>
    <row r="1389" spans="1:5" ht="12.75" customHeight="1">
      <c r="A1389" s="10" t="s">
        <v>2464</v>
      </c>
      <c r="B1389" s="11" t="s">
        <v>2509</v>
      </c>
      <c r="C1389" s="18" t="s">
        <v>2510</v>
      </c>
      <c r="D1389" s="13" t="s">
        <v>13</v>
      </c>
      <c r="E1389" s="14"/>
    </row>
    <row r="1390" spans="1:5" ht="12.75" customHeight="1">
      <c r="A1390" s="10" t="s">
        <v>2464</v>
      </c>
      <c r="B1390" s="11" t="s">
        <v>2511</v>
      </c>
      <c r="C1390" s="12"/>
      <c r="D1390" s="13" t="s">
        <v>13</v>
      </c>
      <c r="E1390" s="14"/>
    </row>
    <row r="1391" spans="1:5" ht="12.75" customHeight="1">
      <c r="A1391" s="10" t="s">
        <v>2464</v>
      </c>
      <c r="B1391" s="11" t="s">
        <v>2512</v>
      </c>
      <c r="C1391" s="12"/>
      <c r="D1391" s="13" t="s">
        <v>13</v>
      </c>
      <c r="E1391" s="14"/>
    </row>
    <row r="1392" spans="1:5" ht="12.75" customHeight="1">
      <c r="A1392" s="10" t="s">
        <v>2464</v>
      </c>
      <c r="B1392" s="11" t="s">
        <v>2513</v>
      </c>
      <c r="C1392" s="12"/>
      <c r="D1392" s="13" t="s">
        <v>13</v>
      </c>
      <c r="E1392" s="14"/>
    </row>
    <row r="1393" spans="1:5" ht="12.75" customHeight="1">
      <c r="A1393" s="10" t="s">
        <v>2464</v>
      </c>
      <c r="B1393" s="11" t="s">
        <v>2514</v>
      </c>
      <c r="C1393" s="12"/>
      <c r="D1393" s="13" t="s">
        <v>13</v>
      </c>
      <c r="E1393" s="14"/>
    </row>
    <row r="1394" spans="1:5" ht="12.75" customHeight="1">
      <c r="A1394" s="10" t="s">
        <v>2464</v>
      </c>
      <c r="B1394" s="11" t="s">
        <v>2515</v>
      </c>
      <c r="C1394" s="12"/>
      <c r="D1394" s="13" t="s">
        <v>13</v>
      </c>
      <c r="E1394" s="14"/>
    </row>
    <row r="1395" spans="1:5" ht="12.75" customHeight="1">
      <c r="A1395" s="15" t="s">
        <v>2464</v>
      </c>
      <c r="B1395" s="16" t="s">
        <v>2516</v>
      </c>
      <c r="C1395" s="18" t="s">
        <v>2517</v>
      </c>
      <c r="D1395" s="13" t="s">
        <v>16</v>
      </c>
      <c r="E1395" s="17">
        <v>1</v>
      </c>
    </row>
    <row r="1396" spans="1:5" ht="12.75" customHeight="1">
      <c r="A1396" s="10" t="s">
        <v>2464</v>
      </c>
      <c r="B1396" s="11" t="s">
        <v>2518</v>
      </c>
      <c r="C1396" s="12"/>
      <c r="D1396" s="13" t="s">
        <v>13</v>
      </c>
      <c r="E1396" s="14"/>
    </row>
    <row r="1397" spans="1:5" ht="12.75" customHeight="1">
      <c r="A1397" s="10" t="s">
        <v>2464</v>
      </c>
      <c r="B1397" s="11" t="s">
        <v>2519</v>
      </c>
      <c r="C1397" s="12"/>
      <c r="D1397" s="13" t="s">
        <v>13</v>
      </c>
      <c r="E1397" s="14"/>
    </row>
    <row r="1398" spans="1:5" ht="12.75" customHeight="1">
      <c r="A1398" s="10" t="s">
        <v>2464</v>
      </c>
      <c r="B1398" s="11" t="s">
        <v>2520</v>
      </c>
      <c r="C1398" s="12"/>
      <c r="D1398" s="13" t="s">
        <v>13</v>
      </c>
      <c r="E1398" s="14"/>
    </row>
    <row r="1399" spans="1:5" ht="12.75" customHeight="1">
      <c r="A1399" s="10" t="s">
        <v>2464</v>
      </c>
      <c r="B1399" s="11" t="s">
        <v>2521</v>
      </c>
      <c r="C1399" s="12"/>
      <c r="D1399" s="13" t="s">
        <v>13</v>
      </c>
      <c r="E1399" s="14"/>
    </row>
    <row r="1400" spans="1:5" ht="12.75" customHeight="1">
      <c r="A1400" s="10" t="s">
        <v>2464</v>
      </c>
      <c r="B1400" s="11" t="s">
        <v>2522</v>
      </c>
      <c r="C1400" s="12"/>
      <c r="D1400" s="13" t="s">
        <v>13</v>
      </c>
      <c r="E1400" s="14"/>
    </row>
    <row r="1401" spans="1:5" ht="12.75" customHeight="1">
      <c r="A1401" s="15" t="s">
        <v>2464</v>
      </c>
      <c r="B1401" s="16" t="s">
        <v>2523</v>
      </c>
      <c r="C1401" s="18" t="s">
        <v>2524</v>
      </c>
      <c r="D1401" s="13" t="s">
        <v>16</v>
      </c>
      <c r="E1401" s="14"/>
    </row>
    <row r="1402" spans="1:5" ht="12.75" customHeight="1">
      <c r="A1402" s="10" t="s">
        <v>2464</v>
      </c>
      <c r="B1402" s="11" t="s">
        <v>2525</v>
      </c>
      <c r="C1402" s="12"/>
      <c r="D1402" s="13" t="s">
        <v>13</v>
      </c>
      <c r="E1402" s="14"/>
    </row>
    <row r="1403" spans="1:5" ht="12.75" customHeight="1">
      <c r="A1403" s="10" t="s">
        <v>2464</v>
      </c>
      <c r="B1403" s="11" t="s">
        <v>2526</v>
      </c>
      <c r="C1403" s="12"/>
      <c r="D1403" s="13" t="s">
        <v>13</v>
      </c>
      <c r="E1403" s="14"/>
    </row>
    <row r="1404" spans="1:5" ht="12.75" customHeight="1">
      <c r="A1404" s="15" t="s">
        <v>2464</v>
      </c>
      <c r="B1404" s="16" t="s">
        <v>2527</v>
      </c>
      <c r="C1404" s="18" t="s">
        <v>2528</v>
      </c>
      <c r="D1404" s="13" t="s">
        <v>16</v>
      </c>
      <c r="E1404" s="14"/>
    </row>
    <row r="1405" spans="1:5" ht="12.75" customHeight="1">
      <c r="A1405" s="15" t="s">
        <v>2464</v>
      </c>
      <c r="B1405" s="16" t="s">
        <v>2529</v>
      </c>
      <c r="C1405" s="12"/>
      <c r="D1405" s="13" t="s">
        <v>13</v>
      </c>
      <c r="E1405" s="14"/>
    </row>
    <row r="1406" spans="1:5" ht="12.75" customHeight="1">
      <c r="A1406" s="15" t="s">
        <v>2464</v>
      </c>
      <c r="B1406" s="16" t="s">
        <v>2530</v>
      </c>
      <c r="C1406" s="18" t="s">
        <v>2531</v>
      </c>
      <c r="D1406" s="13" t="s">
        <v>113</v>
      </c>
      <c r="E1406" s="14"/>
    </row>
    <row r="1407" spans="1:5" ht="12.75" customHeight="1">
      <c r="A1407" s="15" t="s">
        <v>2464</v>
      </c>
      <c r="B1407" s="16" t="s">
        <v>2532</v>
      </c>
      <c r="C1407" s="18" t="s">
        <v>2533</v>
      </c>
      <c r="D1407" s="13" t="s">
        <v>16</v>
      </c>
      <c r="E1407" s="14"/>
    </row>
    <row r="1408" spans="1:5" ht="12.75" customHeight="1">
      <c r="A1408" s="15" t="s">
        <v>2464</v>
      </c>
      <c r="B1408" s="16" t="s">
        <v>2534</v>
      </c>
      <c r="C1408" s="18" t="s">
        <v>2535</v>
      </c>
      <c r="D1408" s="13" t="s">
        <v>16</v>
      </c>
      <c r="E1408" s="14"/>
    </row>
    <row r="1409" spans="1:5" ht="12.75" customHeight="1">
      <c r="A1409" s="15" t="s">
        <v>2464</v>
      </c>
      <c r="B1409" s="16" t="s">
        <v>2536</v>
      </c>
      <c r="C1409" s="18" t="s">
        <v>2537</v>
      </c>
      <c r="D1409" s="13" t="s">
        <v>16</v>
      </c>
      <c r="E1409" s="14"/>
    </row>
    <row r="1410" spans="1:5" ht="12.75" customHeight="1">
      <c r="A1410" s="15" t="s">
        <v>2464</v>
      </c>
      <c r="B1410" s="16" t="s">
        <v>2538</v>
      </c>
      <c r="C1410" s="18" t="s">
        <v>2539</v>
      </c>
      <c r="D1410" s="13" t="s">
        <v>113</v>
      </c>
      <c r="E1410" s="14"/>
    </row>
    <row r="1411" spans="1:5" ht="12.75" customHeight="1">
      <c r="A1411" s="15" t="s">
        <v>2464</v>
      </c>
      <c r="B1411" s="16" t="s">
        <v>2540</v>
      </c>
      <c r="C1411" s="18" t="s">
        <v>2541</v>
      </c>
      <c r="D1411" s="13" t="s">
        <v>16</v>
      </c>
      <c r="E1411" s="17">
        <v>2</v>
      </c>
    </row>
    <row r="1412" spans="1:5" ht="12.75" customHeight="1">
      <c r="A1412" s="10" t="s">
        <v>2464</v>
      </c>
      <c r="B1412" s="11" t="s">
        <v>2542</v>
      </c>
      <c r="C1412" s="12"/>
      <c r="D1412" s="13" t="s">
        <v>13</v>
      </c>
      <c r="E1412" s="14"/>
    </row>
    <row r="1413" spans="1:5" ht="12.75" customHeight="1">
      <c r="A1413" s="10" t="s">
        <v>2464</v>
      </c>
      <c r="B1413" s="11" t="s">
        <v>2543</v>
      </c>
      <c r="C1413" s="18" t="s">
        <v>2544</v>
      </c>
      <c r="D1413" s="13" t="s">
        <v>13</v>
      </c>
      <c r="E1413" s="14"/>
    </row>
    <row r="1414" spans="1:5" ht="12.75" customHeight="1">
      <c r="A1414" s="15" t="s">
        <v>2464</v>
      </c>
      <c r="B1414" s="16" t="s">
        <v>2545</v>
      </c>
      <c r="C1414" s="18" t="s">
        <v>2546</v>
      </c>
      <c r="D1414" s="13" t="s">
        <v>16</v>
      </c>
      <c r="E1414" s="14"/>
    </row>
    <row r="1415" spans="1:5" ht="12.75" customHeight="1">
      <c r="A1415" s="15" t="s">
        <v>2464</v>
      </c>
      <c r="B1415" s="16" t="s">
        <v>2547</v>
      </c>
      <c r="C1415" s="18" t="s">
        <v>2548</v>
      </c>
      <c r="D1415" s="13" t="s">
        <v>16</v>
      </c>
      <c r="E1415" s="17">
        <v>1</v>
      </c>
    </row>
    <row r="1416" spans="1:5" ht="12.75" customHeight="1">
      <c r="A1416" s="15" t="s">
        <v>2464</v>
      </c>
      <c r="B1416" s="16" t="s">
        <v>2549</v>
      </c>
      <c r="C1416" s="18" t="s">
        <v>2550</v>
      </c>
      <c r="D1416" s="13" t="s">
        <v>16</v>
      </c>
      <c r="E1416" s="14"/>
    </row>
    <row r="1417" spans="1:5" ht="12.75" customHeight="1">
      <c r="A1417" s="15" t="s">
        <v>2464</v>
      </c>
      <c r="B1417" s="16" t="s">
        <v>2551</v>
      </c>
      <c r="C1417" s="18" t="s">
        <v>2552</v>
      </c>
      <c r="D1417" s="13" t="s">
        <v>113</v>
      </c>
      <c r="E1417" s="14"/>
    </row>
    <row r="1418" spans="1:5" ht="12.75" customHeight="1">
      <c r="A1418" s="15" t="s">
        <v>2464</v>
      </c>
      <c r="B1418" s="16" t="s">
        <v>2553</v>
      </c>
      <c r="C1418" s="18" t="s">
        <v>2554</v>
      </c>
      <c r="D1418" s="13" t="s">
        <v>16</v>
      </c>
      <c r="E1418" s="17">
        <v>1</v>
      </c>
    </row>
    <row r="1419" spans="1:5" ht="12.75" customHeight="1">
      <c r="A1419" s="15" t="s">
        <v>2464</v>
      </c>
      <c r="B1419" s="16" t="s">
        <v>2555</v>
      </c>
      <c r="C1419" s="18" t="s">
        <v>2556</v>
      </c>
      <c r="D1419" s="13" t="s">
        <v>16</v>
      </c>
      <c r="E1419" s="14"/>
    </row>
    <row r="1420" spans="1:5" ht="12.75" customHeight="1">
      <c r="A1420" s="15" t="s">
        <v>2464</v>
      </c>
      <c r="B1420" s="16" t="s">
        <v>2557</v>
      </c>
      <c r="C1420" s="18" t="s">
        <v>2558</v>
      </c>
      <c r="D1420" s="13" t="s">
        <v>16</v>
      </c>
      <c r="E1420" s="14"/>
    </row>
    <row r="1421" spans="1:5" ht="12.75" customHeight="1">
      <c r="A1421" s="15" t="s">
        <v>2464</v>
      </c>
      <c r="B1421" s="16" t="s">
        <v>2559</v>
      </c>
      <c r="C1421" s="18" t="s">
        <v>2560</v>
      </c>
      <c r="D1421" s="13" t="s">
        <v>16</v>
      </c>
      <c r="E1421" s="14"/>
    </row>
    <row r="1422" spans="1:5" ht="12.75" customHeight="1">
      <c r="A1422" s="15" t="s">
        <v>2464</v>
      </c>
      <c r="B1422" s="16" t="s">
        <v>2561</v>
      </c>
      <c r="C1422" s="18" t="s">
        <v>2562</v>
      </c>
      <c r="D1422" s="13" t="s">
        <v>113</v>
      </c>
      <c r="E1422" s="14"/>
    </row>
    <row r="1423" spans="1:5" ht="12.75" customHeight="1">
      <c r="A1423" s="15" t="s">
        <v>2464</v>
      </c>
      <c r="B1423" s="16" t="s">
        <v>2563</v>
      </c>
      <c r="C1423" s="18" t="s">
        <v>2564</v>
      </c>
      <c r="D1423" s="13" t="s">
        <v>16</v>
      </c>
      <c r="E1423" s="14"/>
    </row>
    <row r="1424" spans="1:5" ht="12.75" customHeight="1">
      <c r="A1424" s="15" t="s">
        <v>2464</v>
      </c>
      <c r="B1424" s="16" t="s">
        <v>2565</v>
      </c>
      <c r="C1424" s="12"/>
      <c r="D1424" s="13" t="s">
        <v>13</v>
      </c>
      <c r="E1424" s="14"/>
    </row>
    <row r="1425" spans="1:5" ht="12.75" customHeight="1">
      <c r="A1425" s="15" t="s">
        <v>2464</v>
      </c>
      <c r="B1425" s="16" t="s">
        <v>2566</v>
      </c>
      <c r="C1425" s="12"/>
      <c r="D1425" s="13" t="s">
        <v>13</v>
      </c>
      <c r="E1425" s="14"/>
    </row>
    <row r="1426" spans="1:5" ht="12.75" customHeight="1">
      <c r="A1426" s="15" t="s">
        <v>2464</v>
      </c>
      <c r="B1426" s="16" t="s">
        <v>2567</v>
      </c>
      <c r="C1426" s="12"/>
      <c r="D1426" s="13" t="s">
        <v>13</v>
      </c>
      <c r="E1426" s="14"/>
    </row>
    <row r="1427" spans="1:5" ht="12.75" customHeight="1">
      <c r="A1427" s="15" t="s">
        <v>2464</v>
      </c>
      <c r="B1427" s="16" t="s">
        <v>2568</v>
      </c>
      <c r="C1427" s="12"/>
      <c r="D1427" s="13" t="s">
        <v>13</v>
      </c>
      <c r="E1427" s="14"/>
    </row>
    <row r="1428" spans="1:5" ht="12.75" customHeight="1">
      <c r="A1428" s="15" t="s">
        <v>2464</v>
      </c>
      <c r="B1428" s="16" t="s">
        <v>2569</v>
      </c>
      <c r="C1428" s="12"/>
      <c r="D1428" s="13" t="s">
        <v>13</v>
      </c>
      <c r="E1428" s="14"/>
    </row>
    <row r="1429" spans="1:5" ht="12.75" customHeight="1">
      <c r="A1429" s="15" t="s">
        <v>2464</v>
      </c>
      <c r="B1429" s="16" t="s">
        <v>2570</v>
      </c>
      <c r="C1429" s="12"/>
      <c r="D1429" s="13" t="s">
        <v>13</v>
      </c>
      <c r="E1429" s="14"/>
    </row>
    <row r="1430" spans="1:5" ht="12.75" customHeight="1">
      <c r="A1430" s="15" t="s">
        <v>2464</v>
      </c>
      <c r="B1430" s="16" t="s">
        <v>2571</v>
      </c>
      <c r="C1430" s="12"/>
      <c r="D1430" s="13" t="s">
        <v>13</v>
      </c>
      <c r="E1430" s="14"/>
    </row>
    <row r="1431" spans="1:5" ht="12.75" customHeight="1">
      <c r="A1431" s="15" t="s">
        <v>2572</v>
      </c>
      <c r="B1431" s="16" t="s">
        <v>2573</v>
      </c>
      <c r="C1431" s="18" t="s">
        <v>2574</v>
      </c>
      <c r="D1431" s="13" t="s">
        <v>16</v>
      </c>
      <c r="E1431" s="14"/>
    </row>
    <row r="1432" spans="1:5" ht="12.75" customHeight="1">
      <c r="A1432" s="15" t="s">
        <v>2572</v>
      </c>
      <c r="B1432" s="16" t="s">
        <v>2575</v>
      </c>
      <c r="C1432" s="18" t="s">
        <v>2576</v>
      </c>
      <c r="D1432" s="13" t="s">
        <v>300</v>
      </c>
      <c r="E1432" s="17">
        <v>1</v>
      </c>
    </row>
    <row r="1433" spans="1:5" ht="12.75" customHeight="1">
      <c r="A1433" s="15" t="s">
        <v>2572</v>
      </c>
      <c r="B1433" s="16" t="s">
        <v>2577</v>
      </c>
      <c r="C1433" s="18" t="s">
        <v>2578</v>
      </c>
      <c r="D1433" s="13" t="s">
        <v>268</v>
      </c>
      <c r="E1433" s="17">
        <v>1</v>
      </c>
    </row>
    <row r="1434" spans="1:5" ht="12.75" customHeight="1">
      <c r="A1434" s="15" t="s">
        <v>2572</v>
      </c>
      <c r="B1434" s="16" t="s">
        <v>2579</v>
      </c>
      <c r="C1434" s="18" t="s">
        <v>2580</v>
      </c>
      <c r="D1434" s="13" t="s">
        <v>16</v>
      </c>
      <c r="E1434" s="14"/>
    </row>
    <row r="1435" spans="1:5" ht="12.75" customHeight="1">
      <c r="A1435" s="15" t="s">
        <v>2572</v>
      </c>
      <c r="B1435" s="16" t="s">
        <v>2581</v>
      </c>
      <c r="C1435" s="18" t="s">
        <v>2582</v>
      </c>
      <c r="D1435" s="13" t="s">
        <v>16</v>
      </c>
      <c r="E1435" s="17">
        <v>1</v>
      </c>
    </row>
    <row r="1436" spans="1:5" ht="12.75" customHeight="1">
      <c r="A1436" s="15" t="s">
        <v>2572</v>
      </c>
      <c r="B1436" s="16" t="s">
        <v>2583</v>
      </c>
      <c r="C1436" s="18" t="s">
        <v>2584</v>
      </c>
      <c r="D1436" s="13" t="s">
        <v>16</v>
      </c>
      <c r="E1436" s="14"/>
    </row>
    <row r="1437" spans="1:5" ht="12.75" customHeight="1">
      <c r="A1437" s="10" t="s">
        <v>2572</v>
      </c>
      <c r="B1437" s="11" t="s">
        <v>2585</v>
      </c>
      <c r="C1437" s="12"/>
      <c r="D1437" s="13" t="s">
        <v>13</v>
      </c>
      <c r="E1437" s="14"/>
    </row>
    <row r="1438" spans="1:5" ht="12.75" customHeight="1">
      <c r="A1438" s="15" t="s">
        <v>2572</v>
      </c>
      <c r="B1438" s="16" t="s">
        <v>2586</v>
      </c>
      <c r="C1438" s="18" t="s">
        <v>2587</v>
      </c>
      <c r="D1438" s="13" t="s">
        <v>16</v>
      </c>
      <c r="E1438" s="14"/>
    </row>
    <row r="1439" spans="1:5" ht="12.75" customHeight="1">
      <c r="A1439" s="15" t="s">
        <v>2572</v>
      </c>
      <c r="B1439" s="16" t="s">
        <v>2588</v>
      </c>
      <c r="C1439" s="18" t="s">
        <v>2589</v>
      </c>
      <c r="D1439" s="13" t="s">
        <v>268</v>
      </c>
      <c r="E1439" s="14"/>
    </row>
    <row r="1440" spans="1:5" ht="12.75" customHeight="1">
      <c r="A1440" s="15" t="s">
        <v>2572</v>
      </c>
      <c r="B1440" s="16" t="s">
        <v>2590</v>
      </c>
      <c r="C1440" s="18" t="s">
        <v>2591</v>
      </c>
      <c r="D1440" s="13" t="s">
        <v>16</v>
      </c>
      <c r="E1440" s="14"/>
    </row>
    <row r="1441" spans="1:5" ht="12.75" customHeight="1">
      <c r="A1441" s="15" t="s">
        <v>2572</v>
      </c>
      <c r="B1441" s="16" t="s">
        <v>2592</v>
      </c>
      <c r="C1441" s="18" t="s">
        <v>2593</v>
      </c>
      <c r="D1441" s="13" t="s">
        <v>16</v>
      </c>
      <c r="E1441" s="14"/>
    </row>
    <row r="1442" spans="1:5" ht="12.75" customHeight="1">
      <c r="A1442" s="10" t="s">
        <v>2572</v>
      </c>
      <c r="B1442" s="11" t="s">
        <v>2594</v>
      </c>
      <c r="C1442" s="18" t="s">
        <v>2595</v>
      </c>
      <c r="D1442" s="13" t="s">
        <v>13</v>
      </c>
      <c r="E1442" s="14"/>
    </row>
    <row r="1443" spans="1:5" ht="12.75" customHeight="1">
      <c r="A1443" s="15" t="s">
        <v>2572</v>
      </c>
      <c r="B1443" s="16" t="s">
        <v>2596</v>
      </c>
      <c r="C1443" s="18" t="s">
        <v>2597</v>
      </c>
      <c r="D1443" s="13" t="s">
        <v>16</v>
      </c>
      <c r="E1443" s="14"/>
    </row>
    <row r="1444" spans="1:5" ht="12.75" customHeight="1">
      <c r="A1444" s="10" t="s">
        <v>2572</v>
      </c>
      <c r="B1444" s="11" t="s">
        <v>2598</v>
      </c>
      <c r="C1444" s="18" t="s">
        <v>2599</v>
      </c>
      <c r="D1444" s="13" t="s">
        <v>13</v>
      </c>
      <c r="E1444" s="14"/>
    </row>
    <row r="1445" spans="1:5" ht="12.75" customHeight="1">
      <c r="A1445" s="15" t="s">
        <v>2600</v>
      </c>
      <c r="B1445" s="16" t="s">
        <v>2601</v>
      </c>
      <c r="C1445" s="18" t="s">
        <v>2602</v>
      </c>
      <c r="D1445" s="13" t="s">
        <v>224</v>
      </c>
      <c r="E1445" s="17">
        <v>1</v>
      </c>
    </row>
    <row r="1446" spans="1:5" ht="12.75" customHeight="1">
      <c r="A1446" s="15" t="s">
        <v>2603</v>
      </c>
      <c r="B1446" s="16" t="s">
        <v>2604</v>
      </c>
      <c r="C1446" s="18" t="s">
        <v>2605</v>
      </c>
      <c r="D1446" s="13" t="s">
        <v>268</v>
      </c>
      <c r="E1446" s="17">
        <v>2</v>
      </c>
    </row>
    <row r="1447" spans="1:5" ht="12.75" customHeight="1">
      <c r="A1447" s="15" t="s">
        <v>2603</v>
      </c>
      <c r="B1447" s="16" t="s">
        <v>2606</v>
      </c>
      <c r="C1447" s="12"/>
      <c r="D1447" s="13" t="s">
        <v>300</v>
      </c>
      <c r="E1447" s="17">
        <v>1</v>
      </c>
    </row>
    <row r="1448" spans="1:5" ht="12.75" customHeight="1">
      <c r="A1448" s="15" t="s">
        <v>2603</v>
      </c>
      <c r="B1448" s="16" t="s">
        <v>2607</v>
      </c>
      <c r="C1448" s="18" t="s">
        <v>2608</v>
      </c>
      <c r="D1448" s="13" t="s">
        <v>16</v>
      </c>
      <c r="E1448" s="14"/>
    </row>
    <row r="1449" spans="1:5" ht="12.75" customHeight="1">
      <c r="A1449" s="15" t="s">
        <v>2603</v>
      </c>
      <c r="B1449" s="16" t="s">
        <v>2609</v>
      </c>
      <c r="C1449" s="18" t="s">
        <v>2610</v>
      </c>
      <c r="D1449" s="13" t="s">
        <v>224</v>
      </c>
      <c r="E1449" s="14"/>
    </row>
    <row r="1450" spans="1:5" ht="12.75" customHeight="1">
      <c r="A1450" s="15" t="s">
        <v>2603</v>
      </c>
      <c r="B1450" s="16" t="s">
        <v>2611</v>
      </c>
      <c r="C1450" s="18" t="s">
        <v>2612</v>
      </c>
      <c r="D1450" s="13" t="s">
        <v>268</v>
      </c>
      <c r="E1450" s="14"/>
    </row>
    <row r="1451" spans="1:5" ht="12.75" customHeight="1">
      <c r="A1451" s="10" t="s">
        <v>2613</v>
      </c>
      <c r="B1451" s="11" t="s">
        <v>2614</v>
      </c>
      <c r="C1451" s="18" t="s">
        <v>2615</v>
      </c>
      <c r="D1451" s="13" t="s">
        <v>13</v>
      </c>
      <c r="E1451" s="14"/>
    </row>
    <row r="1452" spans="1:5" ht="12.75" customHeight="1">
      <c r="A1452" s="15" t="s">
        <v>2613</v>
      </c>
      <c r="B1452" s="16" t="s">
        <v>2616</v>
      </c>
      <c r="C1452" s="18" t="s">
        <v>2617</v>
      </c>
      <c r="D1452" s="13" t="s">
        <v>268</v>
      </c>
      <c r="E1452" s="14"/>
    </row>
    <row r="1453" spans="1:5" ht="12.75" customHeight="1">
      <c r="A1453" s="10" t="s">
        <v>2613</v>
      </c>
      <c r="B1453" s="11" t="s">
        <v>2618</v>
      </c>
      <c r="C1453" s="18" t="s">
        <v>2619</v>
      </c>
      <c r="D1453" s="13" t="s">
        <v>13</v>
      </c>
      <c r="E1453" s="14"/>
    </row>
    <row r="1454" spans="1:5" ht="12.75" customHeight="1">
      <c r="A1454" s="15" t="s">
        <v>2613</v>
      </c>
      <c r="B1454" s="16" t="s">
        <v>2620</v>
      </c>
      <c r="C1454" s="18" t="s">
        <v>2621</v>
      </c>
      <c r="D1454" s="13" t="s">
        <v>16</v>
      </c>
      <c r="E1454" s="14"/>
    </row>
    <row r="1455" spans="1:5" ht="12.75" customHeight="1">
      <c r="A1455" s="15" t="s">
        <v>2613</v>
      </c>
      <c r="B1455" s="16" t="s">
        <v>2622</v>
      </c>
      <c r="C1455" s="18" t="s">
        <v>2623</v>
      </c>
      <c r="D1455" s="13" t="s">
        <v>224</v>
      </c>
      <c r="E1455" s="14"/>
    </row>
    <row r="1456" spans="1:5" ht="12.75" customHeight="1">
      <c r="A1456" s="15" t="s">
        <v>2613</v>
      </c>
      <c r="B1456" s="16" t="s">
        <v>2624</v>
      </c>
      <c r="C1456" s="18" t="s">
        <v>2625</v>
      </c>
      <c r="D1456" s="13" t="s">
        <v>113</v>
      </c>
      <c r="E1456" s="14"/>
    </row>
    <row r="1457" spans="1:5" ht="12.75" customHeight="1">
      <c r="A1457" s="15" t="s">
        <v>2613</v>
      </c>
      <c r="B1457" s="16" t="s">
        <v>2626</v>
      </c>
      <c r="C1457" s="18" t="s">
        <v>2627</v>
      </c>
      <c r="D1457" s="13" t="s">
        <v>16</v>
      </c>
      <c r="E1457" s="14"/>
    </row>
    <row r="1458" spans="1:5" ht="12.75" customHeight="1">
      <c r="A1458" s="15" t="s">
        <v>2613</v>
      </c>
      <c r="B1458" s="16" t="s">
        <v>2628</v>
      </c>
      <c r="C1458" s="18" t="s">
        <v>2629</v>
      </c>
      <c r="D1458" s="13" t="s">
        <v>113</v>
      </c>
      <c r="E1458" s="14"/>
    </row>
    <row r="1459" spans="1:5" ht="12.75" customHeight="1">
      <c r="A1459" s="10" t="s">
        <v>2613</v>
      </c>
      <c r="B1459" s="11" t="s">
        <v>2630</v>
      </c>
      <c r="C1459" s="18" t="s">
        <v>2631</v>
      </c>
      <c r="D1459" s="13" t="s">
        <v>13</v>
      </c>
      <c r="E1459" s="17">
        <v>1</v>
      </c>
    </row>
    <row r="1460" spans="1:5" ht="12.75" customHeight="1">
      <c r="A1460" s="10" t="s">
        <v>2613</v>
      </c>
      <c r="B1460" s="11" t="s">
        <v>2632</v>
      </c>
      <c r="C1460" s="12"/>
      <c r="D1460" s="13" t="s">
        <v>13</v>
      </c>
      <c r="E1460" s="14"/>
    </row>
    <row r="1461" spans="1:5" ht="12.75" customHeight="1">
      <c r="A1461" s="10" t="s">
        <v>2613</v>
      </c>
      <c r="B1461" s="11" t="s">
        <v>2633</v>
      </c>
      <c r="C1461" s="18" t="s">
        <v>2634</v>
      </c>
      <c r="D1461" s="13" t="s">
        <v>13</v>
      </c>
      <c r="E1461" s="14"/>
    </row>
    <row r="1462" spans="1:5" ht="12.75" customHeight="1">
      <c r="A1462" s="10" t="s">
        <v>2613</v>
      </c>
      <c r="B1462" s="11" t="s">
        <v>2635</v>
      </c>
      <c r="C1462" s="18" t="s">
        <v>2636</v>
      </c>
      <c r="D1462" s="13" t="s">
        <v>13</v>
      </c>
      <c r="E1462" s="14"/>
    </row>
    <row r="1463" spans="1:5" ht="12.75" customHeight="1">
      <c r="A1463" s="10" t="s">
        <v>2613</v>
      </c>
      <c r="B1463" s="11" t="s">
        <v>2637</v>
      </c>
      <c r="C1463" s="18" t="s">
        <v>2638</v>
      </c>
      <c r="D1463" s="13" t="s">
        <v>13</v>
      </c>
      <c r="E1463" s="17">
        <v>1</v>
      </c>
    </row>
    <row r="1464" spans="1:5" ht="12.75" customHeight="1">
      <c r="A1464" s="15" t="s">
        <v>2613</v>
      </c>
      <c r="B1464" s="16" t="s">
        <v>2639</v>
      </c>
      <c r="C1464" s="18" t="s">
        <v>2640</v>
      </c>
      <c r="D1464" s="13" t="s">
        <v>16</v>
      </c>
      <c r="E1464" s="14"/>
    </row>
    <row r="1465" spans="1:5" ht="12.75" customHeight="1">
      <c r="A1465" s="10" t="s">
        <v>2613</v>
      </c>
      <c r="B1465" s="11" t="s">
        <v>2641</v>
      </c>
      <c r="C1465" s="18" t="s">
        <v>2642</v>
      </c>
      <c r="D1465" s="13" t="s">
        <v>13</v>
      </c>
      <c r="E1465" s="17">
        <v>1</v>
      </c>
    </row>
    <row r="1466" spans="1:5" ht="12.75" customHeight="1">
      <c r="A1466" s="10" t="s">
        <v>2613</v>
      </c>
      <c r="B1466" s="11" t="s">
        <v>2643</v>
      </c>
      <c r="C1466" s="18" t="s">
        <v>2644</v>
      </c>
      <c r="D1466" s="13" t="s">
        <v>13</v>
      </c>
      <c r="E1466" s="14"/>
    </row>
    <row r="1467" spans="1:5" ht="12.75" customHeight="1">
      <c r="A1467" s="10" t="s">
        <v>2613</v>
      </c>
      <c r="B1467" s="11" t="s">
        <v>2645</v>
      </c>
      <c r="C1467" s="18" t="s">
        <v>2646</v>
      </c>
      <c r="D1467" s="13" t="s">
        <v>13</v>
      </c>
      <c r="E1467" s="17">
        <v>1</v>
      </c>
    </row>
    <row r="1468" spans="1:5" ht="12.75" customHeight="1">
      <c r="A1468" s="15" t="s">
        <v>2613</v>
      </c>
      <c r="B1468" s="16" t="s">
        <v>2647</v>
      </c>
      <c r="C1468" s="18" t="s">
        <v>2648</v>
      </c>
      <c r="D1468" s="13" t="s">
        <v>268</v>
      </c>
      <c r="E1468" s="14"/>
    </row>
    <row r="1469" spans="1:5" ht="12.75" customHeight="1">
      <c r="A1469" s="15" t="s">
        <v>2613</v>
      </c>
      <c r="B1469" s="16" t="s">
        <v>2649</v>
      </c>
      <c r="C1469" s="18" t="s">
        <v>2650</v>
      </c>
      <c r="D1469" s="13" t="s">
        <v>268</v>
      </c>
      <c r="E1469" s="17">
        <v>1</v>
      </c>
    </row>
    <row r="1470" spans="1:5" ht="12.75" customHeight="1">
      <c r="A1470" s="15" t="s">
        <v>2613</v>
      </c>
      <c r="B1470" s="16" t="s">
        <v>2651</v>
      </c>
      <c r="C1470" s="18" t="s">
        <v>2652</v>
      </c>
      <c r="D1470" s="13" t="s">
        <v>113</v>
      </c>
      <c r="E1470" s="14"/>
    </row>
    <row r="1471" spans="1:5" ht="12.75" customHeight="1">
      <c r="A1471" s="15" t="s">
        <v>2613</v>
      </c>
      <c r="B1471" s="16" t="s">
        <v>2653</v>
      </c>
      <c r="C1471" s="18" t="s">
        <v>2654</v>
      </c>
      <c r="D1471" s="13" t="s">
        <v>16</v>
      </c>
      <c r="E1471" s="17">
        <v>1</v>
      </c>
    </row>
    <row r="1472" spans="1:5" ht="12.75" customHeight="1">
      <c r="A1472" s="10" t="s">
        <v>2613</v>
      </c>
      <c r="B1472" s="11" t="s">
        <v>2655</v>
      </c>
      <c r="C1472" s="18" t="s">
        <v>2656</v>
      </c>
      <c r="D1472" s="13" t="s">
        <v>13</v>
      </c>
      <c r="E1472" s="14"/>
    </row>
    <row r="1473" spans="1:5" ht="12.75" customHeight="1">
      <c r="A1473" s="15" t="s">
        <v>2613</v>
      </c>
      <c r="B1473" s="16" t="s">
        <v>2657</v>
      </c>
      <c r="C1473" s="18" t="s">
        <v>2658</v>
      </c>
      <c r="D1473" s="13" t="s">
        <v>224</v>
      </c>
      <c r="E1473" s="17">
        <v>1</v>
      </c>
    </row>
    <row r="1474" spans="1:5" ht="12.75" customHeight="1">
      <c r="A1474" s="15" t="s">
        <v>2613</v>
      </c>
      <c r="B1474" s="16" t="s">
        <v>2659</v>
      </c>
      <c r="C1474" s="18" t="s">
        <v>2660</v>
      </c>
      <c r="D1474" s="13" t="s">
        <v>16</v>
      </c>
      <c r="E1474" s="14"/>
    </row>
    <row r="1475" spans="1:5" ht="12.75" customHeight="1">
      <c r="A1475" s="10" t="s">
        <v>2613</v>
      </c>
      <c r="B1475" s="11" t="s">
        <v>2661</v>
      </c>
      <c r="C1475" s="18" t="s">
        <v>2662</v>
      </c>
      <c r="D1475" s="13" t="s">
        <v>13</v>
      </c>
      <c r="E1475" s="17">
        <v>1</v>
      </c>
    </row>
    <row r="1476" spans="1:5" ht="12.75" customHeight="1">
      <c r="A1476" s="15" t="s">
        <v>2613</v>
      </c>
      <c r="B1476" s="16" t="s">
        <v>2663</v>
      </c>
      <c r="C1476" s="18" t="s">
        <v>2664</v>
      </c>
      <c r="D1476" s="13" t="s">
        <v>16</v>
      </c>
      <c r="E1476" s="14"/>
    </row>
    <row r="1477" spans="1:5" ht="12.75" customHeight="1">
      <c r="A1477" s="10" t="s">
        <v>2613</v>
      </c>
      <c r="B1477" s="11" t="s">
        <v>2665</v>
      </c>
      <c r="C1477" s="12"/>
      <c r="D1477" s="13" t="s">
        <v>13</v>
      </c>
      <c r="E1477" s="14"/>
    </row>
    <row r="1478" spans="1:5" ht="12.75" customHeight="1">
      <c r="A1478" s="15" t="s">
        <v>2613</v>
      </c>
      <c r="B1478" s="16" t="s">
        <v>2666</v>
      </c>
      <c r="C1478" s="18" t="s">
        <v>2667</v>
      </c>
      <c r="D1478" s="13" t="s">
        <v>16</v>
      </c>
      <c r="E1478" s="14"/>
    </row>
    <row r="1479" spans="1:5" ht="12.75" customHeight="1">
      <c r="A1479" s="10" t="s">
        <v>2613</v>
      </c>
      <c r="B1479" s="11" t="s">
        <v>2668</v>
      </c>
      <c r="C1479" s="18" t="s">
        <v>2669</v>
      </c>
      <c r="D1479" s="13" t="s">
        <v>13</v>
      </c>
      <c r="E1479" s="14"/>
    </row>
    <row r="1480" spans="1:5" ht="12.75" customHeight="1">
      <c r="A1480" s="15" t="s">
        <v>2670</v>
      </c>
      <c r="B1480" s="16" t="s">
        <v>2671</v>
      </c>
      <c r="C1480" s="18" t="s">
        <v>2672</v>
      </c>
      <c r="D1480" s="13" t="s">
        <v>300</v>
      </c>
      <c r="E1480" s="14"/>
    </row>
    <row r="1481" spans="1:5" ht="12.75" customHeight="1">
      <c r="A1481" s="15" t="s">
        <v>2670</v>
      </c>
      <c r="B1481" s="16" t="s">
        <v>2673</v>
      </c>
      <c r="C1481" s="18" t="s">
        <v>2674</v>
      </c>
      <c r="D1481" s="13" t="s">
        <v>113</v>
      </c>
      <c r="E1481" s="14"/>
    </row>
    <row r="1482" spans="1:5" ht="12.75" customHeight="1">
      <c r="A1482" s="15" t="s">
        <v>2670</v>
      </c>
      <c r="B1482" s="16" t="s">
        <v>2675</v>
      </c>
      <c r="C1482" s="18" t="s">
        <v>2676</v>
      </c>
      <c r="D1482" s="13" t="s">
        <v>268</v>
      </c>
      <c r="E1482" s="17">
        <v>1</v>
      </c>
    </row>
    <row r="1483" spans="1:5" ht="12.75" customHeight="1">
      <c r="A1483" s="15" t="s">
        <v>2670</v>
      </c>
      <c r="B1483" s="16" t="s">
        <v>2677</v>
      </c>
      <c r="C1483" s="18" t="s">
        <v>2678</v>
      </c>
      <c r="D1483" s="13" t="s">
        <v>16</v>
      </c>
      <c r="E1483" s="17">
        <v>1</v>
      </c>
    </row>
    <row r="1484" spans="1:5" ht="12.75" customHeight="1">
      <c r="A1484" s="15" t="s">
        <v>2679</v>
      </c>
      <c r="B1484" s="16" t="s">
        <v>2680</v>
      </c>
      <c r="C1484" s="18" t="s">
        <v>2681</v>
      </c>
      <c r="D1484" s="13" t="s">
        <v>16</v>
      </c>
      <c r="E1484" s="17">
        <v>1</v>
      </c>
    </row>
    <row r="1485" spans="1:5" ht="12.75" customHeight="1">
      <c r="A1485" s="15" t="s">
        <v>2679</v>
      </c>
      <c r="B1485" s="16" t="s">
        <v>2682</v>
      </c>
      <c r="C1485" s="18" t="s">
        <v>2683</v>
      </c>
      <c r="D1485" s="13" t="s">
        <v>16</v>
      </c>
      <c r="E1485" s="14"/>
    </row>
    <row r="1486" spans="1:5" ht="12.75" customHeight="1">
      <c r="A1486" s="15" t="s">
        <v>2679</v>
      </c>
      <c r="B1486" s="16" t="s">
        <v>2684</v>
      </c>
      <c r="C1486" s="18" t="s">
        <v>2685</v>
      </c>
      <c r="D1486" s="13" t="s">
        <v>268</v>
      </c>
      <c r="E1486" s="14"/>
    </row>
    <row r="1487" spans="1:5" ht="12.75" customHeight="1">
      <c r="A1487" s="15" t="s">
        <v>2679</v>
      </c>
      <c r="B1487" s="16" t="s">
        <v>2686</v>
      </c>
      <c r="C1487" s="18" t="s">
        <v>2687</v>
      </c>
      <c r="D1487" s="13" t="s">
        <v>16</v>
      </c>
      <c r="E1487" s="14"/>
    </row>
    <row r="1488" spans="1:5" ht="12.75" customHeight="1">
      <c r="A1488" s="15" t="s">
        <v>2679</v>
      </c>
      <c r="B1488" s="16" t="s">
        <v>2688</v>
      </c>
      <c r="C1488" s="18" t="s">
        <v>2689</v>
      </c>
      <c r="D1488" s="13" t="s">
        <v>16</v>
      </c>
      <c r="E1488" s="17">
        <v>1</v>
      </c>
    </row>
    <row r="1489" spans="1:5" ht="12.75" customHeight="1">
      <c r="A1489" s="15" t="s">
        <v>2679</v>
      </c>
      <c r="B1489" s="16" t="s">
        <v>2690</v>
      </c>
      <c r="C1489" s="18" t="s">
        <v>2691</v>
      </c>
      <c r="D1489" s="13" t="s">
        <v>16</v>
      </c>
      <c r="E1489" s="17">
        <v>1</v>
      </c>
    </row>
    <row r="1490" spans="1:5" ht="12.75" customHeight="1">
      <c r="A1490" s="15" t="s">
        <v>2679</v>
      </c>
      <c r="B1490" s="16" t="s">
        <v>2692</v>
      </c>
      <c r="C1490" s="18" t="s">
        <v>2693</v>
      </c>
      <c r="D1490" s="13" t="s">
        <v>113</v>
      </c>
      <c r="E1490" s="14"/>
    </row>
    <row r="1491" spans="1:5" ht="12.75" customHeight="1">
      <c r="A1491" s="15" t="s">
        <v>2679</v>
      </c>
      <c r="B1491" s="16" t="s">
        <v>2694</v>
      </c>
      <c r="C1491" s="18" t="s">
        <v>2695</v>
      </c>
      <c r="D1491" s="13" t="s">
        <v>16</v>
      </c>
      <c r="E1491" s="17">
        <v>1</v>
      </c>
    </row>
    <row r="1492" spans="1:5" ht="12.75" customHeight="1">
      <c r="A1492" s="15" t="s">
        <v>2679</v>
      </c>
      <c r="B1492" s="16" t="s">
        <v>2696</v>
      </c>
      <c r="C1492" s="12"/>
      <c r="D1492" s="13" t="s">
        <v>16</v>
      </c>
      <c r="E1492" s="14"/>
    </row>
    <row r="1493" spans="1:5" ht="12.75" customHeight="1">
      <c r="A1493" s="15" t="s">
        <v>2679</v>
      </c>
      <c r="B1493" s="16" t="s">
        <v>2697</v>
      </c>
      <c r="C1493" s="18" t="s">
        <v>2698</v>
      </c>
      <c r="D1493" s="13" t="s">
        <v>16</v>
      </c>
      <c r="E1493" s="14"/>
    </row>
    <row r="1494" spans="1:5" ht="12.75" customHeight="1">
      <c r="A1494" s="15" t="s">
        <v>2679</v>
      </c>
      <c r="B1494" s="16" t="s">
        <v>2699</v>
      </c>
      <c r="C1494" s="18" t="s">
        <v>2700</v>
      </c>
      <c r="D1494" s="13" t="s">
        <v>16</v>
      </c>
      <c r="E1494" s="14"/>
    </row>
    <row r="1495" spans="1:5" ht="12.75" customHeight="1">
      <c r="A1495" s="15" t="s">
        <v>2679</v>
      </c>
      <c r="B1495" s="16" t="s">
        <v>2701</v>
      </c>
      <c r="C1495" s="18" t="s">
        <v>2702</v>
      </c>
      <c r="D1495" s="13" t="s">
        <v>16</v>
      </c>
      <c r="E1495" s="14"/>
    </row>
    <row r="1496" spans="1:5" ht="12.75" customHeight="1">
      <c r="A1496" s="15" t="s">
        <v>2679</v>
      </c>
      <c r="B1496" s="16" t="s">
        <v>2703</v>
      </c>
      <c r="C1496" s="18" t="s">
        <v>2704</v>
      </c>
      <c r="D1496" s="13" t="s">
        <v>136</v>
      </c>
      <c r="E1496" s="17">
        <v>1</v>
      </c>
    </row>
    <row r="1497" spans="1:5" ht="12.75" customHeight="1">
      <c r="A1497" s="15" t="s">
        <v>2705</v>
      </c>
      <c r="B1497" s="16" t="s">
        <v>2706</v>
      </c>
      <c r="C1497" s="18" t="s">
        <v>2707</v>
      </c>
      <c r="D1497" s="13" t="s">
        <v>113</v>
      </c>
      <c r="E1497" s="14"/>
    </row>
    <row r="1498" spans="1:5" ht="12.75" customHeight="1">
      <c r="A1498" s="15" t="s">
        <v>2705</v>
      </c>
      <c r="B1498" s="16" t="s">
        <v>2708</v>
      </c>
      <c r="C1498" s="18" t="s">
        <v>2709</v>
      </c>
      <c r="D1498" s="13" t="s">
        <v>113</v>
      </c>
      <c r="E1498" s="14"/>
    </row>
    <row r="1499" spans="1:5" ht="12.75" customHeight="1">
      <c r="A1499" s="15" t="s">
        <v>2705</v>
      </c>
      <c r="B1499" s="16" t="s">
        <v>2710</v>
      </c>
      <c r="C1499" s="18" t="s">
        <v>2711</v>
      </c>
      <c r="D1499" s="13" t="s">
        <v>113</v>
      </c>
      <c r="E1499" s="14"/>
    </row>
    <row r="1500" spans="1:5" ht="12.75" customHeight="1">
      <c r="A1500" s="15" t="s">
        <v>2705</v>
      </c>
      <c r="B1500" s="16" t="s">
        <v>2712</v>
      </c>
      <c r="C1500" s="18" t="s">
        <v>2713</v>
      </c>
      <c r="D1500" s="13" t="s">
        <v>113</v>
      </c>
      <c r="E1500" s="14"/>
    </row>
    <row r="1501" spans="1:5" ht="12.75" customHeight="1">
      <c r="A1501" s="15" t="s">
        <v>2705</v>
      </c>
      <c r="B1501" s="16" t="s">
        <v>2714</v>
      </c>
      <c r="C1501" s="18" t="s">
        <v>2715</v>
      </c>
      <c r="D1501" s="13" t="s">
        <v>136</v>
      </c>
      <c r="E1501" s="14"/>
    </row>
    <row r="1502" spans="1:5" ht="12.75" customHeight="1">
      <c r="A1502" s="15" t="s">
        <v>2705</v>
      </c>
      <c r="B1502" s="16" t="s">
        <v>2716</v>
      </c>
      <c r="C1502" s="18" t="s">
        <v>2717</v>
      </c>
      <c r="D1502" s="13" t="s">
        <v>16</v>
      </c>
      <c r="E1502" s="14"/>
    </row>
    <row r="1503" spans="1:5" ht="12.75" customHeight="1">
      <c r="A1503" s="15" t="s">
        <v>2705</v>
      </c>
      <c r="B1503" s="16" t="s">
        <v>2718</v>
      </c>
      <c r="C1503" s="18" t="s">
        <v>2719</v>
      </c>
      <c r="D1503" s="13" t="s">
        <v>16</v>
      </c>
      <c r="E1503" s="17">
        <v>3</v>
      </c>
    </row>
    <row r="1504" spans="1:5" ht="12.75" customHeight="1">
      <c r="A1504" s="15" t="s">
        <v>2705</v>
      </c>
      <c r="B1504" s="16" t="s">
        <v>2720</v>
      </c>
      <c r="C1504" s="18" t="s">
        <v>2721</v>
      </c>
      <c r="D1504" s="13" t="s">
        <v>113</v>
      </c>
      <c r="E1504" s="14"/>
    </row>
    <row r="1505" spans="1:5" ht="12.75" customHeight="1">
      <c r="A1505" s="15" t="s">
        <v>2705</v>
      </c>
      <c r="B1505" s="16" t="s">
        <v>2722</v>
      </c>
      <c r="C1505" s="18" t="s">
        <v>2723</v>
      </c>
      <c r="D1505" s="13" t="s">
        <v>16</v>
      </c>
      <c r="E1505" s="14"/>
    </row>
    <row r="1506" spans="1:5" ht="12.75" customHeight="1">
      <c r="A1506" s="15" t="s">
        <v>2705</v>
      </c>
      <c r="B1506" s="16" t="s">
        <v>2724</v>
      </c>
      <c r="C1506" s="18" t="s">
        <v>2725</v>
      </c>
      <c r="D1506" s="13" t="s">
        <v>16</v>
      </c>
      <c r="E1506" s="14"/>
    </row>
    <row r="1507" spans="1:5" ht="12.75" customHeight="1">
      <c r="A1507" s="15" t="s">
        <v>2705</v>
      </c>
      <c r="B1507" s="16" t="s">
        <v>2726</v>
      </c>
      <c r="C1507" s="18" t="s">
        <v>2727</v>
      </c>
      <c r="D1507" s="13" t="s">
        <v>16</v>
      </c>
      <c r="E1507" s="14"/>
    </row>
    <row r="1508" spans="1:5" ht="12.75" customHeight="1">
      <c r="A1508" s="15" t="s">
        <v>2728</v>
      </c>
      <c r="B1508" s="16" t="s">
        <v>2729</v>
      </c>
      <c r="C1508" s="18" t="s">
        <v>2730</v>
      </c>
      <c r="D1508" s="13" t="s">
        <v>16</v>
      </c>
      <c r="E1508" s="17">
        <v>2</v>
      </c>
    </row>
    <row r="1509" spans="1:5" ht="12.75" customHeight="1">
      <c r="A1509" s="15" t="s">
        <v>2728</v>
      </c>
      <c r="B1509" s="16" t="s">
        <v>2731</v>
      </c>
      <c r="C1509" s="18" t="s">
        <v>2732</v>
      </c>
      <c r="D1509" s="13" t="s">
        <v>16</v>
      </c>
      <c r="E1509" s="14"/>
    </row>
    <row r="1510" spans="1:5" ht="12.75" customHeight="1">
      <c r="A1510" s="15" t="s">
        <v>2728</v>
      </c>
      <c r="B1510" s="16" t="s">
        <v>2733</v>
      </c>
      <c r="C1510" s="18" t="s">
        <v>2734</v>
      </c>
      <c r="D1510" s="13" t="s">
        <v>16</v>
      </c>
      <c r="E1510" s="14"/>
    </row>
    <row r="1511" spans="1:5" ht="12.75" customHeight="1">
      <c r="A1511" s="15" t="s">
        <v>2735</v>
      </c>
      <c r="B1511" s="16" t="s">
        <v>2736</v>
      </c>
      <c r="C1511" s="18" t="s">
        <v>2737</v>
      </c>
      <c r="D1511" s="13" t="s">
        <v>224</v>
      </c>
      <c r="E1511" s="14"/>
    </row>
    <row r="1512" spans="1:5" ht="12.75" customHeight="1">
      <c r="A1512" s="15" t="s">
        <v>2738</v>
      </c>
      <c r="B1512" s="16" t="s">
        <v>2739</v>
      </c>
      <c r="C1512" s="18" t="s">
        <v>2740</v>
      </c>
      <c r="D1512" s="13" t="s">
        <v>16</v>
      </c>
      <c r="E1512" s="14"/>
    </row>
    <row r="1513" spans="1:5" ht="12.75" customHeight="1">
      <c r="A1513" s="15" t="s">
        <v>2738</v>
      </c>
      <c r="B1513" s="16" t="s">
        <v>2741</v>
      </c>
      <c r="C1513" s="18" t="s">
        <v>2742</v>
      </c>
      <c r="D1513" s="13" t="s">
        <v>136</v>
      </c>
      <c r="E1513" s="14"/>
    </row>
    <row r="1514" spans="1:5" ht="12.75" customHeight="1">
      <c r="A1514" s="15" t="s">
        <v>2738</v>
      </c>
      <c r="B1514" s="16" t="s">
        <v>2743</v>
      </c>
      <c r="C1514" s="18" t="s">
        <v>2744</v>
      </c>
      <c r="D1514" s="13" t="s">
        <v>16</v>
      </c>
      <c r="E1514" s="14"/>
    </row>
    <row r="1515" spans="1:5" ht="12.75" customHeight="1">
      <c r="A1515" s="15" t="s">
        <v>2738</v>
      </c>
      <c r="B1515" s="16" t="s">
        <v>2745</v>
      </c>
      <c r="C1515" s="18" t="s">
        <v>2746</v>
      </c>
      <c r="D1515" s="13" t="s">
        <v>136</v>
      </c>
      <c r="E1515" s="14"/>
    </row>
    <row r="1516" spans="1:5" ht="12.75" customHeight="1">
      <c r="A1516" s="15" t="s">
        <v>2747</v>
      </c>
      <c r="B1516" s="16" t="s">
        <v>2748</v>
      </c>
      <c r="C1516" s="18" t="s">
        <v>2749</v>
      </c>
      <c r="D1516" s="13" t="s">
        <v>224</v>
      </c>
      <c r="E1516" s="17">
        <v>2</v>
      </c>
    </row>
    <row r="1517" spans="1:5" ht="12.75" customHeight="1">
      <c r="A1517" s="15" t="s">
        <v>2747</v>
      </c>
      <c r="B1517" s="16" t="s">
        <v>2750</v>
      </c>
      <c r="C1517" s="18" t="s">
        <v>2751</v>
      </c>
      <c r="D1517" s="13" t="s">
        <v>16</v>
      </c>
      <c r="E1517" s="14"/>
    </row>
    <row r="1518" spans="1:5" ht="12.75" customHeight="1">
      <c r="A1518" s="10" t="s">
        <v>2747</v>
      </c>
      <c r="B1518" s="11" t="s">
        <v>2752</v>
      </c>
      <c r="C1518" s="12"/>
      <c r="D1518" s="13" t="s">
        <v>13</v>
      </c>
      <c r="E1518" s="14"/>
    </row>
    <row r="1519" spans="1:5" ht="12.75" customHeight="1">
      <c r="A1519" s="15" t="s">
        <v>2747</v>
      </c>
      <c r="B1519" s="16" t="s">
        <v>2753</v>
      </c>
      <c r="C1519" s="18" t="s">
        <v>2754</v>
      </c>
      <c r="D1519" s="13" t="s">
        <v>224</v>
      </c>
      <c r="E1519" s="17">
        <v>1</v>
      </c>
    </row>
    <row r="1520" spans="1:5" ht="12.75" customHeight="1">
      <c r="A1520" s="15" t="s">
        <v>2747</v>
      </c>
      <c r="B1520" s="16" t="s">
        <v>2755</v>
      </c>
      <c r="C1520" s="18" t="s">
        <v>2756</v>
      </c>
      <c r="D1520" s="13" t="s">
        <v>224</v>
      </c>
      <c r="E1520" s="17">
        <v>1</v>
      </c>
    </row>
    <row r="1521" spans="1:5" ht="12.75" customHeight="1">
      <c r="A1521" s="15" t="s">
        <v>2747</v>
      </c>
      <c r="B1521" s="16" t="s">
        <v>2757</v>
      </c>
      <c r="C1521" s="18" t="s">
        <v>2758</v>
      </c>
      <c r="D1521" s="13" t="s">
        <v>224</v>
      </c>
      <c r="E1521" s="17">
        <v>2</v>
      </c>
    </row>
    <row r="1522" spans="1:5" ht="12.75" customHeight="1">
      <c r="A1522" s="15" t="s">
        <v>2747</v>
      </c>
      <c r="B1522" s="16" t="s">
        <v>2759</v>
      </c>
      <c r="C1522" s="18" t="s">
        <v>2760</v>
      </c>
      <c r="D1522" s="13" t="s">
        <v>16</v>
      </c>
      <c r="E1522" s="17">
        <v>3</v>
      </c>
    </row>
    <row r="1523" spans="1:5" ht="12.75" customHeight="1">
      <c r="A1523" s="15" t="s">
        <v>2747</v>
      </c>
      <c r="B1523" s="16" t="s">
        <v>2761</v>
      </c>
      <c r="C1523" s="18" t="s">
        <v>2762</v>
      </c>
      <c r="D1523" s="13" t="s">
        <v>268</v>
      </c>
      <c r="E1523" s="14"/>
    </row>
    <row r="1524" spans="1:5" ht="12.75" customHeight="1">
      <c r="A1524" s="15" t="s">
        <v>2747</v>
      </c>
      <c r="B1524" s="16" t="s">
        <v>2763</v>
      </c>
      <c r="C1524" s="18" t="s">
        <v>2764</v>
      </c>
      <c r="D1524" s="13" t="s">
        <v>268</v>
      </c>
      <c r="E1524" s="17">
        <v>2</v>
      </c>
    </row>
    <row r="1525" spans="1:5" ht="12.75" customHeight="1">
      <c r="A1525" s="10" t="s">
        <v>2747</v>
      </c>
      <c r="B1525" s="11" t="s">
        <v>2765</v>
      </c>
      <c r="C1525" s="18" t="s">
        <v>2766</v>
      </c>
      <c r="D1525" s="13" t="s">
        <v>13</v>
      </c>
      <c r="E1525" s="14"/>
    </row>
    <row r="1526" spans="1:5" ht="12.75" customHeight="1">
      <c r="A1526" s="15" t="s">
        <v>2747</v>
      </c>
      <c r="B1526" s="16" t="s">
        <v>2767</v>
      </c>
      <c r="C1526" s="18" t="s">
        <v>2768</v>
      </c>
      <c r="D1526" s="13" t="s">
        <v>224</v>
      </c>
      <c r="E1526" s="17">
        <v>1</v>
      </c>
    </row>
    <row r="1527" spans="1:5" ht="12.75" customHeight="1">
      <c r="A1527" s="10" t="s">
        <v>2747</v>
      </c>
      <c r="B1527" s="11" t="s">
        <v>2769</v>
      </c>
      <c r="C1527" s="18" t="s">
        <v>2770</v>
      </c>
      <c r="D1527" s="13" t="s">
        <v>13</v>
      </c>
      <c r="E1527" s="14"/>
    </row>
    <row r="1528" spans="1:5" ht="12.75" customHeight="1">
      <c r="A1528" s="15" t="s">
        <v>2771</v>
      </c>
      <c r="B1528" s="16" t="s">
        <v>2772</v>
      </c>
      <c r="C1528" s="18" t="s">
        <v>2773</v>
      </c>
      <c r="D1528" s="13" t="s">
        <v>16</v>
      </c>
      <c r="E1528" s="17">
        <v>1</v>
      </c>
    </row>
    <row r="1529" spans="1:5" ht="12.75" customHeight="1">
      <c r="A1529" s="15" t="s">
        <v>2771</v>
      </c>
      <c r="B1529" s="16" t="s">
        <v>2774</v>
      </c>
      <c r="C1529" s="18" t="s">
        <v>2775</v>
      </c>
      <c r="D1529" s="13" t="s">
        <v>16</v>
      </c>
      <c r="E1529" s="14"/>
    </row>
    <row r="1530" spans="1:5" ht="12.75" customHeight="1">
      <c r="A1530" s="15" t="s">
        <v>2771</v>
      </c>
      <c r="B1530" s="16" t="s">
        <v>2776</v>
      </c>
      <c r="C1530" s="18" t="s">
        <v>2777</v>
      </c>
      <c r="D1530" s="13" t="s">
        <v>16</v>
      </c>
      <c r="E1530" s="14"/>
    </row>
    <row r="1531" spans="1:5" ht="12.75" customHeight="1">
      <c r="A1531" s="15" t="s">
        <v>2771</v>
      </c>
      <c r="B1531" s="16" t="s">
        <v>2778</v>
      </c>
      <c r="C1531" s="18" t="s">
        <v>2779</v>
      </c>
      <c r="D1531" s="13" t="s">
        <v>113</v>
      </c>
      <c r="E1531" s="14"/>
    </row>
    <row r="1532" spans="1:5" ht="12.75" customHeight="1">
      <c r="A1532" s="15" t="s">
        <v>2771</v>
      </c>
      <c r="B1532" s="16" t="s">
        <v>2780</v>
      </c>
      <c r="C1532" s="18" t="s">
        <v>2781</v>
      </c>
      <c r="D1532" s="13" t="s">
        <v>16</v>
      </c>
      <c r="E1532" s="17">
        <v>2</v>
      </c>
    </row>
    <row r="1533" spans="1:5" ht="12.75" customHeight="1">
      <c r="A1533" s="15" t="s">
        <v>2771</v>
      </c>
      <c r="B1533" s="16" t="s">
        <v>2782</v>
      </c>
      <c r="C1533" s="18" t="s">
        <v>2783</v>
      </c>
      <c r="D1533" s="13" t="s">
        <v>16</v>
      </c>
      <c r="E1533" s="14"/>
    </row>
    <row r="1534" spans="1:5" ht="12.75" customHeight="1">
      <c r="A1534" s="15" t="s">
        <v>2771</v>
      </c>
      <c r="B1534" s="16" t="s">
        <v>2784</v>
      </c>
      <c r="C1534" s="18" t="s">
        <v>2785</v>
      </c>
      <c r="D1534" s="13" t="s">
        <v>16</v>
      </c>
      <c r="E1534" s="14"/>
    </row>
    <row r="1535" spans="1:5" ht="12.75" customHeight="1">
      <c r="A1535" s="15" t="s">
        <v>2771</v>
      </c>
      <c r="B1535" s="16" t="s">
        <v>2786</v>
      </c>
      <c r="C1535" s="18" t="s">
        <v>2787</v>
      </c>
      <c r="D1535" s="13" t="s">
        <v>16</v>
      </c>
      <c r="E1535" s="17">
        <v>1</v>
      </c>
    </row>
    <row r="1536" spans="1:5" ht="12.75" customHeight="1">
      <c r="A1536" s="15" t="s">
        <v>2771</v>
      </c>
      <c r="B1536" s="16" t="s">
        <v>2788</v>
      </c>
      <c r="C1536" s="18" t="s">
        <v>2789</v>
      </c>
      <c r="D1536" s="13" t="s">
        <v>16</v>
      </c>
      <c r="E1536" s="17">
        <v>1</v>
      </c>
    </row>
    <row r="1537" spans="1:5" ht="12.75" customHeight="1">
      <c r="A1537" s="15" t="s">
        <v>2771</v>
      </c>
      <c r="B1537" s="16" t="s">
        <v>2790</v>
      </c>
      <c r="C1537" s="18" t="s">
        <v>2791</v>
      </c>
      <c r="D1537" s="13" t="s">
        <v>16</v>
      </c>
      <c r="E1537" s="17">
        <v>1</v>
      </c>
    </row>
    <row r="1538" spans="1:5" ht="12.75" customHeight="1">
      <c r="A1538" s="15" t="s">
        <v>2771</v>
      </c>
      <c r="B1538" s="16" t="s">
        <v>2792</v>
      </c>
      <c r="C1538" s="18" t="s">
        <v>2793</v>
      </c>
      <c r="D1538" s="13" t="s">
        <v>16</v>
      </c>
      <c r="E1538" s="14"/>
    </row>
    <row r="1539" spans="1:5" ht="12.75" customHeight="1">
      <c r="A1539" s="15" t="s">
        <v>2771</v>
      </c>
      <c r="B1539" s="16" t="s">
        <v>2794</v>
      </c>
      <c r="C1539" s="18" t="s">
        <v>2795</v>
      </c>
      <c r="D1539" s="13" t="s">
        <v>16</v>
      </c>
      <c r="E1539" s="14"/>
    </row>
    <row r="1540" spans="1:5" ht="12.75" customHeight="1">
      <c r="A1540" s="15" t="s">
        <v>2771</v>
      </c>
      <c r="B1540" s="16" t="s">
        <v>2796</v>
      </c>
      <c r="C1540" s="18" t="s">
        <v>2797</v>
      </c>
      <c r="D1540" s="13" t="s">
        <v>16</v>
      </c>
      <c r="E1540" s="17">
        <v>1</v>
      </c>
    </row>
    <row r="1541" spans="1:5" ht="12.75" customHeight="1">
      <c r="A1541" s="15" t="s">
        <v>2771</v>
      </c>
      <c r="B1541" s="16" t="s">
        <v>2798</v>
      </c>
      <c r="C1541" s="12"/>
      <c r="D1541" s="13" t="s">
        <v>13</v>
      </c>
      <c r="E1541" s="14"/>
    </row>
    <row r="1542" spans="1:5" ht="12.75" customHeight="1">
      <c r="A1542" s="15" t="s">
        <v>2771</v>
      </c>
      <c r="B1542" s="16" t="s">
        <v>2799</v>
      </c>
      <c r="C1542" s="12"/>
      <c r="D1542" s="13" t="s">
        <v>13</v>
      </c>
      <c r="E1542" s="14"/>
    </row>
    <row r="1543" spans="1:5" ht="12.75" customHeight="1">
      <c r="A1543" s="15" t="s">
        <v>2771</v>
      </c>
      <c r="B1543" s="16" t="s">
        <v>2800</v>
      </c>
      <c r="C1543" s="12"/>
      <c r="D1543" s="13" t="s">
        <v>13</v>
      </c>
      <c r="E1543" s="14"/>
    </row>
    <row r="1544" spans="1:5" ht="12.75" customHeight="1">
      <c r="A1544" s="15" t="s">
        <v>2801</v>
      </c>
      <c r="B1544" s="16" t="s">
        <v>2802</v>
      </c>
      <c r="C1544" s="18" t="s">
        <v>2803</v>
      </c>
      <c r="D1544" s="13" t="s">
        <v>16</v>
      </c>
      <c r="E1544" s="17">
        <v>1</v>
      </c>
    </row>
    <row r="1545" spans="1:5" ht="12.75" customHeight="1">
      <c r="A1545" s="15" t="s">
        <v>2804</v>
      </c>
      <c r="B1545" s="16" t="s">
        <v>2805</v>
      </c>
      <c r="C1545" s="18" t="s">
        <v>2806</v>
      </c>
      <c r="D1545" s="13" t="s">
        <v>300</v>
      </c>
      <c r="E1545" s="14"/>
    </row>
    <row r="1546" spans="1:5" ht="12.75" customHeight="1">
      <c r="A1546" s="15" t="s">
        <v>2804</v>
      </c>
      <c r="B1546" s="16" t="s">
        <v>2807</v>
      </c>
      <c r="C1546" s="18" t="s">
        <v>2808</v>
      </c>
      <c r="D1546" s="13" t="s">
        <v>16</v>
      </c>
      <c r="E1546" s="14"/>
    </row>
    <row r="1547" spans="1:5" ht="12.75" customHeight="1">
      <c r="A1547" s="10" t="s">
        <v>2804</v>
      </c>
      <c r="B1547" s="11" t="s">
        <v>2809</v>
      </c>
      <c r="C1547" s="12"/>
      <c r="D1547" s="13" t="s">
        <v>13</v>
      </c>
      <c r="E1547" s="14"/>
    </row>
    <row r="1548" spans="1:5" ht="12.75" customHeight="1">
      <c r="A1548" s="15" t="s">
        <v>2804</v>
      </c>
      <c r="B1548" s="16" t="s">
        <v>2810</v>
      </c>
      <c r="C1548" s="18" t="s">
        <v>2811</v>
      </c>
      <c r="D1548" s="13" t="s">
        <v>16</v>
      </c>
      <c r="E1548" s="14"/>
    </row>
    <row r="1549" spans="1:5" ht="12.75" customHeight="1">
      <c r="A1549" s="15" t="s">
        <v>2804</v>
      </c>
      <c r="B1549" s="16" t="s">
        <v>2812</v>
      </c>
      <c r="C1549" s="18" t="s">
        <v>2813</v>
      </c>
      <c r="D1549" s="13" t="s">
        <v>16</v>
      </c>
      <c r="E1549" s="14"/>
    </row>
    <row r="1550" spans="1:5" ht="12.75" customHeight="1">
      <c r="A1550" s="15" t="s">
        <v>2804</v>
      </c>
      <c r="B1550" s="16" t="s">
        <v>2814</v>
      </c>
      <c r="C1550" s="18" t="s">
        <v>2815</v>
      </c>
      <c r="D1550" s="13" t="s">
        <v>16</v>
      </c>
      <c r="E1550" s="14"/>
    </row>
    <row r="1551" spans="1:5" ht="12.75" customHeight="1">
      <c r="A1551" s="15" t="s">
        <v>2804</v>
      </c>
      <c r="B1551" s="16" t="s">
        <v>2816</v>
      </c>
      <c r="C1551" s="18" t="s">
        <v>2817</v>
      </c>
      <c r="D1551" s="13" t="s">
        <v>300</v>
      </c>
      <c r="E1551" s="14"/>
    </row>
    <row r="1552" spans="1:5" ht="12.75" customHeight="1">
      <c r="A1552" s="15" t="s">
        <v>2804</v>
      </c>
      <c r="B1552" s="16" t="s">
        <v>2818</v>
      </c>
      <c r="C1552" s="18" t="s">
        <v>2819</v>
      </c>
      <c r="D1552" s="13" t="s">
        <v>224</v>
      </c>
      <c r="E1552" s="14"/>
    </row>
    <row r="1553" spans="1:5" ht="12.75" customHeight="1">
      <c r="A1553" s="15" t="s">
        <v>2804</v>
      </c>
      <c r="B1553" s="16" t="s">
        <v>2820</v>
      </c>
      <c r="C1553" s="18" t="s">
        <v>2821</v>
      </c>
      <c r="D1553" s="13" t="s">
        <v>268</v>
      </c>
      <c r="E1553" s="14"/>
    </row>
    <row r="1554" spans="1:5" ht="12.75" customHeight="1">
      <c r="A1554" s="15" t="s">
        <v>2804</v>
      </c>
      <c r="B1554" s="16" t="s">
        <v>2822</v>
      </c>
      <c r="C1554" s="18" t="s">
        <v>2823</v>
      </c>
      <c r="D1554" s="13" t="s">
        <v>300</v>
      </c>
      <c r="E1554" s="14"/>
    </row>
    <row r="1555" spans="1:5" ht="12.75" customHeight="1">
      <c r="A1555" s="15" t="s">
        <v>2804</v>
      </c>
      <c r="B1555" s="16" t="s">
        <v>2824</v>
      </c>
      <c r="C1555" s="18" t="s">
        <v>2825</v>
      </c>
      <c r="D1555" s="13" t="s">
        <v>224</v>
      </c>
      <c r="E1555" s="14"/>
    </row>
    <row r="1556" spans="1:5" ht="12.75" customHeight="1">
      <c r="A1556" s="10" t="s">
        <v>2804</v>
      </c>
      <c r="B1556" s="11" t="s">
        <v>2826</v>
      </c>
      <c r="C1556" s="12"/>
      <c r="D1556" s="13" t="s">
        <v>13</v>
      </c>
      <c r="E1556" s="14"/>
    </row>
    <row r="1557" spans="1:5" ht="12.75" customHeight="1">
      <c r="A1557" s="15" t="s">
        <v>2804</v>
      </c>
      <c r="B1557" s="16" t="s">
        <v>2827</v>
      </c>
      <c r="C1557" s="18" t="s">
        <v>2828</v>
      </c>
      <c r="D1557" s="13" t="s">
        <v>16</v>
      </c>
      <c r="E1557" s="14"/>
    </row>
    <row r="1558" spans="1:5" ht="12.75" customHeight="1">
      <c r="A1558" s="15" t="s">
        <v>2829</v>
      </c>
      <c r="B1558" s="16" t="s">
        <v>2830</v>
      </c>
      <c r="C1558" s="18" t="s">
        <v>2831</v>
      </c>
      <c r="D1558" s="13" t="s">
        <v>16</v>
      </c>
      <c r="E1558" s="14"/>
    </row>
    <row r="1559" spans="1:5" ht="12.75" customHeight="1">
      <c r="A1559" s="15" t="s">
        <v>2829</v>
      </c>
      <c r="B1559" s="16" t="s">
        <v>2832</v>
      </c>
      <c r="C1559" s="18" t="s">
        <v>2833</v>
      </c>
      <c r="D1559" s="13" t="s">
        <v>224</v>
      </c>
      <c r="E1559" s="17">
        <v>1</v>
      </c>
    </row>
    <row r="1560" spans="1:5" ht="12.75" customHeight="1">
      <c r="A1560" s="15" t="s">
        <v>2834</v>
      </c>
      <c r="B1560" s="16" t="s">
        <v>2835</v>
      </c>
      <c r="C1560" s="18" t="s">
        <v>2836</v>
      </c>
      <c r="D1560" s="13" t="s">
        <v>16</v>
      </c>
      <c r="E1560" s="14"/>
    </row>
    <row r="1561" spans="1:5" ht="12.75" customHeight="1">
      <c r="A1561" s="15" t="s">
        <v>2834</v>
      </c>
      <c r="B1561" s="16" t="s">
        <v>2837</v>
      </c>
      <c r="C1561" s="12"/>
      <c r="D1561" s="13" t="s">
        <v>13</v>
      </c>
      <c r="E1561" s="14"/>
    </row>
    <row r="1562" spans="1:5" ht="12.75" customHeight="1">
      <c r="A1562" s="10" t="s">
        <v>2838</v>
      </c>
      <c r="B1562" s="11" t="s">
        <v>2839</v>
      </c>
      <c r="C1562" s="12"/>
      <c r="D1562" s="13" t="s">
        <v>13</v>
      </c>
      <c r="E1562" s="14"/>
    </row>
    <row r="1563" spans="1:5" ht="12.75" customHeight="1">
      <c r="A1563" s="15" t="s">
        <v>2838</v>
      </c>
      <c r="B1563" s="16" t="s">
        <v>2840</v>
      </c>
      <c r="C1563" s="18" t="s">
        <v>2841</v>
      </c>
      <c r="D1563" s="13" t="s">
        <v>113</v>
      </c>
      <c r="E1563" s="14"/>
    </row>
    <row r="1564" spans="1:5" ht="12.75" customHeight="1">
      <c r="A1564" s="15" t="s">
        <v>2842</v>
      </c>
      <c r="B1564" s="16" t="s">
        <v>2843</v>
      </c>
      <c r="C1564" s="18" t="s">
        <v>2844</v>
      </c>
      <c r="D1564" s="13" t="s">
        <v>16</v>
      </c>
      <c r="E1564" s="14"/>
    </row>
    <row r="1565" spans="1:5" ht="12.75" customHeight="1">
      <c r="A1565" s="15" t="s">
        <v>2842</v>
      </c>
      <c r="B1565" s="16" t="s">
        <v>2845</v>
      </c>
      <c r="C1565" s="18" t="s">
        <v>2846</v>
      </c>
      <c r="D1565" s="13" t="s">
        <v>16</v>
      </c>
      <c r="E1565" s="14"/>
    </row>
    <row r="1566" spans="1:5" ht="12.75" customHeight="1">
      <c r="A1566" s="15" t="s">
        <v>2842</v>
      </c>
      <c r="B1566" s="16" t="s">
        <v>2847</v>
      </c>
      <c r="C1566" s="18" t="s">
        <v>2848</v>
      </c>
      <c r="D1566" s="13" t="s">
        <v>16</v>
      </c>
      <c r="E1566" s="17">
        <v>1</v>
      </c>
    </row>
    <row r="1567" spans="1:5" ht="12.75" customHeight="1">
      <c r="A1567" s="15" t="s">
        <v>2842</v>
      </c>
      <c r="B1567" s="16" t="s">
        <v>2849</v>
      </c>
      <c r="C1567" s="12"/>
      <c r="D1567" s="13" t="s">
        <v>16</v>
      </c>
      <c r="E1567" s="14"/>
    </row>
    <row r="1568" spans="1:5" ht="12.75" customHeight="1">
      <c r="A1568" s="15" t="s">
        <v>2842</v>
      </c>
      <c r="B1568" s="16" t="s">
        <v>2850</v>
      </c>
      <c r="C1568" s="18" t="s">
        <v>2851</v>
      </c>
      <c r="D1568" s="13" t="s">
        <v>16</v>
      </c>
      <c r="E1568" s="14"/>
    </row>
    <row r="1569" spans="1:5" ht="12.75" customHeight="1">
      <c r="A1569" s="15" t="s">
        <v>2842</v>
      </c>
      <c r="B1569" s="16" t="s">
        <v>2852</v>
      </c>
      <c r="C1569" s="18" t="s">
        <v>2853</v>
      </c>
      <c r="D1569" s="13" t="s">
        <v>16</v>
      </c>
      <c r="E1569" s="14"/>
    </row>
    <row r="1570" spans="1:5" ht="12.75" customHeight="1">
      <c r="A1570" s="15" t="s">
        <v>2842</v>
      </c>
      <c r="B1570" s="16" t="s">
        <v>2854</v>
      </c>
      <c r="C1570" s="18" t="s">
        <v>2855</v>
      </c>
      <c r="D1570" s="13" t="s">
        <v>113</v>
      </c>
      <c r="E1570" s="14"/>
    </row>
    <row r="1571" spans="1:5" ht="12.75" customHeight="1">
      <c r="A1571" s="15" t="s">
        <v>2842</v>
      </c>
      <c r="B1571" s="16" t="s">
        <v>2856</v>
      </c>
      <c r="C1571" s="18" t="s">
        <v>2857</v>
      </c>
      <c r="D1571" s="13" t="s">
        <v>113</v>
      </c>
      <c r="E1571" s="14"/>
    </row>
    <row r="1572" spans="1:5" ht="12.75" customHeight="1">
      <c r="A1572" s="15" t="s">
        <v>2842</v>
      </c>
      <c r="B1572" s="16" t="s">
        <v>2858</v>
      </c>
      <c r="C1572" s="18" t="s">
        <v>2859</v>
      </c>
      <c r="D1572" s="13" t="s">
        <v>113</v>
      </c>
      <c r="E1572" s="14"/>
    </row>
    <row r="1573" spans="1:5" ht="12.75" customHeight="1">
      <c r="A1573" s="15" t="s">
        <v>2842</v>
      </c>
      <c r="B1573" s="16" t="s">
        <v>2860</v>
      </c>
      <c r="C1573" s="18" t="s">
        <v>2861</v>
      </c>
      <c r="D1573" s="13" t="s">
        <v>16</v>
      </c>
      <c r="E1573" s="14"/>
    </row>
    <row r="1574" spans="1:5" ht="12.75" customHeight="1">
      <c r="A1574" s="15" t="s">
        <v>2842</v>
      </c>
      <c r="B1574" s="16" t="s">
        <v>2862</v>
      </c>
      <c r="C1574" s="18" t="s">
        <v>2863</v>
      </c>
      <c r="D1574" s="13" t="s">
        <v>113</v>
      </c>
      <c r="E1574" s="14"/>
    </row>
    <row r="1575" spans="1:5" ht="12.75" customHeight="1">
      <c r="A1575" s="15" t="s">
        <v>2842</v>
      </c>
      <c r="B1575" s="16" t="s">
        <v>2864</v>
      </c>
      <c r="C1575" s="18" t="s">
        <v>2865</v>
      </c>
      <c r="D1575" s="13" t="s">
        <v>16</v>
      </c>
      <c r="E1575" s="17">
        <v>1</v>
      </c>
    </row>
    <row r="1576" spans="1:5" ht="12.75" customHeight="1">
      <c r="A1576" s="15" t="s">
        <v>2842</v>
      </c>
      <c r="B1576" s="16" t="s">
        <v>2866</v>
      </c>
      <c r="C1576" s="12"/>
      <c r="D1576" s="13" t="s">
        <v>13</v>
      </c>
      <c r="E1576" s="14"/>
    </row>
    <row r="1577" spans="1:5" ht="12.75" customHeight="1">
      <c r="A1577" s="15" t="s">
        <v>2842</v>
      </c>
      <c r="B1577" s="16" t="s">
        <v>2867</v>
      </c>
      <c r="C1577" s="12"/>
      <c r="D1577" s="13" t="s">
        <v>13</v>
      </c>
      <c r="E1577" s="14"/>
    </row>
    <row r="1578" spans="1:5" ht="12.75" customHeight="1">
      <c r="A1578" s="15" t="s">
        <v>2842</v>
      </c>
      <c r="B1578" s="16" t="s">
        <v>2868</v>
      </c>
      <c r="C1578" s="18" t="s">
        <v>2869</v>
      </c>
      <c r="D1578" s="13" t="s">
        <v>113</v>
      </c>
      <c r="E1578" s="14"/>
    </row>
    <row r="1579" spans="1:5" ht="12.75" customHeight="1">
      <c r="A1579" s="15" t="s">
        <v>2842</v>
      </c>
      <c r="B1579" s="16" t="s">
        <v>2870</v>
      </c>
      <c r="C1579" s="18" t="s">
        <v>2871</v>
      </c>
      <c r="D1579" s="13" t="s">
        <v>113</v>
      </c>
      <c r="E1579" s="14"/>
    </row>
    <row r="1580" spans="1:5" ht="12.75" customHeight="1">
      <c r="A1580" s="15" t="s">
        <v>2842</v>
      </c>
      <c r="B1580" s="16" t="s">
        <v>2872</v>
      </c>
      <c r="C1580" s="18" t="s">
        <v>2873</v>
      </c>
      <c r="D1580" s="13" t="s">
        <v>113</v>
      </c>
      <c r="E1580" s="14"/>
    </row>
    <row r="1581" spans="1:5" ht="12.75" customHeight="1">
      <c r="A1581" s="15" t="s">
        <v>2842</v>
      </c>
      <c r="B1581" s="16" t="s">
        <v>2874</v>
      </c>
      <c r="C1581" s="18" t="s">
        <v>2875</v>
      </c>
      <c r="D1581" s="13" t="s">
        <v>113</v>
      </c>
      <c r="E1581" s="14"/>
    </row>
    <row r="1582" spans="1:5" ht="12.75" customHeight="1">
      <c r="A1582" s="15" t="s">
        <v>2842</v>
      </c>
      <c r="B1582" s="16" t="s">
        <v>2876</v>
      </c>
      <c r="C1582" s="18" t="s">
        <v>2877</v>
      </c>
      <c r="D1582" s="13" t="s">
        <v>16</v>
      </c>
      <c r="E1582" s="17">
        <v>1</v>
      </c>
    </row>
    <row r="1583" spans="1:5" ht="12.75" customHeight="1">
      <c r="A1583" s="15" t="s">
        <v>2842</v>
      </c>
      <c r="B1583" s="16" t="s">
        <v>2878</v>
      </c>
      <c r="C1583" s="12"/>
      <c r="D1583" s="13" t="s">
        <v>16</v>
      </c>
      <c r="E1583" s="14"/>
    </row>
    <row r="1584" spans="1:5" ht="12.75" customHeight="1">
      <c r="A1584" s="15" t="s">
        <v>2842</v>
      </c>
      <c r="B1584" s="16" t="s">
        <v>2879</v>
      </c>
      <c r="C1584" s="18" t="s">
        <v>2880</v>
      </c>
      <c r="D1584" s="13" t="s">
        <v>16</v>
      </c>
      <c r="E1584" s="17">
        <v>1</v>
      </c>
    </row>
    <row r="1585" spans="1:5" ht="12.75" customHeight="1">
      <c r="A1585" s="15" t="s">
        <v>2842</v>
      </c>
      <c r="B1585" s="16" t="s">
        <v>2881</v>
      </c>
      <c r="C1585" s="18" t="s">
        <v>2882</v>
      </c>
      <c r="D1585" s="13" t="s">
        <v>16</v>
      </c>
      <c r="E1585" s="14"/>
    </row>
    <row r="1586" spans="1:5" ht="12.75" customHeight="1">
      <c r="A1586" s="15" t="s">
        <v>2883</v>
      </c>
      <c r="B1586" s="16" t="s">
        <v>2884</v>
      </c>
      <c r="C1586" s="18" t="s">
        <v>2885</v>
      </c>
      <c r="D1586" s="13" t="s">
        <v>113</v>
      </c>
      <c r="E1586" s="14"/>
    </row>
    <row r="1587" spans="1:5" ht="12.75" customHeight="1">
      <c r="A1587" s="10" t="s">
        <v>2883</v>
      </c>
      <c r="B1587" s="11" t="s">
        <v>2886</v>
      </c>
      <c r="C1587" s="12"/>
      <c r="D1587" s="18" t="s">
        <v>13</v>
      </c>
      <c r="E1587" s="14"/>
    </row>
    <row r="1588" spans="1:5" ht="12.75" customHeight="1">
      <c r="A1588" s="10" t="s">
        <v>2883</v>
      </c>
      <c r="B1588" s="11" t="s">
        <v>2887</v>
      </c>
      <c r="C1588" s="12"/>
      <c r="D1588" s="18" t="s">
        <v>13</v>
      </c>
      <c r="E1588" s="14"/>
    </row>
    <row r="1589" spans="1:5" ht="12.75" customHeight="1">
      <c r="A1589" s="10" t="s">
        <v>2883</v>
      </c>
      <c r="B1589" s="11" t="s">
        <v>2888</v>
      </c>
      <c r="C1589" s="12"/>
      <c r="D1589" s="13" t="s">
        <v>13</v>
      </c>
      <c r="E1589" s="14"/>
    </row>
    <row r="1590" spans="1:5" ht="12.75" customHeight="1">
      <c r="A1590" s="10" t="s">
        <v>2883</v>
      </c>
      <c r="B1590" s="11" t="s">
        <v>2889</v>
      </c>
      <c r="C1590" s="12"/>
      <c r="D1590" s="13" t="s">
        <v>13</v>
      </c>
      <c r="E1590" s="14"/>
    </row>
    <row r="1591" spans="1:5" ht="12.75" customHeight="1">
      <c r="A1591" s="10" t="s">
        <v>2883</v>
      </c>
      <c r="B1591" s="11" t="s">
        <v>2890</v>
      </c>
      <c r="C1591" s="12"/>
      <c r="D1591" s="13" t="s">
        <v>13</v>
      </c>
      <c r="E1591" s="14"/>
    </row>
    <row r="1592" spans="1:5" ht="12.75" customHeight="1">
      <c r="A1592" s="10" t="s">
        <v>2883</v>
      </c>
      <c r="B1592" s="11" t="s">
        <v>2891</v>
      </c>
      <c r="C1592" s="12"/>
      <c r="D1592" s="18" t="s">
        <v>13</v>
      </c>
      <c r="E1592" s="14"/>
    </row>
    <row r="1593" spans="1:5" ht="12.75" customHeight="1">
      <c r="A1593" s="10" t="s">
        <v>2883</v>
      </c>
      <c r="B1593" s="11" t="s">
        <v>2892</v>
      </c>
      <c r="C1593" s="12"/>
      <c r="D1593" s="18" t="s">
        <v>13</v>
      </c>
      <c r="E1593" s="14"/>
    </row>
    <row r="1594" spans="1:5" ht="12.75" customHeight="1">
      <c r="A1594" s="10" t="s">
        <v>2883</v>
      </c>
      <c r="B1594" s="11" t="s">
        <v>2893</v>
      </c>
      <c r="C1594" s="12"/>
      <c r="D1594" s="13" t="s">
        <v>13</v>
      </c>
      <c r="E1594" s="14"/>
    </row>
    <row r="1595" spans="1:5" ht="12.75" customHeight="1">
      <c r="A1595" s="10" t="s">
        <v>2883</v>
      </c>
      <c r="B1595" s="11" t="s">
        <v>2894</v>
      </c>
      <c r="C1595" s="12"/>
      <c r="D1595" s="13" t="s">
        <v>13</v>
      </c>
      <c r="E1595" s="14"/>
    </row>
    <row r="1596" spans="1:5" ht="12.75" customHeight="1">
      <c r="A1596" s="10" t="s">
        <v>2883</v>
      </c>
      <c r="B1596" s="11" t="s">
        <v>2895</v>
      </c>
      <c r="C1596" s="12"/>
      <c r="D1596" s="13" t="s">
        <v>13</v>
      </c>
      <c r="E1596" s="14"/>
    </row>
    <row r="1597" spans="1:5" ht="12.75" customHeight="1">
      <c r="A1597" s="10" t="s">
        <v>2883</v>
      </c>
      <c r="B1597" s="11" t="s">
        <v>2896</v>
      </c>
      <c r="C1597" s="12"/>
      <c r="D1597" s="18" t="s">
        <v>13</v>
      </c>
      <c r="E1597" s="14"/>
    </row>
    <row r="1598" spans="1:5" ht="12.75" customHeight="1">
      <c r="A1598" s="10" t="s">
        <v>2883</v>
      </c>
      <c r="B1598" s="11" t="s">
        <v>2897</v>
      </c>
      <c r="C1598" s="12"/>
      <c r="D1598" s="13" t="s">
        <v>13</v>
      </c>
      <c r="E1598" s="14"/>
    </row>
    <row r="1599" spans="1:5" ht="12.75" customHeight="1">
      <c r="A1599" s="10" t="s">
        <v>2883</v>
      </c>
      <c r="B1599" s="11" t="s">
        <v>2898</v>
      </c>
      <c r="C1599" s="12"/>
      <c r="D1599" s="13" t="s">
        <v>13</v>
      </c>
      <c r="E1599" s="14"/>
    </row>
    <row r="1600" spans="1:5" ht="12.75" customHeight="1">
      <c r="A1600" s="10" t="s">
        <v>2883</v>
      </c>
      <c r="B1600" s="11" t="s">
        <v>2899</v>
      </c>
      <c r="C1600" s="12"/>
      <c r="D1600" s="13" t="s">
        <v>13</v>
      </c>
      <c r="E1600" s="14"/>
    </row>
    <row r="1601" spans="1:5" ht="12.75" customHeight="1">
      <c r="A1601" s="15" t="s">
        <v>2883</v>
      </c>
      <c r="B1601" s="16" t="s">
        <v>2900</v>
      </c>
      <c r="C1601" s="18" t="s">
        <v>2901</v>
      </c>
      <c r="D1601" s="13" t="s">
        <v>16</v>
      </c>
      <c r="E1601" s="14"/>
    </row>
    <row r="1602" spans="1:5" ht="12.75" customHeight="1">
      <c r="A1602" s="10" t="s">
        <v>2883</v>
      </c>
      <c r="B1602" s="11" t="s">
        <v>2902</v>
      </c>
      <c r="C1602" s="18" t="s">
        <v>2903</v>
      </c>
      <c r="D1602" s="13" t="s">
        <v>13</v>
      </c>
      <c r="E1602" s="17">
        <v>1</v>
      </c>
    </row>
    <row r="1603" spans="1:5" ht="12.75" customHeight="1">
      <c r="A1603" s="10" t="s">
        <v>2883</v>
      </c>
      <c r="B1603" s="11" t="s">
        <v>2904</v>
      </c>
      <c r="C1603" s="12"/>
      <c r="D1603" s="18" t="s">
        <v>13</v>
      </c>
      <c r="E1603" s="14"/>
    </row>
    <row r="1604" spans="1:5" ht="12.75" customHeight="1">
      <c r="A1604" s="10" t="s">
        <v>2883</v>
      </c>
      <c r="B1604" s="11" t="s">
        <v>2905</v>
      </c>
      <c r="C1604" s="12"/>
      <c r="D1604" s="13" t="s">
        <v>13</v>
      </c>
      <c r="E1604" s="14"/>
    </row>
    <row r="1605" spans="1:5" ht="12.75" customHeight="1">
      <c r="A1605" s="10" t="s">
        <v>2883</v>
      </c>
      <c r="B1605" s="11" t="s">
        <v>2906</v>
      </c>
      <c r="C1605" s="12"/>
      <c r="D1605" s="13" t="s">
        <v>13</v>
      </c>
      <c r="E1605" s="14"/>
    </row>
    <row r="1606" spans="1:5" ht="12.75" customHeight="1">
      <c r="A1606" s="10" t="s">
        <v>2883</v>
      </c>
      <c r="B1606" s="11" t="s">
        <v>2907</v>
      </c>
      <c r="C1606" s="12"/>
      <c r="D1606" s="13" t="s">
        <v>13</v>
      </c>
      <c r="E1606" s="14"/>
    </row>
    <row r="1607" spans="1:5" ht="12.75" customHeight="1">
      <c r="A1607" s="10" t="s">
        <v>2883</v>
      </c>
      <c r="B1607" s="11" t="s">
        <v>2908</v>
      </c>
      <c r="C1607" s="12"/>
      <c r="D1607" s="13" t="s">
        <v>13</v>
      </c>
      <c r="E1607" s="14"/>
    </row>
    <row r="1608" spans="1:5" ht="12.75" customHeight="1">
      <c r="A1608" s="15" t="s">
        <v>2883</v>
      </c>
      <c r="B1608" s="16" t="s">
        <v>2909</v>
      </c>
      <c r="C1608" s="18" t="s">
        <v>2910</v>
      </c>
      <c r="D1608" s="13" t="s">
        <v>16</v>
      </c>
      <c r="E1608" s="17">
        <v>1</v>
      </c>
    </row>
    <row r="1609" spans="1:5" ht="12.75" customHeight="1">
      <c r="A1609" s="15" t="s">
        <v>2883</v>
      </c>
      <c r="B1609" s="16" t="s">
        <v>2911</v>
      </c>
      <c r="C1609" s="18" t="s">
        <v>2912</v>
      </c>
      <c r="D1609" s="13" t="s">
        <v>16</v>
      </c>
      <c r="E1609" s="17">
        <v>1</v>
      </c>
    </row>
    <row r="1610" spans="1:5" ht="12.75" customHeight="1">
      <c r="A1610" s="15" t="s">
        <v>2883</v>
      </c>
      <c r="B1610" s="16" t="s">
        <v>2913</v>
      </c>
      <c r="C1610" s="18" t="s">
        <v>2914</v>
      </c>
      <c r="D1610" s="13" t="s">
        <v>16</v>
      </c>
      <c r="E1610" s="14"/>
    </row>
    <row r="1611" spans="1:5" ht="12.75" customHeight="1">
      <c r="A1611" s="10" t="s">
        <v>2883</v>
      </c>
      <c r="B1611" s="11" t="s">
        <v>2915</v>
      </c>
      <c r="C1611" s="18" t="s">
        <v>2916</v>
      </c>
      <c r="D1611" s="13" t="s">
        <v>13</v>
      </c>
      <c r="E1611" s="17">
        <v>1</v>
      </c>
    </row>
    <row r="1612" spans="1:5" ht="12.75" customHeight="1">
      <c r="A1612" s="10" t="s">
        <v>2883</v>
      </c>
      <c r="B1612" s="11" t="s">
        <v>2917</v>
      </c>
      <c r="C1612" s="18" t="s">
        <v>2918</v>
      </c>
      <c r="D1612" s="13" t="s">
        <v>13</v>
      </c>
      <c r="E1612" s="17">
        <v>1</v>
      </c>
    </row>
    <row r="1613" spans="1:5" ht="12.75" customHeight="1">
      <c r="A1613" s="10" t="s">
        <v>2883</v>
      </c>
      <c r="B1613" s="11" t="s">
        <v>2919</v>
      </c>
      <c r="C1613" s="18" t="s">
        <v>2920</v>
      </c>
      <c r="D1613" s="13" t="s">
        <v>13</v>
      </c>
      <c r="E1613" s="17">
        <v>1</v>
      </c>
    </row>
    <row r="1614" spans="1:5" ht="12.75" customHeight="1">
      <c r="A1614" s="15" t="s">
        <v>2883</v>
      </c>
      <c r="B1614" s="16" t="s">
        <v>2921</v>
      </c>
      <c r="C1614" s="18" t="s">
        <v>2922</v>
      </c>
      <c r="D1614" s="13" t="s">
        <v>16</v>
      </c>
      <c r="E1614" s="17">
        <v>1</v>
      </c>
    </row>
    <row r="1615" spans="1:5" ht="12.75" customHeight="1">
      <c r="A1615" s="10" t="s">
        <v>2883</v>
      </c>
      <c r="B1615" s="11" t="s">
        <v>2923</v>
      </c>
      <c r="C1615" s="12"/>
      <c r="D1615" s="13" t="s">
        <v>13</v>
      </c>
      <c r="E1615" s="14"/>
    </row>
    <row r="1616" spans="1:5" ht="12.75" customHeight="1">
      <c r="A1616" s="10" t="s">
        <v>2883</v>
      </c>
      <c r="B1616" s="11" t="s">
        <v>2924</v>
      </c>
      <c r="C1616" s="12"/>
      <c r="D1616" s="13" t="s">
        <v>13</v>
      </c>
      <c r="E1616" s="14"/>
    </row>
    <row r="1617" spans="1:5" ht="12.75" customHeight="1">
      <c r="A1617" s="15" t="s">
        <v>2883</v>
      </c>
      <c r="B1617" s="16" t="s">
        <v>2925</v>
      </c>
      <c r="C1617" s="18" t="s">
        <v>2926</v>
      </c>
      <c r="D1617" s="13" t="s">
        <v>16</v>
      </c>
      <c r="E1617" s="17">
        <v>1</v>
      </c>
    </row>
    <row r="1618" spans="1:5" ht="12.75" customHeight="1">
      <c r="A1618" s="15" t="s">
        <v>2883</v>
      </c>
      <c r="B1618" s="16" t="s">
        <v>2927</v>
      </c>
      <c r="C1618" s="18" t="s">
        <v>2928</v>
      </c>
      <c r="D1618" s="13" t="s">
        <v>16</v>
      </c>
      <c r="E1618" s="14"/>
    </row>
    <row r="1619" spans="1:5" ht="12.75" customHeight="1">
      <c r="A1619" s="15" t="s">
        <v>2883</v>
      </c>
      <c r="B1619" s="16" t="s">
        <v>2929</v>
      </c>
      <c r="C1619" s="18" t="s">
        <v>2930</v>
      </c>
      <c r="D1619" s="13" t="s">
        <v>16</v>
      </c>
      <c r="E1619" s="17">
        <v>1</v>
      </c>
    </row>
    <row r="1620" spans="1:5" ht="12.75" customHeight="1">
      <c r="A1620" s="15" t="s">
        <v>2883</v>
      </c>
      <c r="B1620" s="16" t="s">
        <v>2931</v>
      </c>
      <c r="C1620" s="18" t="s">
        <v>2932</v>
      </c>
      <c r="D1620" s="13" t="s">
        <v>16</v>
      </c>
      <c r="E1620" s="17">
        <v>1</v>
      </c>
    </row>
    <row r="1621" spans="1:5" ht="12.75" customHeight="1">
      <c r="A1621" s="15" t="s">
        <v>2883</v>
      </c>
      <c r="B1621" s="16" t="s">
        <v>2933</v>
      </c>
      <c r="C1621" s="18" t="s">
        <v>2934</v>
      </c>
      <c r="D1621" s="13" t="s">
        <v>16</v>
      </c>
      <c r="E1621" s="14"/>
    </row>
    <row r="1622" spans="1:5" ht="12.75" customHeight="1">
      <c r="A1622" s="15" t="s">
        <v>2883</v>
      </c>
      <c r="B1622" s="16" t="s">
        <v>2935</v>
      </c>
      <c r="C1622" s="18" t="s">
        <v>2936</v>
      </c>
      <c r="D1622" s="13" t="s">
        <v>16</v>
      </c>
      <c r="E1622" s="14"/>
    </row>
    <row r="1623" spans="1:5" ht="12.75" customHeight="1">
      <c r="A1623" s="15" t="s">
        <v>2883</v>
      </c>
      <c r="B1623" s="16" t="s">
        <v>2937</v>
      </c>
      <c r="C1623" s="18" t="s">
        <v>2938</v>
      </c>
      <c r="D1623" s="13" t="s">
        <v>16</v>
      </c>
      <c r="E1623" s="17">
        <v>1</v>
      </c>
    </row>
    <row r="1624" spans="1:5" ht="12.75" customHeight="1">
      <c r="A1624" s="15" t="s">
        <v>2883</v>
      </c>
      <c r="B1624" s="16" t="s">
        <v>2939</v>
      </c>
      <c r="C1624" s="18" t="s">
        <v>2940</v>
      </c>
      <c r="D1624" s="13" t="s">
        <v>113</v>
      </c>
      <c r="E1624" s="14"/>
    </row>
    <row r="1625" spans="1:5" ht="12.75" customHeight="1">
      <c r="A1625" s="10" t="s">
        <v>2883</v>
      </c>
      <c r="B1625" s="11" t="s">
        <v>2941</v>
      </c>
      <c r="C1625" s="18" t="s">
        <v>2942</v>
      </c>
      <c r="D1625" s="13" t="s">
        <v>13</v>
      </c>
      <c r="E1625" s="14"/>
    </row>
    <row r="1626" spans="1:5" ht="12.75" customHeight="1">
      <c r="A1626" s="10" t="s">
        <v>2883</v>
      </c>
      <c r="B1626" s="11" t="s">
        <v>2943</v>
      </c>
      <c r="C1626" s="12"/>
      <c r="D1626" s="13" t="s">
        <v>13</v>
      </c>
      <c r="E1626" s="14"/>
    </row>
    <row r="1627" spans="1:5" ht="12.75" customHeight="1">
      <c r="A1627" s="10" t="s">
        <v>2883</v>
      </c>
      <c r="B1627" s="11" t="s">
        <v>2944</v>
      </c>
      <c r="C1627" s="12"/>
      <c r="D1627" s="13" t="s">
        <v>13</v>
      </c>
      <c r="E1627" s="14"/>
    </row>
    <row r="1628" spans="1:5" ht="12.75" customHeight="1">
      <c r="A1628" s="10" t="s">
        <v>2883</v>
      </c>
      <c r="B1628" s="11" t="s">
        <v>2945</v>
      </c>
      <c r="C1628" s="18" t="s">
        <v>2946</v>
      </c>
      <c r="D1628" s="13" t="s">
        <v>13</v>
      </c>
      <c r="E1628" s="14"/>
    </row>
    <row r="1629" spans="1:5" ht="12.75" customHeight="1">
      <c r="A1629" s="10" t="s">
        <v>2883</v>
      </c>
      <c r="B1629" s="11" t="s">
        <v>2947</v>
      </c>
      <c r="C1629" s="18" t="s">
        <v>2948</v>
      </c>
      <c r="D1629" s="13" t="s">
        <v>13</v>
      </c>
      <c r="E1629" s="17">
        <v>1</v>
      </c>
    </row>
    <row r="1630" spans="1:5" ht="12.75" customHeight="1">
      <c r="A1630" s="10" t="s">
        <v>2883</v>
      </c>
      <c r="B1630" s="11" t="s">
        <v>2949</v>
      </c>
      <c r="C1630" s="12"/>
      <c r="D1630" s="13" t="s">
        <v>13</v>
      </c>
      <c r="E1630" s="14"/>
    </row>
    <row r="1631" spans="1:5" ht="12.75" customHeight="1">
      <c r="A1631" s="10" t="s">
        <v>2883</v>
      </c>
      <c r="B1631" s="11" t="s">
        <v>2950</v>
      </c>
      <c r="C1631" s="12"/>
      <c r="D1631" s="13" t="s">
        <v>13</v>
      </c>
      <c r="E1631" s="14"/>
    </row>
    <row r="1632" spans="1:5" ht="12.75" customHeight="1">
      <c r="A1632" s="10" t="s">
        <v>2883</v>
      </c>
      <c r="B1632" s="11" t="s">
        <v>2951</v>
      </c>
      <c r="C1632" s="12"/>
      <c r="D1632" s="18" t="s">
        <v>13</v>
      </c>
      <c r="E1632" s="14"/>
    </row>
    <row r="1633" spans="1:5" ht="12.75" customHeight="1">
      <c r="A1633" s="10" t="s">
        <v>2883</v>
      </c>
      <c r="B1633" s="11" t="s">
        <v>2952</v>
      </c>
      <c r="C1633" s="12"/>
      <c r="D1633" s="18" t="s">
        <v>13</v>
      </c>
      <c r="E1633" s="14"/>
    </row>
    <row r="1634" spans="1:5" ht="12.75" customHeight="1">
      <c r="A1634" s="10" t="s">
        <v>2883</v>
      </c>
      <c r="B1634" s="11" t="s">
        <v>2953</v>
      </c>
      <c r="C1634" s="12"/>
      <c r="D1634" s="13" t="s">
        <v>13</v>
      </c>
      <c r="E1634" s="14"/>
    </row>
    <row r="1635" spans="1:5" ht="12.75" customHeight="1">
      <c r="A1635" s="10" t="s">
        <v>2883</v>
      </c>
      <c r="B1635" s="11" t="s">
        <v>2954</v>
      </c>
      <c r="C1635" s="12"/>
      <c r="D1635" s="13" t="s">
        <v>13</v>
      </c>
      <c r="E1635" s="14"/>
    </row>
    <row r="1636" spans="1:5" ht="12.75" customHeight="1">
      <c r="A1636" s="10" t="s">
        <v>2883</v>
      </c>
      <c r="B1636" s="11" t="s">
        <v>2955</v>
      </c>
      <c r="C1636" s="12"/>
      <c r="D1636" s="13" t="s">
        <v>13</v>
      </c>
      <c r="E1636" s="14"/>
    </row>
    <row r="1637" spans="1:5" ht="12.75" customHeight="1">
      <c r="A1637" s="10" t="s">
        <v>2883</v>
      </c>
      <c r="B1637" s="11" t="s">
        <v>2956</v>
      </c>
      <c r="C1637" s="12"/>
      <c r="D1637" s="13" t="s">
        <v>13</v>
      </c>
      <c r="E1637" s="14"/>
    </row>
    <row r="1638" spans="1:5" ht="12.75" customHeight="1">
      <c r="A1638" s="15" t="s">
        <v>2883</v>
      </c>
      <c r="B1638" s="16" t="s">
        <v>2957</v>
      </c>
      <c r="C1638" s="18" t="s">
        <v>2958</v>
      </c>
      <c r="D1638" s="13" t="s">
        <v>16</v>
      </c>
      <c r="E1638" s="17">
        <v>1</v>
      </c>
    </row>
    <row r="1639" spans="1:5" ht="12.75" customHeight="1">
      <c r="A1639" s="15" t="s">
        <v>2883</v>
      </c>
      <c r="B1639" s="16" t="s">
        <v>2959</v>
      </c>
      <c r="C1639" s="12"/>
      <c r="D1639" s="13" t="s">
        <v>16</v>
      </c>
      <c r="E1639" s="14"/>
    </row>
    <row r="1640" spans="1:5" ht="12.75" customHeight="1">
      <c r="A1640" s="15" t="s">
        <v>2883</v>
      </c>
      <c r="B1640" s="16" t="s">
        <v>2960</v>
      </c>
      <c r="C1640" s="12"/>
      <c r="D1640" s="13" t="s">
        <v>16</v>
      </c>
      <c r="E1640" s="14"/>
    </row>
    <row r="1641" spans="1:5" ht="12.75" customHeight="1">
      <c r="A1641" s="15" t="s">
        <v>2883</v>
      </c>
      <c r="B1641" s="16" t="s">
        <v>2961</v>
      </c>
      <c r="C1641" s="18" t="s">
        <v>2962</v>
      </c>
      <c r="D1641" s="13" t="s">
        <v>113</v>
      </c>
      <c r="E1641" s="14"/>
    </row>
    <row r="1642" spans="1:5" ht="12.75" customHeight="1">
      <c r="A1642" s="15" t="s">
        <v>2883</v>
      </c>
      <c r="B1642" s="16" t="s">
        <v>2963</v>
      </c>
      <c r="C1642" s="18" t="s">
        <v>2964</v>
      </c>
      <c r="D1642" s="13" t="s">
        <v>16</v>
      </c>
      <c r="E1642" s="14"/>
    </row>
    <row r="1643" spans="1:5" ht="12.75" customHeight="1">
      <c r="A1643" s="15" t="s">
        <v>2883</v>
      </c>
      <c r="B1643" s="16" t="s">
        <v>2965</v>
      </c>
      <c r="C1643" s="18" t="s">
        <v>2966</v>
      </c>
      <c r="D1643" s="13" t="s">
        <v>16</v>
      </c>
      <c r="E1643" s="14"/>
    </row>
    <row r="1644" spans="1:5" ht="12.75" customHeight="1">
      <c r="A1644" s="15" t="s">
        <v>2883</v>
      </c>
      <c r="B1644" s="16" t="s">
        <v>2967</v>
      </c>
      <c r="C1644" s="18" t="s">
        <v>2968</v>
      </c>
      <c r="D1644" s="13" t="s">
        <v>16</v>
      </c>
      <c r="E1644" s="14"/>
    </row>
    <row r="1645" spans="1:5" ht="12.75" customHeight="1">
      <c r="A1645" s="15" t="s">
        <v>2883</v>
      </c>
      <c r="B1645" s="16" t="s">
        <v>2969</v>
      </c>
      <c r="C1645" s="18" t="s">
        <v>2970</v>
      </c>
      <c r="D1645" s="13" t="s">
        <v>16</v>
      </c>
      <c r="E1645" s="17">
        <v>1</v>
      </c>
    </row>
    <row r="1646" spans="1:5" ht="12.75" customHeight="1">
      <c r="A1646" s="15" t="s">
        <v>2883</v>
      </c>
      <c r="B1646" s="16" t="s">
        <v>2971</v>
      </c>
      <c r="C1646" s="18" t="s">
        <v>2972</v>
      </c>
      <c r="D1646" s="13" t="s">
        <v>16</v>
      </c>
      <c r="E1646" s="14"/>
    </row>
    <row r="1647" spans="1:5" ht="12.75" customHeight="1">
      <c r="A1647" s="15" t="s">
        <v>2883</v>
      </c>
      <c r="B1647" s="16" t="s">
        <v>2973</v>
      </c>
      <c r="C1647" s="18" t="s">
        <v>2974</v>
      </c>
      <c r="D1647" s="13" t="s">
        <v>16</v>
      </c>
      <c r="E1647" s="14"/>
    </row>
    <row r="1648" spans="1:5" ht="12.75" customHeight="1">
      <c r="A1648" s="15" t="s">
        <v>2883</v>
      </c>
      <c r="B1648" s="16" t="s">
        <v>2975</v>
      </c>
      <c r="C1648" s="18" t="s">
        <v>2976</v>
      </c>
      <c r="D1648" s="13" t="s">
        <v>16</v>
      </c>
      <c r="E1648" s="14"/>
    </row>
    <row r="1649" spans="1:5" ht="12.75" customHeight="1">
      <c r="A1649" s="15" t="s">
        <v>2883</v>
      </c>
      <c r="B1649" s="16" t="s">
        <v>2977</v>
      </c>
      <c r="C1649" s="18" t="s">
        <v>2978</v>
      </c>
      <c r="D1649" s="13" t="s">
        <v>16</v>
      </c>
      <c r="E1649" s="14"/>
    </row>
    <row r="1650" spans="1:5" ht="12.75" customHeight="1">
      <c r="A1650" s="15" t="s">
        <v>2883</v>
      </c>
      <c r="B1650" s="16" t="s">
        <v>2979</v>
      </c>
      <c r="C1650" s="18" t="s">
        <v>2980</v>
      </c>
      <c r="D1650" s="13" t="s">
        <v>16</v>
      </c>
      <c r="E1650" s="14"/>
    </row>
    <row r="1651" spans="1:5" ht="12.75" customHeight="1">
      <c r="A1651" s="15" t="s">
        <v>2883</v>
      </c>
      <c r="B1651" s="16" t="s">
        <v>2981</v>
      </c>
      <c r="C1651" s="18" t="s">
        <v>2982</v>
      </c>
      <c r="D1651" s="13" t="s">
        <v>16</v>
      </c>
      <c r="E1651" s="14"/>
    </row>
    <row r="1652" spans="1:5" ht="12.75" customHeight="1">
      <c r="A1652" s="15" t="s">
        <v>2883</v>
      </c>
      <c r="B1652" s="16" t="s">
        <v>2983</v>
      </c>
      <c r="C1652" s="18" t="s">
        <v>2984</v>
      </c>
      <c r="D1652" s="13" t="s">
        <v>16</v>
      </c>
      <c r="E1652" s="14"/>
    </row>
    <row r="1653" spans="1:5" ht="12.75" customHeight="1">
      <c r="A1653" s="15" t="s">
        <v>2883</v>
      </c>
      <c r="B1653" s="16" t="s">
        <v>2985</v>
      </c>
      <c r="C1653" s="18" t="s">
        <v>2986</v>
      </c>
      <c r="D1653" s="13" t="s">
        <v>16</v>
      </c>
      <c r="E1653" s="14"/>
    </row>
    <row r="1654" spans="1:5" ht="12.75" customHeight="1">
      <c r="A1654" s="10" t="s">
        <v>2883</v>
      </c>
      <c r="B1654" s="11" t="s">
        <v>2987</v>
      </c>
      <c r="C1654" s="12"/>
      <c r="D1654" s="18" t="s">
        <v>13</v>
      </c>
      <c r="E1654" s="14"/>
    </row>
    <row r="1655" spans="1:5" ht="12.75" customHeight="1">
      <c r="A1655" s="15" t="s">
        <v>2883</v>
      </c>
      <c r="B1655" s="16" t="s">
        <v>2988</v>
      </c>
      <c r="C1655" s="12"/>
      <c r="D1655" s="13" t="s">
        <v>13</v>
      </c>
      <c r="E1655" s="14"/>
    </row>
    <row r="1656" spans="1:5" ht="12.75" customHeight="1">
      <c r="A1656" s="15" t="s">
        <v>2883</v>
      </c>
      <c r="B1656" s="16" t="s">
        <v>2989</v>
      </c>
      <c r="C1656" s="12"/>
      <c r="D1656" s="13" t="s">
        <v>13</v>
      </c>
      <c r="E1656" s="14"/>
    </row>
    <row r="1657" spans="1:5" ht="12.75" customHeight="1">
      <c r="A1657" s="15" t="s">
        <v>2883</v>
      </c>
      <c r="B1657" s="16" t="s">
        <v>2990</v>
      </c>
      <c r="C1657" s="12"/>
      <c r="D1657" s="13" t="s">
        <v>13</v>
      </c>
      <c r="E1657" s="14"/>
    </row>
    <row r="1658" spans="1:5" ht="12.75" customHeight="1">
      <c r="A1658" s="15" t="s">
        <v>2883</v>
      </c>
      <c r="B1658" s="16" t="s">
        <v>2991</v>
      </c>
      <c r="C1658" s="12"/>
      <c r="D1658" s="13" t="s">
        <v>13</v>
      </c>
      <c r="E1658" s="14"/>
    </row>
    <row r="1659" spans="1:5" ht="12.75" customHeight="1">
      <c r="A1659" s="15" t="s">
        <v>2883</v>
      </c>
      <c r="B1659" s="16" t="s">
        <v>2992</v>
      </c>
      <c r="C1659" s="18" t="s">
        <v>2993</v>
      </c>
      <c r="D1659" s="13" t="s">
        <v>16</v>
      </c>
      <c r="E1659" s="14"/>
    </row>
    <row r="1660" spans="1:5" ht="12.75" customHeight="1">
      <c r="A1660" s="15" t="s">
        <v>2883</v>
      </c>
      <c r="B1660" s="16" t="s">
        <v>2994</v>
      </c>
      <c r="C1660" s="12"/>
      <c r="D1660" s="13" t="s">
        <v>13</v>
      </c>
      <c r="E1660" s="14"/>
    </row>
    <row r="1661" spans="1:5" ht="12.75" customHeight="1">
      <c r="A1661" s="10" t="s">
        <v>2883</v>
      </c>
      <c r="B1661" s="11" t="s">
        <v>2995</v>
      </c>
      <c r="C1661" s="12"/>
      <c r="D1661" s="18" t="s">
        <v>13</v>
      </c>
      <c r="E1661" s="14"/>
    </row>
    <row r="1662" spans="1:5" ht="12.75" customHeight="1">
      <c r="A1662" s="15" t="s">
        <v>2883</v>
      </c>
      <c r="B1662" s="16" t="s">
        <v>2996</v>
      </c>
      <c r="C1662" s="12"/>
      <c r="D1662" s="13" t="s">
        <v>13</v>
      </c>
      <c r="E1662" s="14"/>
    </row>
    <row r="1663" spans="1:5" ht="12.75" customHeight="1">
      <c r="A1663" s="15" t="s">
        <v>2883</v>
      </c>
      <c r="B1663" s="16" t="s">
        <v>2997</v>
      </c>
      <c r="C1663" s="12"/>
      <c r="D1663" s="13" t="s">
        <v>13</v>
      </c>
      <c r="E1663" s="14"/>
    </row>
    <row r="1664" spans="1:5" ht="12.75" customHeight="1">
      <c r="A1664" s="15" t="s">
        <v>2883</v>
      </c>
      <c r="B1664" s="16" t="s">
        <v>2998</v>
      </c>
      <c r="C1664" s="18" t="s">
        <v>2999</v>
      </c>
      <c r="D1664" s="13" t="s">
        <v>16</v>
      </c>
      <c r="E1664" s="17">
        <v>1</v>
      </c>
    </row>
    <row r="1665" spans="1:5" ht="12.75" customHeight="1">
      <c r="A1665" s="15" t="s">
        <v>2883</v>
      </c>
      <c r="B1665" s="16" t="s">
        <v>3000</v>
      </c>
      <c r="C1665" s="18" t="s">
        <v>3001</v>
      </c>
      <c r="D1665" s="13" t="s">
        <v>16</v>
      </c>
      <c r="E1665" s="14"/>
    </row>
    <row r="1666" spans="1:5" ht="12.75" customHeight="1">
      <c r="A1666" s="15" t="s">
        <v>2883</v>
      </c>
      <c r="B1666" s="16" t="s">
        <v>3002</v>
      </c>
      <c r="C1666" s="18" t="s">
        <v>3003</v>
      </c>
      <c r="D1666" s="13" t="s">
        <v>16</v>
      </c>
      <c r="E1666" s="14"/>
    </row>
    <row r="1667" spans="1:5" ht="12.75" customHeight="1">
      <c r="A1667" s="15" t="s">
        <v>2883</v>
      </c>
      <c r="B1667" s="16" t="s">
        <v>3004</v>
      </c>
      <c r="C1667" s="18" t="s">
        <v>3005</v>
      </c>
      <c r="D1667" s="13" t="s">
        <v>16</v>
      </c>
      <c r="E1667" s="14"/>
    </row>
    <row r="1668" spans="1:5" ht="12.75" customHeight="1">
      <c r="A1668" s="15" t="s">
        <v>2883</v>
      </c>
      <c r="B1668" s="16" t="s">
        <v>3006</v>
      </c>
      <c r="C1668" s="18" t="s">
        <v>3007</v>
      </c>
      <c r="D1668" s="13" t="s">
        <v>16</v>
      </c>
      <c r="E1668" s="17">
        <v>1</v>
      </c>
    </row>
    <row r="1669" spans="1:5" ht="12.75" customHeight="1">
      <c r="A1669" s="15" t="s">
        <v>2883</v>
      </c>
      <c r="B1669" s="16" t="s">
        <v>3008</v>
      </c>
      <c r="C1669" s="18" t="s">
        <v>3009</v>
      </c>
      <c r="D1669" s="13" t="s">
        <v>113</v>
      </c>
      <c r="E1669" s="14"/>
    </row>
    <row r="1670" spans="1:5" ht="12.75" customHeight="1">
      <c r="A1670" s="15" t="s">
        <v>2883</v>
      </c>
      <c r="B1670" s="16" t="s">
        <v>3010</v>
      </c>
      <c r="C1670" s="18" t="s">
        <v>3011</v>
      </c>
      <c r="D1670" s="13" t="s">
        <v>16</v>
      </c>
      <c r="E1670" s="14"/>
    </row>
    <row r="1671" spans="1:5" ht="12.75" customHeight="1">
      <c r="A1671" s="15" t="s">
        <v>2883</v>
      </c>
      <c r="B1671" s="16" t="s">
        <v>3012</v>
      </c>
      <c r="C1671" s="18" t="s">
        <v>3013</v>
      </c>
      <c r="D1671" s="13" t="s">
        <v>16</v>
      </c>
      <c r="E1671" s="14"/>
    </row>
    <row r="1672" spans="1:5" ht="12.75" customHeight="1">
      <c r="A1672" s="15" t="s">
        <v>2883</v>
      </c>
      <c r="B1672" s="16" t="s">
        <v>3014</v>
      </c>
      <c r="C1672" s="18" t="s">
        <v>3015</v>
      </c>
      <c r="D1672" s="13" t="s">
        <v>16</v>
      </c>
      <c r="E1672" s="14"/>
    </row>
    <row r="1673" spans="1:5" ht="12.75" customHeight="1">
      <c r="A1673" s="15" t="s">
        <v>2883</v>
      </c>
      <c r="B1673" s="16" t="s">
        <v>3016</v>
      </c>
      <c r="C1673" s="18" t="s">
        <v>3017</v>
      </c>
      <c r="D1673" s="13" t="s">
        <v>16</v>
      </c>
      <c r="E1673" s="14"/>
    </row>
    <row r="1674" spans="1:5" ht="12.75" customHeight="1">
      <c r="A1674" s="10" t="s">
        <v>2883</v>
      </c>
      <c r="B1674" s="11" t="s">
        <v>3018</v>
      </c>
      <c r="C1674" s="18" t="s">
        <v>3019</v>
      </c>
      <c r="D1674" s="13" t="s">
        <v>13</v>
      </c>
      <c r="E1674" s="17">
        <v>1</v>
      </c>
    </row>
    <row r="1675" spans="1:5" ht="12.75" customHeight="1">
      <c r="A1675" s="10" t="s">
        <v>2883</v>
      </c>
      <c r="B1675" s="11" t="s">
        <v>3020</v>
      </c>
      <c r="C1675" s="12"/>
      <c r="D1675" s="18" t="s">
        <v>13</v>
      </c>
      <c r="E1675" s="14"/>
    </row>
    <row r="1676" spans="1:5" ht="12.75" customHeight="1">
      <c r="A1676" s="10" t="s">
        <v>2883</v>
      </c>
      <c r="B1676" s="11" t="s">
        <v>3021</v>
      </c>
      <c r="C1676" s="12"/>
      <c r="D1676" s="18" t="s">
        <v>13</v>
      </c>
      <c r="E1676" s="14"/>
    </row>
    <row r="1677" spans="1:5" ht="12.75" customHeight="1">
      <c r="A1677" s="15" t="s">
        <v>2883</v>
      </c>
      <c r="B1677" s="16" t="s">
        <v>3022</v>
      </c>
      <c r="C1677" s="12"/>
      <c r="D1677" s="13" t="s">
        <v>16</v>
      </c>
      <c r="E1677" s="14"/>
    </row>
    <row r="1678" spans="1:5" ht="12.75" customHeight="1">
      <c r="A1678" s="15" t="s">
        <v>2883</v>
      </c>
      <c r="B1678" s="16" t="s">
        <v>3023</v>
      </c>
      <c r="C1678" s="12"/>
      <c r="D1678" s="13" t="s">
        <v>16</v>
      </c>
      <c r="E1678" s="17">
        <v>1</v>
      </c>
    </row>
    <row r="1679" spans="1:5" ht="12.75" customHeight="1">
      <c r="A1679" s="15" t="s">
        <v>2883</v>
      </c>
      <c r="B1679" s="16" t="s">
        <v>3024</v>
      </c>
      <c r="C1679" s="12"/>
      <c r="D1679" s="13" t="s">
        <v>16</v>
      </c>
      <c r="E1679" s="17">
        <v>1</v>
      </c>
    </row>
    <row r="1680" spans="1:5" ht="12.75" customHeight="1">
      <c r="A1680" s="15" t="s">
        <v>2883</v>
      </c>
      <c r="B1680" s="16" t="s">
        <v>3025</v>
      </c>
      <c r="C1680" s="19" t="s">
        <v>3026</v>
      </c>
      <c r="D1680" s="13" t="s">
        <v>16</v>
      </c>
      <c r="E1680" s="17">
        <v>1</v>
      </c>
    </row>
    <row r="1681" spans="1:5" ht="12.75" customHeight="1">
      <c r="A1681" s="15" t="s">
        <v>2883</v>
      </c>
      <c r="B1681" s="16" t="s">
        <v>3027</v>
      </c>
      <c r="C1681" s="18" t="s">
        <v>3028</v>
      </c>
      <c r="D1681" s="13" t="s">
        <v>16</v>
      </c>
      <c r="E1681" s="17">
        <v>1</v>
      </c>
    </row>
    <row r="1682" spans="1:5" ht="12.75" customHeight="1">
      <c r="A1682" s="15" t="s">
        <v>2883</v>
      </c>
      <c r="B1682" s="16" t="s">
        <v>3029</v>
      </c>
      <c r="C1682" s="19" t="s">
        <v>3030</v>
      </c>
      <c r="D1682" s="13" t="s">
        <v>16</v>
      </c>
      <c r="E1682" s="17">
        <v>1</v>
      </c>
    </row>
    <row r="1683" spans="1:5" ht="12.75" customHeight="1">
      <c r="A1683" s="15" t="s">
        <v>2883</v>
      </c>
      <c r="B1683" s="16" t="s">
        <v>3031</v>
      </c>
      <c r="C1683" s="19" t="s">
        <v>3032</v>
      </c>
      <c r="D1683" s="13" t="s">
        <v>16</v>
      </c>
      <c r="E1683" s="17">
        <v>1</v>
      </c>
    </row>
    <row r="1684" spans="1:5" ht="12.75" customHeight="1">
      <c r="A1684" s="15" t="s">
        <v>2883</v>
      </c>
      <c r="B1684" s="16" t="s">
        <v>3033</v>
      </c>
      <c r="C1684" s="18" t="s">
        <v>3034</v>
      </c>
      <c r="D1684" s="13" t="s">
        <v>16</v>
      </c>
      <c r="E1684" s="17">
        <v>1</v>
      </c>
    </row>
    <row r="1685" spans="1:5" ht="12.75" customHeight="1">
      <c r="A1685" s="15" t="s">
        <v>2883</v>
      </c>
      <c r="B1685" s="16" t="s">
        <v>3035</v>
      </c>
      <c r="C1685" s="18" t="s">
        <v>3036</v>
      </c>
      <c r="D1685" s="13" t="s">
        <v>113</v>
      </c>
      <c r="E1685" s="14"/>
    </row>
    <row r="1686" spans="1:5" ht="12.75" customHeight="1">
      <c r="A1686" s="15" t="s">
        <v>2883</v>
      </c>
      <c r="B1686" s="16" t="s">
        <v>3037</v>
      </c>
      <c r="C1686" s="18" t="s">
        <v>3038</v>
      </c>
      <c r="D1686" s="13" t="s">
        <v>113</v>
      </c>
      <c r="E1686" s="14"/>
    </row>
    <row r="1687" spans="1:5" ht="12.75" customHeight="1">
      <c r="A1687" s="15" t="s">
        <v>2883</v>
      </c>
      <c r="B1687" s="16" t="s">
        <v>3039</v>
      </c>
      <c r="C1687" s="18" t="s">
        <v>3040</v>
      </c>
      <c r="D1687" s="13" t="s">
        <v>16</v>
      </c>
      <c r="E1687" s="14"/>
    </row>
    <row r="1688" spans="1:5" ht="12.75" customHeight="1">
      <c r="A1688" s="15" t="s">
        <v>2883</v>
      </c>
      <c r="B1688" s="16" t="s">
        <v>3041</v>
      </c>
      <c r="C1688" s="18" t="s">
        <v>3042</v>
      </c>
      <c r="D1688" s="13" t="s">
        <v>16</v>
      </c>
      <c r="E1688" s="14"/>
    </row>
    <row r="1689" spans="1:5" ht="12.75" customHeight="1">
      <c r="A1689" s="10" t="s">
        <v>2883</v>
      </c>
      <c r="B1689" s="11" t="s">
        <v>3043</v>
      </c>
      <c r="C1689" s="12"/>
      <c r="D1689" s="13" t="s">
        <v>13</v>
      </c>
      <c r="E1689" s="14"/>
    </row>
    <row r="1690" spans="1:5" ht="12.75" customHeight="1">
      <c r="A1690" s="10" t="s">
        <v>2883</v>
      </c>
      <c r="B1690" s="11" t="s">
        <v>3044</v>
      </c>
      <c r="C1690" s="12"/>
      <c r="D1690" s="13" t="s">
        <v>13</v>
      </c>
      <c r="E1690" s="14"/>
    </row>
    <row r="1691" spans="1:5" ht="12.75" customHeight="1">
      <c r="A1691" s="10" t="s">
        <v>2883</v>
      </c>
      <c r="B1691" s="11" t="s">
        <v>3045</v>
      </c>
      <c r="C1691" s="12"/>
      <c r="D1691" s="13" t="s">
        <v>13</v>
      </c>
      <c r="E1691" s="14"/>
    </row>
    <row r="1692" spans="1:5" ht="12.75" customHeight="1">
      <c r="A1692" s="10" t="s">
        <v>2883</v>
      </c>
      <c r="B1692" s="11" t="s">
        <v>3046</v>
      </c>
      <c r="C1692" s="18" t="s">
        <v>3047</v>
      </c>
      <c r="D1692" s="13" t="s">
        <v>13</v>
      </c>
      <c r="E1692" s="17">
        <v>1</v>
      </c>
    </row>
    <row r="1693" spans="1:5" ht="12.75" customHeight="1">
      <c r="A1693" s="10" t="s">
        <v>2883</v>
      </c>
      <c r="B1693" s="11" t="s">
        <v>3048</v>
      </c>
      <c r="C1693" s="12"/>
      <c r="D1693" s="13" t="s">
        <v>13</v>
      </c>
      <c r="E1693" s="14"/>
    </row>
    <row r="1694" spans="1:5" ht="12.75" customHeight="1">
      <c r="A1694" s="10" t="s">
        <v>2883</v>
      </c>
      <c r="B1694" s="11" t="s">
        <v>3049</v>
      </c>
      <c r="C1694" s="12"/>
      <c r="D1694" s="18" t="s">
        <v>13</v>
      </c>
      <c r="E1694" s="14"/>
    </row>
    <row r="1695" spans="1:5" ht="12.75" customHeight="1">
      <c r="A1695" s="10" t="s">
        <v>2883</v>
      </c>
      <c r="B1695" s="11" t="s">
        <v>3050</v>
      </c>
      <c r="C1695" s="12"/>
      <c r="D1695" s="13" t="s">
        <v>13</v>
      </c>
      <c r="E1695" s="14"/>
    </row>
    <row r="1696" spans="1:5" ht="12.75" customHeight="1">
      <c r="A1696" s="10" t="s">
        <v>2883</v>
      </c>
      <c r="B1696" s="11" t="s">
        <v>3051</v>
      </c>
      <c r="C1696" s="12"/>
      <c r="D1696" s="13" t="s">
        <v>13</v>
      </c>
      <c r="E1696" s="14"/>
    </row>
    <row r="1697" spans="1:5" ht="12.75" customHeight="1">
      <c r="A1697" s="15" t="s">
        <v>2883</v>
      </c>
      <c r="B1697" s="11" t="s">
        <v>3052</v>
      </c>
      <c r="C1697" s="12"/>
      <c r="D1697" s="18" t="s">
        <v>13</v>
      </c>
      <c r="E1697" s="14"/>
    </row>
    <row r="1698" spans="1:5" ht="12.75" customHeight="1">
      <c r="A1698" s="10" t="s">
        <v>2883</v>
      </c>
      <c r="B1698" s="11" t="s">
        <v>3053</v>
      </c>
      <c r="C1698" s="12"/>
      <c r="D1698" s="13" t="s">
        <v>13</v>
      </c>
      <c r="E1698" s="14"/>
    </row>
    <row r="1699" spans="1:5" ht="12.75" customHeight="1">
      <c r="A1699" s="10" t="s">
        <v>2883</v>
      </c>
      <c r="B1699" s="11" t="s">
        <v>3054</v>
      </c>
      <c r="C1699" s="12"/>
      <c r="D1699" s="13" t="s">
        <v>13</v>
      </c>
      <c r="E1699" s="14"/>
    </row>
    <row r="1700" spans="1:5" ht="12.75" customHeight="1">
      <c r="A1700" s="10" t="s">
        <v>2883</v>
      </c>
      <c r="B1700" s="11" t="s">
        <v>3055</v>
      </c>
      <c r="C1700" s="12"/>
      <c r="D1700" s="13" t="s">
        <v>13</v>
      </c>
      <c r="E1700" s="14"/>
    </row>
    <row r="1701" spans="1:5" ht="12.75" customHeight="1">
      <c r="A1701" s="10" t="s">
        <v>2883</v>
      </c>
      <c r="B1701" s="11" t="s">
        <v>3056</v>
      </c>
      <c r="C1701" s="12"/>
      <c r="D1701" s="18" t="s">
        <v>13</v>
      </c>
      <c r="E1701" s="14"/>
    </row>
    <row r="1702" spans="1:5" ht="12.75" customHeight="1">
      <c r="A1702" s="10" t="s">
        <v>2883</v>
      </c>
      <c r="B1702" s="11" t="s">
        <v>3057</v>
      </c>
      <c r="C1702" s="12"/>
      <c r="D1702" s="13" t="s">
        <v>13</v>
      </c>
      <c r="E1702" s="14"/>
    </row>
    <row r="1703" spans="1:5" ht="12.75" customHeight="1">
      <c r="A1703" s="10" t="s">
        <v>2883</v>
      </c>
      <c r="B1703" s="11" t="s">
        <v>3058</v>
      </c>
      <c r="C1703" s="12"/>
      <c r="D1703" s="13" t="s">
        <v>13</v>
      </c>
      <c r="E1703" s="14"/>
    </row>
    <row r="1704" spans="1:5" ht="12.75" customHeight="1">
      <c r="A1704" s="10" t="s">
        <v>2883</v>
      </c>
      <c r="B1704" s="11" t="s">
        <v>3059</v>
      </c>
      <c r="C1704" s="12"/>
      <c r="D1704" s="13" t="s">
        <v>13</v>
      </c>
      <c r="E1704" s="14"/>
    </row>
    <row r="1705" spans="1:5" ht="12.75" customHeight="1">
      <c r="A1705" s="10" t="s">
        <v>2883</v>
      </c>
      <c r="B1705" s="11" t="s">
        <v>3060</v>
      </c>
      <c r="C1705" s="12"/>
      <c r="D1705" s="18" t="s">
        <v>13</v>
      </c>
      <c r="E1705" s="14"/>
    </row>
    <row r="1706" spans="1:5" ht="12.75" customHeight="1">
      <c r="A1706" s="10" t="s">
        <v>2883</v>
      </c>
      <c r="B1706" s="11" t="s">
        <v>3061</v>
      </c>
      <c r="C1706" s="12"/>
      <c r="D1706" s="13" t="s">
        <v>13</v>
      </c>
      <c r="E1706" s="14"/>
    </row>
    <row r="1707" spans="1:5" ht="12.75" customHeight="1">
      <c r="A1707" s="10" t="s">
        <v>2883</v>
      </c>
      <c r="B1707" s="11" t="s">
        <v>3062</v>
      </c>
      <c r="C1707" s="18" t="s">
        <v>3063</v>
      </c>
      <c r="D1707" s="13" t="s">
        <v>13</v>
      </c>
      <c r="E1707" s="14"/>
    </row>
    <row r="1708" spans="1:5" ht="12.75" customHeight="1">
      <c r="A1708" s="10" t="s">
        <v>2883</v>
      </c>
      <c r="B1708" s="11" t="s">
        <v>3064</v>
      </c>
      <c r="C1708" s="12"/>
      <c r="D1708" s="13" t="s">
        <v>13</v>
      </c>
      <c r="E1708" s="14"/>
    </row>
    <row r="1709" spans="1:5" ht="12.75" customHeight="1">
      <c r="A1709" s="15" t="s">
        <v>2883</v>
      </c>
      <c r="B1709" s="16" t="s">
        <v>3065</v>
      </c>
      <c r="C1709" s="18" t="s">
        <v>3066</v>
      </c>
      <c r="D1709" s="13" t="s">
        <v>16</v>
      </c>
      <c r="E1709" s="14"/>
    </row>
    <row r="1710" spans="1:5" ht="12.75" customHeight="1">
      <c r="A1710" s="10" t="s">
        <v>2883</v>
      </c>
      <c r="B1710" s="11" t="s">
        <v>3067</v>
      </c>
      <c r="C1710" s="12"/>
      <c r="D1710" s="18" t="s">
        <v>13</v>
      </c>
      <c r="E1710" s="14"/>
    </row>
    <row r="1711" spans="1:5" ht="12.75" customHeight="1">
      <c r="A1711" s="15" t="s">
        <v>2883</v>
      </c>
      <c r="B1711" s="16" t="s">
        <v>3068</v>
      </c>
      <c r="C1711" s="12"/>
      <c r="D1711" s="13" t="s">
        <v>13</v>
      </c>
      <c r="E1711" s="14"/>
    </row>
    <row r="1712" spans="1:5" ht="12.75" customHeight="1">
      <c r="A1712" s="15" t="s">
        <v>2883</v>
      </c>
      <c r="B1712" s="16" t="s">
        <v>3069</v>
      </c>
      <c r="C1712" s="12"/>
      <c r="D1712" s="13" t="s">
        <v>13</v>
      </c>
      <c r="E1712" s="14"/>
    </row>
    <row r="1713" spans="1:5" ht="12.75" customHeight="1">
      <c r="A1713" s="10" t="s">
        <v>2883</v>
      </c>
      <c r="B1713" s="11" t="s">
        <v>3070</v>
      </c>
      <c r="C1713" s="18" t="s">
        <v>3071</v>
      </c>
      <c r="D1713" s="13" t="s">
        <v>13</v>
      </c>
      <c r="E1713" s="17">
        <v>1</v>
      </c>
    </row>
    <row r="1714" spans="1:5" ht="12.75" customHeight="1">
      <c r="A1714" s="10" t="s">
        <v>2883</v>
      </c>
      <c r="B1714" s="11" t="s">
        <v>3072</v>
      </c>
      <c r="C1714" s="12"/>
      <c r="D1714" s="13" t="s">
        <v>13</v>
      </c>
      <c r="E1714" s="14"/>
    </row>
    <row r="1715" spans="1:5" ht="12.75" customHeight="1">
      <c r="A1715" s="10" t="s">
        <v>2883</v>
      </c>
      <c r="B1715" s="11" t="s">
        <v>3073</v>
      </c>
      <c r="C1715" s="12"/>
      <c r="D1715" s="13" t="s">
        <v>13</v>
      </c>
      <c r="E1715" s="14"/>
    </row>
    <row r="1716" spans="1:5" ht="12.75" customHeight="1">
      <c r="A1716" s="10" t="s">
        <v>2883</v>
      </c>
      <c r="B1716" s="11" t="s">
        <v>3074</v>
      </c>
      <c r="C1716" s="12"/>
      <c r="D1716" s="13" t="s">
        <v>13</v>
      </c>
      <c r="E1716" s="14"/>
    </row>
    <row r="1717" spans="1:5" ht="12.75" customHeight="1">
      <c r="A1717" s="15" t="s">
        <v>2883</v>
      </c>
      <c r="B1717" s="16" t="s">
        <v>3075</v>
      </c>
      <c r="C1717" s="18" t="s">
        <v>3076</v>
      </c>
      <c r="D1717" s="13" t="s">
        <v>113</v>
      </c>
      <c r="E1717" s="14"/>
    </row>
    <row r="1718" spans="1:5" ht="12.75" customHeight="1">
      <c r="A1718" s="15" t="s">
        <v>2883</v>
      </c>
      <c r="B1718" s="16" t="s">
        <v>3077</v>
      </c>
      <c r="C1718" s="18" t="s">
        <v>3078</v>
      </c>
      <c r="D1718" s="13" t="s">
        <v>16</v>
      </c>
      <c r="E1718" s="14"/>
    </row>
    <row r="1719" spans="1:5" ht="12.75" customHeight="1">
      <c r="A1719" s="10" t="s">
        <v>2883</v>
      </c>
      <c r="B1719" s="11" t="s">
        <v>3079</v>
      </c>
      <c r="C1719" s="12"/>
      <c r="D1719" s="18" t="s">
        <v>13</v>
      </c>
      <c r="E1719" s="14"/>
    </row>
    <row r="1720" spans="1:5" ht="12.75" customHeight="1">
      <c r="A1720" s="15" t="s">
        <v>2883</v>
      </c>
      <c r="B1720" s="16" t="s">
        <v>3080</v>
      </c>
      <c r="C1720" s="12"/>
      <c r="D1720" s="13" t="s">
        <v>13</v>
      </c>
      <c r="E1720" s="14"/>
    </row>
    <row r="1721" spans="1:5" ht="12.75" customHeight="1">
      <c r="A1721" s="10" t="s">
        <v>2883</v>
      </c>
      <c r="B1721" s="11" t="s">
        <v>3081</v>
      </c>
      <c r="C1721" s="18" t="s">
        <v>3082</v>
      </c>
      <c r="D1721" s="13" t="s">
        <v>13</v>
      </c>
      <c r="E1721" s="17">
        <v>1</v>
      </c>
    </row>
    <row r="1722" spans="1:5" ht="12.75" customHeight="1">
      <c r="A1722" s="10" t="s">
        <v>2883</v>
      </c>
      <c r="B1722" s="11" t="s">
        <v>3083</v>
      </c>
      <c r="C1722" s="18" t="s">
        <v>3082</v>
      </c>
      <c r="D1722" s="13" t="s">
        <v>13</v>
      </c>
      <c r="E1722" s="17">
        <v>1</v>
      </c>
    </row>
    <row r="1723" spans="1:5" ht="12.75" customHeight="1">
      <c r="A1723" s="10" t="s">
        <v>2883</v>
      </c>
      <c r="B1723" s="11" t="s">
        <v>3084</v>
      </c>
      <c r="C1723" s="12"/>
      <c r="D1723" s="13" t="s">
        <v>13</v>
      </c>
      <c r="E1723" s="14"/>
    </row>
    <row r="1724" spans="1:5" ht="12.75" customHeight="1">
      <c r="A1724" s="15" t="s">
        <v>2883</v>
      </c>
      <c r="B1724" s="16" t="s">
        <v>3085</v>
      </c>
      <c r="C1724" s="18" t="s">
        <v>3086</v>
      </c>
      <c r="D1724" s="13" t="s">
        <v>16</v>
      </c>
      <c r="E1724" s="17">
        <v>1</v>
      </c>
    </row>
    <row r="1725" spans="1:5" ht="12.75" customHeight="1">
      <c r="A1725" s="15" t="s">
        <v>2883</v>
      </c>
      <c r="B1725" s="16" t="s">
        <v>3087</v>
      </c>
      <c r="C1725" s="12"/>
      <c r="D1725" s="13" t="s">
        <v>13</v>
      </c>
      <c r="E1725" s="14"/>
    </row>
    <row r="1726" spans="1:5" ht="12.75" customHeight="1">
      <c r="A1726" s="15" t="s">
        <v>2883</v>
      </c>
      <c r="B1726" s="16" t="s">
        <v>3088</v>
      </c>
      <c r="C1726" s="12"/>
      <c r="D1726" s="13" t="s">
        <v>13</v>
      </c>
      <c r="E1726" s="14"/>
    </row>
    <row r="1727" spans="1:5" ht="12.75" customHeight="1">
      <c r="A1727" s="15" t="s">
        <v>2883</v>
      </c>
      <c r="B1727" s="16" t="s">
        <v>3089</v>
      </c>
      <c r="C1727" s="12"/>
      <c r="D1727" s="13" t="s">
        <v>13</v>
      </c>
      <c r="E1727" s="14"/>
    </row>
    <row r="1728" spans="1:5" ht="12.75" customHeight="1">
      <c r="A1728" s="15" t="s">
        <v>2883</v>
      </c>
      <c r="B1728" s="16" t="s">
        <v>3090</v>
      </c>
      <c r="C1728" s="18" t="s">
        <v>3091</v>
      </c>
      <c r="D1728" s="13" t="s">
        <v>16</v>
      </c>
      <c r="E1728" s="14"/>
    </row>
    <row r="1729" spans="1:5" ht="12.75" customHeight="1">
      <c r="A1729" s="15" t="s">
        <v>2883</v>
      </c>
      <c r="B1729" s="16" t="s">
        <v>3092</v>
      </c>
      <c r="C1729" s="18" t="s">
        <v>3093</v>
      </c>
      <c r="D1729" s="13" t="s">
        <v>16</v>
      </c>
      <c r="E1729" s="17">
        <v>1</v>
      </c>
    </row>
    <row r="1730" spans="1:5" ht="12.75" customHeight="1">
      <c r="A1730" s="15" t="s">
        <v>2883</v>
      </c>
      <c r="B1730" s="16" t="s">
        <v>3094</v>
      </c>
      <c r="C1730" s="18" t="s">
        <v>3095</v>
      </c>
      <c r="D1730" s="13" t="s">
        <v>16</v>
      </c>
      <c r="E1730" s="17">
        <v>1</v>
      </c>
    </row>
    <row r="1731" spans="1:5" ht="12.75" customHeight="1">
      <c r="A1731" s="15" t="s">
        <v>2883</v>
      </c>
      <c r="B1731" s="16" t="s">
        <v>3096</v>
      </c>
      <c r="C1731" s="18" t="s">
        <v>3097</v>
      </c>
      <c r="D1731" s="13" t="s">
        <v>16</v>
      </c>
      <c r="E1731" s="17">
        <v>1</v>
      </c>
    </row>
    <row r="1732" spans="1:5" ht="12.75" customHeight="1">
      <c r="A1732" s="15" t="s">
        <v>2883</v>
      </c>
      <c r="B1732" s="16" t="s">
        <v>3098</v>
      </c>
      <c r="C1732" s="18" t="s">
        <v>3099</v>
      </c>
      <c r="D1732" s="13" t="s">
        <v>16</v>
      </c>
      <c r="E1732" s="14"/>
    </row>
    <row r="1733" spans="1:5" ht="12.75" customHeight="1">
      <c r="A1733" s="15" t="s">
        <v>2883</v>
      </c>
      <c r="B1733" s="16" t="s">
        <v>3100</v>
      </c>
      <c r="C1733" s="18" t="s">
        <v>3101</v>
      </c>
      <c r="D1733" s="13" t="s">
        <v>16</v>
      </c>
      <c r="E1733" s="14"/>
    </row>
    <row r="1734" spans="1:5" ht="12.75" customHeight="1">
      <c r="A1734" s="15" t="s">
        <v>2883</v>
      </c>
      <c r="B1734" s="16" t="s">
        <v>3102</v>
      </c>
      <c r="C1734" s="18" t="s">
        <v>3103</v>
      </c>
      <c r="D1734" s="13" t="s">
        <v>16</v>
      </c>
      <c r="E1734" s="17">
        <v>1</v>
      </c>
    </row>
    <row r="1735" spans="1:5" ht="12.75" customHeight="1">
      <c r="A1735" s="15" t="s">
        <v>2883</v>
      </c>
      <c r="B1735" s="16" t="s">
        <v>3104</v>
      </c>
      <c r="C1735" s="18" t="s">
        <v>3105</v>
      </c>
      <c r="D1735" s="13" t="s">
        <v>16</v>
      </c>
      <c r="E1735" s="14"/>
    </row>
    <row r="1736" spans="1:5" ht="12.75" customHeight="1">
      <c r="A1736" s="10" t="s">
        <v>2883</v>
      </c>
      <c r="B1736" s="11" t="s">
        <v>3106</v>
      </c>
      <c r="C1736" s="12"/>
      <c r="D1736" s="18" t="s">
        <v>13</v>
      </c>
      <c r="E1736" s="14"/>
    </row>
    <row r="1737" spans="1:5" ht="12.75" customHeight="1">
      <c r="A1737" s="15" t="s">
        <v>2883</v>
      </c>
      <c r="B1737" s="16" t="s">
        <v>3107</v>
      </c>
      <c r="C1737" s="18" t="s">
        <v>3108</v>
      </c>
      <c r="D1737" s="13" t="s">
        <v>113</v>
      </c>
      <c r="E1737" s="14"/>
    </row>
    <row r="1738" spans="1:5" ht="12.75" customHeight="1">
      <c r="A1738" s="15" t="s">
        <v>2883</v>
      </c>
      <c r="B1738" s="16" t="s">
        <v>3109</v>
      </c>
      <c r="C1738" s="12"/>
      <c r="D1738" s="13" t="s">
        <v>13</v>
      </c>
      <c r="E1738" s="14"/>
    </row>
    <row r="1739" spans="1:5" ht="12.75" customHeight="1">
      <c r="A1739" s="15" t="s">
        <v>2883</v>
      </c>
      <c r="B1739" s="16" t="s">
        <v>3110</v>
      </c>
      <c r="C1739" s="12"/>
      <c r="D1739" s="13" t="s">
        <v>13</v>
      </c>
      <c r="E1739" s="14"/>
    </row>
    <row r="1740" spans="1:5" ht="12.75" customHeight="1">
      <c r="A1740" s="10" t="s">
        <v>2883</v>
      </c>
      <c r="B1740" s="11" t="s">
        <v>3111</v>
      </c>
      <c r="C1740" s="12"/>
      <c r="D1740" s="18" t="s">
        <v>13</v>
      </c>
      <c r="E1740" s="14"/>
    </row>
    <row r="1741" spans="1:5" ht="12.75" customHeight="1">
      <c r="A1741" s="10" t="s">
        <v>2883</v>
      </c>
      <c r="B1741" s="11" t="s">
        <v>3112</v>
      </c>
      <c r="C1741" s="12"/>
      <c r="D1741" s="13" t="s">
        <v>13</v>
      </c>
      <c r="E1741" s="14"/>
    </row>
    <row r="1742" spans="1:5" ht="12.75" customHeight="1">
      <c r="A1742" s="10" t="s">
        <v>2883</v>
      </c>
      <c r="B1742" s="11" t="s">
        <v>3113</v>
      </c>
      <c r="C1742" s="12"/>
      <c r="D1742" s="13" t="s">
        <v>13</v>
      </c>
      <c r="E1742" s="14"/>
    </row>
    <row r="1743" spans="1:5" ht="12.75" customHeight="1">
      <c r="A1743" s="15" t="s">
        <v>2883</v>
      </c>
      <c r="B1743" s="16" t="s">
        <v>3114</v>
      </c>
      <c r="C1743" s="12"/>
      <c r="D1743" s="13" t="s">
        <v>13</v>
      </c>
      <c r="E1743" s="14"/>
    </row>
    <row r="1744" spans="1:5" ht="12.75" customHeight="1">
      <c r="A1744" s="15" t="s">
        <v>2883</v>
      </c>
      <c r="B1744" s="16" t="s">
        <v>3115</v>
      </c>
      <c r="C1744" s="12"/>
      <c r="D1744" s="13" t="s">
        <v>13</v>
      </c>
      <c r="E1744" s="14"/>
    </row>
    <row r="1745" spans="1:5" ht="12.75" customHeight="1">
      <c r="A1745" s="15" t="s">
        <v>2883</v>
      </c>
      <c r="B1745" s="16" t="s">
        <v>3116</v>
      </c>
      <c r="C1745" s="18" t="s">
        <v>3117</v>
      </c>
      <c r="D1745" s="13" t="s">
        <v>113</v>
      </c>
      <c r="E1745" s="14"/>
    </row>
    <row r="1746" spans="1:5" ht="12.75" customHeight="1">
      <c r="A1746" s="15" t="s">
        <v>2883</v>
      </c>
      <c r="B1746" s="16" t="s">
        <v>3118</v>
      </c>
      <c r="C1746" s="18" t="s">
        <v>3119</v>
      </c>
      <c r="D1746" s="13" t="s">
        <v>113</v>
      </c>
      <c r="E1746" s="14"/>
    </row>
    <row r="1747" spans="1:5" ht="12.75" customHeight="1">
      <c r="A1747" s="15" t="s">
        <v>2883</v>
      </c>
      <c r="B1747" s="16" t="s">
        <v>3120</v>
      </c>
      <c r="C1747" s="18" t="s">
        <v>3121</v>
      </c>
      <c r="D1747" s="13" t="s">
        <v>16</v>
      </c>
      <c r="E1747" s="17">
        <v>1</v>
      </c>
    </row>
    <row r="1748" spans="1:5" ht="12.75" customHeight="1">
      <c r="A1748" s="15" t="s">
        <v>2883</v>
      </c>
      <c r="B1748" s="16" t="s">
        <v>3122</v>
      </c>
      <c r="C1748" s="12"/>
      <c r="D1748" s="13" t="s">
        <v>13</v>
      </c>
      <c r="E1748" s="14"/>
    </row>
    <row r="1749" spans="1:5" ht="12.75" customHeight="1">
      <c r="A1749" s="15" t="s">
        <v>2883</v>
      </c>
      <c r="B1749" s="16" t="s">
        <v>3123</v>
      </c>
      <c r="C1749" s="12"/>
      <c r="D1749" s="13" t="s">
        <v>16</v>
      </c>
      <c r="E1749" s="14"/>
    </row>
    <row r="1750" spans="1:5" ht="12.75" customHeight="1">
      <c r="A1750" s="15" t="s">
        <v>2883</v>
      </c>
      <c r="B1750" s="16" t="s">
        <v>3124</v>
      </c>
      <c r="C1750" s="18" t="s">
        <v>3125</v>
      </c>
      <c r="D1750" s="13" t="s">
        <v>113</v>
      </c>
      <c r="E1750" s="14"/>
    </row>
    <row r="1751" spans="1:5" ht="12.75" customHeight="1">
      <c r="A1751" s="15" t="s">
        <v>2883</v>
      </c>
      <c r="B1751" s="16" t="s">
        <v>3126</v>
      </c>
      <c r="C1751" s="18" t="s">
        <v>3127</v>
      </c>
      <c r="D1751" s="13" t="s">
        <v>16</v>
      </c>
      <c r="E1751" s="14"/>
    </row>
    <row r="1752" spans="1:5" ht="12.75" customHeight="1">
      <c r="A1752" s="15" t="s">
        <v>2883</v>
      </c>
      <c r="B1752" s="16" t="s">
        <v>3128</v>
      </c>
      <c r="C1752" s="18" t="s">
        <v>3129</v>
      </c>
      <c r="D1752" s="13" t="s">
        <v>16</v>
      </c>
      <c r="E1752" s="14"/>
    </row>
    <row r="1753" spans="1:5" ht="12.75" customHeight="1">
      <c r="A1753" s="15" t="s">
        <v>2883</v>
      </c>
      <c r="B1753" s="16" t="s">
        <v>3130</v>
      </c>
      <c r="C1753" s="18" t="s">
        <v>3131</v>
      </c>
      <c r="D1753" s="13" t="s">
        <v>16</v>
      </c>
      <c r="E1753" s="14"/>
    </row>
    <row r="1754" spans="1:5" ht="12.75" customHeight="1">
      <c r="A1754" s="15" t="s">
        <v>2883</v>
      </c>
      <c r="B1754" s="16" t="s">
        <v>3132</v>
      </c>
      <c r="C1754" s="18" t="s">
        <v>3133</v>
      </c>
      <c r="D1754" s="13" t="s">
        <v>16</v>
      </c>
      <c r="E1754" s="14"/>
    </row>
    <row r="1755" spans="1:5" ht="12.75" customHeight="1">
      <c r="A1755" s="15" t="s">
        <v>2883</v>
      </c>
      <c r="B1755" s="16" t="s">
        <v>3134</v>
      </c>
      <c r="C1755" s="18" t="s">
        <v>3135</v>
      </c>
      <c r="D1755" s="13" t="s">
        <v>113</v>
      </c>
      <c r="E1755" s="14"/>
    </row>
    <row r="1756" spans="1:5" ht="12.75" customHeight="1">
      <c r="A1756" s="15" t="s">
        <v>2883</v>
      </c>
      <c r="B1756" s="16" t="s">
        <v>3136</v>
      </c>
      <c r="C1756" s="12"/>
      <c r="D1756" s="13" t="s">
        <v>13</v>
      </c>
      <c r="E1756" s="14"/>
    </row>
    <row r="1757" spans="1:5" ht="12.75" customHeight="1">
      <c r="A1757" s="15" t="s">
        <v>2883</v>
      </c>
      <c r="B1757" s="16" t="s">
        <v>3137</v>
      </c>
      <c r="C1757" s="12"/>
      <c r="D1757" s="13" t="s">
        <v>13</v>
      </c>
      <c r="E1757" s="14"/>
    </row>
    <row r="1758" spans="1:5" ht="12.75" customHeight="1">
      <c r="A1758" s="15" t="s">
        <v>2883</v>
      </c>
      <c r="B1758" s="16" t="s">
        <v>3138</v>
      </c>
      <c r="C1758" s="18" t="s">
        <v>3139</v>
      </c>
      <c r="D1758" s="13" t="s">
        <v>16</v>
      </c>
      <c r="E1758" s="14"/>
    </row>
    <row r="1759" spans="1:5" ht="12.75" customHeight="1">
      <c r="A1759" s="15" t="s">
        <v>2883</v>
      </c>
      <c r="B1759" s="16" t="s">
        <v>3140</v>
      </c>
      <c r="C1759" s="18" t="s">
        <v>3141</v>
      </c>
      <c r="D1759" s="13" t="s">
        <v>16</v>
      </c>
      <c r="E1759" s="14"/>
    </row>
    <row r="1760" spans="1:5" ht="12.75" customHeight="1">
      <c r="A1760" s="15" t="s">
        <v>2883</v>
      </c>
      <c r="B1760" s="16" t="s">
        <v>3142</v>
      </c>
      <c r="C1760" s="18" t="s">
        <v>3143</v>
      </c>
      <c r="D1760" s="13" t="s">
        <v>16</v>
      </c>
      <c r="E1760" s="17">
        <v>1</v>
      </c>
    </row>
    <row r="1761" spans="1:5" ht="12.75" customHeight="1">
      <c r="A1761" s="15" t="s">
        <v>2883</v>
      </c>
      <c r="B1761" s="16" t="s">
        <v>3144</v>
      </c>
      <c r="C1761" s="18" t="s">
        <v>3145</v>
      </c>
      <c r="D1761" s="13" t="s">
        <v>16</v>
      </c>
      <c r="E1761" s="14"/>
    </row>
    <row r="1762" spans="1:5" ht="12.75" customHeight="1">
      <c r="A1762" s="15" t="s">
        <v>2883</v>
      </c>
      <c r="B1762" s="16" t="s">
        <v>3146</v>
      </c>
      <c r="C1762" s="18" t="s">
        <v>3147</v>
      </c>
      <c r="D1762" s="13" t="s">
        <v>16</v>
      </c>
      <c r="E1762" s="14"/>
    </row>
    <row r="1763" spans="1:5" ht="12.75" customHeight="1">
      <c r="A1763" s="15" t="s">
        <v>2883</v>
      </c>
      <c r="B1763" s="16" t="s">
        <v>3148</v>
      </c>
      <c r="C1763" s="18" t="s">
        <v>3149</v>
      </c>
      <c r="D1763" s="13" t="s">
        <v>16</v>
      </c>
      <c r="E1763" s="17">
        <v>1</v>
      </c>
    </row>
    <row r="1764" spans="1:5" ht="12.75" customHeight="1">
      <c r="A1764" s="10" t="s">
        <v>2883</v>
      </c>
      <c r="B1764" s="11" t="s">
        <v>3150</v>
      </c>
      <c r="C1764" s="12"/>
      <c r="D1764" s="13" t="s">
        <v>13</v>
      </c>
      <c r="E1764" s="14"/>
    </row>
    <row r="1765" spans="1:5" ht="12.75" customHeight="1">
      <c r="A1765" s="10" t="s">
        <v>2883</v>
      </c>
      <c r="B1765" s="11" t="s">
        <v>3151</v>
      </c>
      <c r="C1765" s="12"/>
      <c r="D1765" s="13" t="s">
        <v>13</v>
      </c>
      <c r="E1765" s="14"/>
    </row>
    <row r="1766" spans="1:5" ht="12.75" customHeight="1">
      <c r="A1766" s="10" t="s">
        <v>2883</v>
      </c>
      <c r="B1766" s="11" t="s">
        <v>3152</v>
      </c>
      <c r="C1766" s="12"/>
      <c r="D1766" s="13" t="s">
        <v>13</v>
      </c>
      <c r="E1766" s="14"/>
    </row>
    <row r="1767" spans="1:5" ht="12.75" customHeight="1">
      <c r="A1767" s="15" t="s">
        <v>2883</v>
      </c>
      <c r="B1767" s="16" t="s">
        <v>3153</v>
      </c>
      <c r="C1767" s="18" t="s">
        <v>3154</v>
      </c>
      <c r="D1767" s="13" t="s">
        <v>16</v>
      </c>
      <c r="E1767" s="17">
        <v>1</v>
      </c>
    </row>
    <row r="1768" spans="1:5" ht="12.75" customHeight="1">
      <c r="A1768" s="15" t="s">
        <v>2883</v>
      </c>
      <c r="B1768" s="16" t="s">
        <v>3155</v>
      </c>
      <c r="C1768" s="12"/>
      <c r="D1768" s="13" t="s">
        <v>13</v>
      </c>
      <c r="E1768" s="14"/>
    </row>
    <row r="1769" spans="1:5" ht="12.75" customHeight="1">
      <c r="A1769" s="10" t="s">
        <v>2883</v>
      </c>
      <c r="B1769" s="11" t="s">
        <v>3156</v>
      </c>
      <c r="C1769" s="18" t="s">
        <v>3157</v>
      </c>
      <c r="D1769" s="13" t="s">
        <v>13</v>
      </c>
      <c r="E1769" s="14"/>
    </row>
    <row r="1770" spans="1:5" ht="12.75" customHeight="1">
      <c r="A1770" s="10" t="s">
        <v>2883</v>
      </c>
      <c r="B1770" s="11" t="s">
        <v>3158</v>
      </c>
      <c r="C1770" s="18" t="s">
        <v>3159</v>
      </c>
      <c r="D1770" s="13" t="s">
        <v>13</v>
      </c>
      <c r="E1770" s="14"/>
    </row>
    <row r="1771" spans="1:5" ht="12.75" customHeight="1">
      <c r="A1771" s="10" t="s">
        <v>2883</v>
      </c>
      <c r="B1771" s="11" t="s">
        <v>3160</v>
      </c>
      <c r="C1771" s="18" t="s">
        <v>3161</v>
      </c>
      <c r="D1771" s="13" t="s">
        <v>13</v>
      </c>
      <c r="E1771" s="14"/>
    </row>
    <row r="1772" spans="1:5" ht="12.75" customHeight="1">
      <c r="A1772" s="10" t="s">
        <v>2883</v>
      </c>
      <c r="B1772" s="11" t="s">
        <v>3162</v>
      </c>
      <c r="C1772" s="12"/>
      <c r="D1772" s="13" t="s">
        <v>13</v>
      </c>
      <c r="E1772" s="14"/>
    </row>
    <row r="1773" spans="1:5" ht="12.75" customHeight="1">
      <c r="A1773" s="10" t="s">
        <v>2883</v>
      </c>
      <c r="B1773" s="11" t="s">
        <v>3163</v>
      </c>
      <c r="C1773" s="12"/>
      <c r="D1773" s="13" t="s">
        <v>13</v>
      </c>
      <c r="E1773" s="14"/>
    </row>
    <row r="1774" spans="1:5" ht="12.75" customHeight="1">
      <c r="A1774" s="15" t="s">
        <v>2883</v>
      </c>
      <c r="B1774" s="16" t="s">
        <v>3164</v>
      </c>
      <c r="C1774" s="18" t="s">
        <v>3165</v>
      </c>
      <c r="D1774" s="13" t="s">
        <v>16</v>
      </c>
      <c r="E1774" s="14"/>
    </row>
    <row r="1775" spans="1:5" ht="12.75" customHeight="1">
      <c r="A1775" s="10" t="s">
        <v>2883</v>
      </c>
      <c r="B1775" s="11" t="s">
        <v>3166</v>
      </c>
      <c r="C1775" s="12"/>
      <c r="D1775" s="13" t="s">
        <v>13</v>
      </c>
      <c r="E1775" s="14"/>
    </row>
    <row r="1776" spans="1:5" ht="12.75" customHeight="1">
      <c r="A1776" s="15" t="s">
        <v>2883</v>
      </c>
      <c r="B1776" s="16" t="s">
        <v>3167</v>
      </c>
      <c r="C1776" s="18" t="s">
        <v>3168</v>
      </c>
      <c r="D1776" s="13" t="s">
        <v>16</v>
      </c>
      <c r="E1776" s="14"/>
    </row>
    <row r="1777" spans="1:5" ht="12.75" customHeight="1">
      <c r="A1777" s="15" t="s">
        <v>2883</v>
      </c>
      <c r="B1777" s="16" t="s">
        <v>3169</v>
      </c>
      <c r="C1777" s="12"/>
      <c r="D1777" s="13" t="s">
        <v>13</v>
      </c>
      <c r="E1777" s="14"/>
    </row>
    <row r="1778" spans="1:5" ht="12.75" customHeight="1">
      <c r="A1778" s="15" t="s">
        <v>2883</v>
      </c>
      <c r="B1778" s="16" t="s">
        <v>3170</v>
      </c>
      <c r="C1778" s="12"/>
      <c r="D1778" s="13" t="s">
        <v>13</v>
      </c>
      <c r="E1778" s="14"/>
    </row>
    <row r="1779" spans="1:5" ht="12.75" customHeight="1">
      <c r="A1779" s="15" t="s">
        <v>2883</v>
      </c>
      <c r="B1779" s="16" t="s">
        <v>3171</v>
      </c>
      <c r="C1779" s="12"/>
      <c r="D1779" s="13" t="s">
        <v>13</v>
      </c>
      <c r="E1779" s="14"/>
    </row>
    <row r="1780" spans="1:5" ht="12.75" customHeight="1">
      <c r="A1780" s="15" t="s">
        <v>2883</v>
      </c>
      <c r="B1780" s="16" t="s">
        <v>3172</v>
      </c>
      <c r="C1780" s="12"/>
      <c r="D1780" s="13" t="s">
        <v>16</v>
      </c>
      <c r="E1780" s="14"/>
    </row>
    <row r="1781" spans="1:5" ht="12.75" customHeight="1">
      <c r="A1781" s="15" t="s">
        <v>2883</v>
      </c>
      <c r="B1781" s="16" t="s">
        <v>3173</v>
      </c>
      <c r="C1781" s="18" t="s">
        <v>3174</v>
      </c>
      <c r="D1781" s="13" t="s">
        <v>16</v>
      </c>
      <c r="E1781" s="14"/>
    </row>
    <row r="1782" spans="1:5" ht="12.75" customHeight="1">
      <c r="A1782" s="10" t="s">
        <v>2883</v>
      </c>
      <c r="B1782" s="11" t="s">
        <v>3175</v>
      </c>
      <c r="C1782" s="12"/>
      <c r="D1782" s="13" t="s">
        <v>13</v>
      </c>
      <c r="E1782" s="14"/>
    </row>
    <row r="1783" spans="1:5" ht="12.75" customHeight="1">
      <c r="A1783" s="10" t="s">
        <v>2883</v>
      </c>
      <c r="B1783" s="11" t="s">
        <v>3176</v>
      </c>
      <c r="C1783" s="12"/>
      <c r="D1783" s="13" t="s">
        <v>13</v>
      </c>
      <c r="E1783" s="14"/>
    </row>
    <row r="1784" spans="1:5" ht="12.75" customHeight="1">
      <c r="A1784" s="10" t="s">
        <v>2883</v>
      </c>
      <c r="B1784" s="11" t="s">
        <v>3177</v>
      </c>
      <c r="C1784" s="12"/>
      <c r="D1784" s="13" t="s">
        <v>13</v>
      </c>
      <c r="E1784" s="14"/>
    </row>
    <row r="1785" spans="1:5" ht="12.75" customHeight="1">
      <c r="A1785" s="10" t="s">
        <v>2883</v>
      </c>
      <c r="B1785" s="11" t="s">
        <v>3178</v>
      </c>
      <c r="C1785" s="18" t="s">
        <v>3179</v>
      </c>
      <c r="D1785" s="13" t="s">
        <v>13</v>
      </c>
      <c r="E1785" s="17">
        <v>1</v>
      </c>
    </row>
    <row r="1786" spans="1:5" ht="12.75" customHeight="1">
      <c r="A1786" s="10" t="s">
        <v>2883</v>
      </c>
      <c r="B1786" s="11" t="s">
        <v>3180</v>
      </c>
      <c r="C1786" s="12"/>
      <c r="D1786" s="18" t="s">
        <v>13</v>
      </c>
      <c r="E1786" s="14"/>
    </row>
    <row r="1787" spans="1:5" ht="12.75" customHeight="1">
      <c r="A1787" s="10" t="s">
        <v>2883</v>
      </c>
      <c r="B1787" s="11" t="s">
        <v>3181</v>
      </c>
      <c r="C1787" s="12"/>
      <c r="D1787" s="13" t="s">
        <v>13</v>
      </c>
      <c r="E1787" s="14"/>
    </row>
    <row r="1788" spans="1:5" ht="12.75" customHeight="1">
      <c r="A1788" s="10" t="s">
        <v>2883</v>
      </c>
      <c r="B1788" s="11" t="s">
        <v>3182</v>
      </c>
      <c r="C1788" s="18" t="s">
        <v>3183</v>
      </c>
      <c r="D1788" s="13" t="s">
        <v>13</v>
      </c>
      <c r="E1788" s="14"/>
    </row>
    <row r="1789" spans="1:5" ht="12.75" customHeight="1">
      <c r="A1789" s="10" t="s">
        <v>2883</v>
      </c>
      <c r="B1789" s="11" t="s">
        <v>3184</v>
      </c>
      <c r="C1789" s="12"/>
      <c r="D1789" s="13" t="s">
        <v>13</v>
      </c>
      <c r="E1789" s="14"/>
    </row>
    <row r="1790" spans="1:5" ht="12.75" customHeight="1">
      <c r="A1790" s="10" t="s">
        <v>2883</v>
      </c>
      <c r="B1790" s="11" t="s">
        <v>3185</v>
      </c>
      <c r="C1790" s="18" t="s">
        <v>3186</v>
      </c>
      <c r="D1790" s="13" t="s">
        <v>13</v>
      </c>
      <c r="E1790" s="17">
        <v>1</v>
      </c>
    </row>
    <row r="1791" spans="1:5" ht="12.75" customHeight="1">
      <c r="A1791" s="10" t="s">
        <v>2883</v>
      </c>
      <c r="B1791" s="11" t="s">
        <v>3187</v>
      </c>
      <c r="C1791" s="18" t="s">
        <v>3188</v>
      </c>
      <c r="D1791" s="13" t="s">
        <v>13</v>
      </c>
      <c r="E1791" s="17">
        <v>1</v>
      </c>
    </row>
    <row r="1792" spans="1:5" ht="12.75" customHeight="1">
      <c r="A1792" s="15" t="s">
        <v>2883</v>
      </c>
      <c r="B1792" s="16" t="s">
        <v>3189</v>
      </c>
      <c r="C1792" s="18" t="s">
        <v>3190</v>
      </c>
      <c r="D1792" s="13" t="s">
        <v>16</v>
      </c>
      <c r="E1792" s="14"/>
    </row>
    <row r="1793" spans="1:5" ht="12.75" customHeight="1">
      <c r="A1793" s="10" t="s">
        <v>2883</v>
      </c>
      <c r="B1793" s="11" t="s">
        <v>3191</v>
      </c>
      <c r="C1793" s="12"/>
      <c r="D1793" s="13" t="s">
        <v>13</v>
      </c>
      <c r="E1793" s="14"/>
    </row>
    <row r="1794" spans="1:5" ht="12.75" customHeight="1">
      <c r="A1794" s="10" t="s">
        <v>2883</v>
      </c>
      <c r="B1794" s="11" t="s">
        <v>3192</v>
      </c>
      <c r="C1794" s="12"/>
      <c r="D1794" s="13" t="s">
        <v>13</v>
      </c>
      <c r="E1794" s="14"/>
    </row>
    <row r="1795" spans="1:5" ht="12.75" customHeight="1">
      <c r="A1795" s="10" t="s">
        <v>2883</v>
      </c>
      <c r="B1795" s="11" t="s">
        <v>3193</v>
      </c>
      <c r="C1795" s="18" t="s">
        <v>3194</v>
      </c>
      <c r="D1795" s="13" t="s">
        <v>13</v>
      </c>
      <c r="E1795" s="14"/>
    </row>
    <row r="1796" spans="1:5" ht="12.75" customHeight="1">
      <c r="A1796" s="10" t="s">
        <v>2883</v>
      </c>
      <c r="B1796" s="11" t="s">
        <v>3195</v>
      </c>
      <c r="C1796" s="12"/>
      <c r="D1796" s="13" t="s">
        <v>13</v>
      </c>
      <c r="E1796" s="14"/>
    </row>
    <row r="1797" spans="1:5" ht="12.75" customHeight="1">
      <c r="A1797" s="10" t="s">
        <v>2883</v>
      </c>
      <c r="B1797" s="11" t="s">
        <v>3196</v>
      </c>
      <c r="C1797" s="18" t="s">
        <v>3197</v>
      </c>
      <c r="D1797" s="13" t="s">
        <v>13</v>
      </c>
      <c r="E1797" s="17">
        <v>1</v>
      </c>
    </row>
    <row r="1798" spans="1:5" ht="12.75" customHeight="1">
      <c r="A1798" s="10" t="s">
        <v>2883</v>
      </c>
      <c r="B1798" s="11" t="s">
        <v>3198</v>
      </c>
      <c r="C1798" s="12"/>
      <c r="D1798" s="18" t="s">
        <v>13</v>
      </c>
      <c r="E1798" s="14"/>
    </row>
    <row r="1799" spans="1:5" ht="12.75" customHeight="1">
      <c r="A1799" s="15" t="s">
        <v>2883</v>
      </c>
      <c r="B1799" s="16" t="s">
        <v>3199</v>
      </c>
      <c r="C1799" s="12"/>
      <c r="D1799" s="13" t="s">
        <v>13</v>
      </c>
      <c r="E1799" s="14"/>
    </row>
    <row r="1800" spans="1:5" ht="12.75" customHeight="1">
      <c r="A1800" s="10" t="s">
        <v>2883</v>
      </c>
      <c r="B1800" s="11" t="s">
        <v>3200</v>
      </c>
      <c r="C1800" s="18" t="s">
        <v>3201</v>
      </c>
      <c r="D1800" s="13" t="s">
        <v>13</v>
      </c>
      <c r="E1800" s="17">
        <v>1</v>
      </c>
    </row>
    <row r="1801" spans="1:5" ht="12.75" customHeight="1">
      <c r="A1801" s="10" t="s">
        <v>2883</v>
      </c>
      <c r="B1801" s="11" t="s">
        <v>3202</v>
      </c>
      <c r="C1801" s="12"/>
      <c r="D1801" s="18" t="s">
        <v>13</v>
      </c>
      <c r="E1801" s="14"/>
    </row>
    <row r="1802" spans="1:5" ht="12.75" customHeight="1">
      <c r="A1802" s="15" t="s">
        <v>2883</v>
      </c>
      <c r="B1802" s="16" t="s">
        <v>3203</v>
      </c>
      <c r="C1802" s="18" t="s">
        <v>3204</v>
      </c>
      <c r="D1802" s="13" t="s">
        <v>16</v>
      </c>
      <c r="E1802" s="14"/>
    </row>
    <row r="1803" spans="1:5" ht="12.75" customHeight="1">
      <c r="A1803" s="15" t="s">
        <v>2883</v>
      </c>
      <c r="B1803" s="16" t="s">
        <v>3205</v>
      </c>
      <c r="C1803" s="18" t="s">
        <v>3206</v>
      </c>
      <c r="D1803" s="13" t="s">
        <v>16</v>
      </c>
      <c r="E1803" s="14"/>
    </row>
    <row r="1804" spans="1:5" ht="12.75" customHeight="1">
      <c r="A1804" s="15" t="s">
        <v>2883</v>
      </c>
      <c r="B1804" s="16" t="s">
        <v>3207</v>
      </c>
      <c r="C1804" s="18" t="s">
        <v>3208</v>
      </c>
      <c r="D1804" s="13" t="s">
        <v>16</v>
      </c>
      <c r="E1804" s="14"/>
    </row>
    <row r="1805" spans="1:5" ht="12.75" customHeight="1">
      <c r="A1805" s="15" t="s">
        <v>2883</v>
      </c>
      <c r="B1805" s="16" t="s">
        <v>3209</v>
      </c>
      <c r="C1805" s="18" t="s">
        <v>3210</v>
      </c>
      <c r="D1805" s="13" t="s">
        <v>16</v>
      </c>
      <c r="E1805" s="14"/>
    </row>
    <row r="1806" spans="1:5" ht="12.75" customHeight="1">
      <c r="A1806" s="15" t="s">
        <v>2883</v>
      </c>
      <c r="B1806" s="16" t="s">
        <v>3211</v>
      </c>
      <c r="C1806" s="18" t="s">
        <v>3212</v>
      </c>
      <c r="D1806" s="13" t="s">
        <v>16</v>
      </c>
      <c r="E1806" s="14"/>
    </row>
    <row r="1807" spans="1:5" ht="12.75" customHeight="1">
      <c r="A1807" s="15" t="s">
        <v>2883</v>
      </c>
      <c r="B1807" s="16" t="s">
        <v>3213</v>
      </c>
      <c r="C1807" s="18" t="s">
        <v>3214</v>
      </c>
      <c r="D1807" s="13" t="s">
        <v>113</v>
      </c>
      <c r="E1807" s="14"/>
    </row>
    <row r="1808" spans="1:5" ht="12.75" customHeight="1">
      <c r="A1808" s="15" t="s">
        <v>2883</v>
      </c>
      <c r="B1808" s="16" t="s">
        <v>3215</v>
      </c>
      <c r="C1808" s="12"/>
      <c r="D1808" s="13" t="s">
        <v>13</v>
      </c>
      <c r="E1808" s="14"/>
    </row>
    <row r="1809" spans="1:5" ht="12.75" customHeight="1">
      <c r="A1809" s="15" t="s">
        <v>2883</v>
      </c>
      <c r="B1809" s="16" t="s">
        <v>3216</v>
      </c>
      <c r="C1809" s="18" t="s">
        <v>3217</v>
      </c>
      <c r="D1809" s="13" t="s">
        <v>113</v>
      </c>
      <c r="E1809" s="14"/>
    </row>
    <row r="1810" spans="1:5" ht="12.75" customHeight="1">
      <c r="A1810" s="15" t="s">
        <v>2883</v>
      </c>
      <c r="B1810" s="16" t="s">
        <v>3218</v>
      </c>
      <c r="C1810" s="18" t="s">
        <v>3219</v>
      </c>
      <c r="D1810" s="13" t="s">
        <v>16</v>
      </c>
      <c r="E1810" s="14"/>
    </row>
    <row r="1811" spans="1:5" ht="12.75" customHeight="1">
      <c r="A1811" s="15" t="s">
        <v>2883</v>
      </c>
      <c r="B1811" s="16" t="s">
        <v>3220</v>
      </c>
      <c r="C1811" s="12"/>
      <c r="D1811" s="13" t="s">
        <v>13</v>
      </c>
      <c r="E1811" s="14"/>
    </row>
    <row r="1812" spans="1:5" ht="12.75" customHeight="1">
      <c r="A1812" s="15" t="s">
        <v>2883</v>
      </c>
      <c r="B1812" s="16" t="s">
        <v>3221</v>
      </c>
      <c r="C1812" s="12"/>
      <c r="D1812" s="13" t="s">
        <v>16</v>
      </c>
      <c r="E1812" s="14"/>
    </row>
    <row r="1813" spans="1:5" ht="12.75" customHeight="1">
      <c r="A1813" s="15" t="s">
        <v>2883</v>
      </c>
      <c r="B1813" s="16" t="s">
        <v>3222</v>
      </c>
      <c r="C1813" s="12"/>
      <c r="D1813" s="13" t="s">
        <v>13</v>
      </c>
      <c r="E1813" s="14"/>
    </row>
    <row r="1814" spans="1:5" ht="12.75" customHeight="1">
      <c r="A1814" s="15" t="s">
        <v>2883</v>
      </c>
      <c r="B1814" s="16" t="s">
        <v>3223</v>
      </c>
      <c r="C1814" s="12"/>
      <c r="D1814" s="13" t="s">
        <v>13</v>
      </c>
      <c r="E1814" s="14"/>
    </row>
    <row r="1815" spans="1:5" ht="12.75" customHeight="1">
      <c r="A1815" s="15" t="s">
        <v>2883</v>
      </c>
      <c r="B1815" s="16" t="s">
        <v>3224</v>
      </c>
      <c r="C1815" s="12"/>
      <c r="D1815" s="13" t="s">
        <v>13</v>
      </c>
      <c r="E1815" s="14"/>
    </row>
    <row r="1816" spans="1:5" ht="12.75" customHeight="1">
      <c r="A1816" s="10" t="s">
        <v>2883</v>
      </c>
      <c r="B1816" s="11" t="s">
        <v>3225</v>
      </c>
      <c r="C1816" s="12"/>
      <c r="D1816" s="18" t="s">
        <v>13</v>
      </c>
      <c r="E1816" s="14"/>
    </row>
    <row r="1817" spans="1:5" ht="12.75" customHeight="1">
      <c r="A1817" s="15" t="s">
        <v>2883</v>
      </c>
      <c r="B1817" s="16" t="s">
        <v>3226</v>
      </c>
      <c r="C1817" s="12"/>
      <c r="D1817" s="13" t="s">
        <v>13</v>
      </c>
      <c r="E1817" s="14"/>
    </row>
    <row r="1818" spans="1:5" ht="12.75" customHeight="1">
      <c r="A1818" s="15" t="s">
        <v>2883</v>
      </c>
      <c r="B1818" s="16" t="s">
        <v>3227</v>
      </c>
      <c r="C1818" s="12"/>
      <c r="D1818" s="13" t="s">
        <v>13</v>
      </c>
      <c r="E1818" s="14"/>
    </row>
    <row r="1819" spans="1:5" ht="12.75" customHeight="1">
      <c r="A1819" s="15" t="s">
        <v>2883</v>
      </c>
      <c r="B1819" s="16" t="s">
        <v>3228</v>
      </c>
      <c r="C1819" s="12"/>
      <c r="D1819" s="13" t="s">
        <v>13</v>
      </c>
      <c r="E1819" s="14"/>
    </row>
    <row r="1820" spans="1:5" ht="12.75" customHeight="1">
      <c r="A1820" s="15" t="s">
        <v>2883</v>
      </c>
      <c r="B1820" s="16" t="s">
        <v>3229</v>
      </c>
      <c r="C1820" s="12"/>
      <c r="D1820" s="13" t="s">
        <v>13</v>
      </c>
      <c r="E1820" s="14"/>
    </row>
    <row r="1821" spans="1:5" ht="12.75" customHeight="1">
      <c r="A1821" s="15" t="s">
        <v>2883</v>
      </c>
      <c r="B1821" s="16" t="s">
        <v>3230</v>
      </c>
      <c r="C1821" s="12"/>
      <c r="D1821" s="13" t="s">
        <v>13</v>
      </c>
      <c r="E1821" s="14"/>
    </row>
    <row r="1822" spans="1:5" ht="12.75" customHeight="1">
      <c r="A1822" s="15" t="s">
        <v>2883</v>
      </c>
      <c r="B1822" s="16" t="s">
        <v>3231</v>
      </c>
      <c r="C1822" s="12"/>
      <c r="D1822" s="13" t="s">
        <v>13</v>
      </c>
      <c r="E1822" s="14"/>
    </row>
    <row r="1823" spans="1:5" ht="12.75" customHeight="1">
      <c r="A1823" s="15" t="s">
        <v>2883</v>
      </c>
      <c r="B1823" s="16" t="s">
        <v>3232</v>
      </c>
      <c r="C1823" s="12"/>
      <c r="D1823" s="13" t="s">
        <v>13</v>
      </c>
      <c r="E1823" s="14"/>
    </row>
    <row r="1824" spans="1:5" ht="12.75" customHeight="1">
      <c r="A1824" s="15" t="s">
        <v>2883</v>
      </c>
      <c r="B1824" s="16" t="s">
        <v>3233</v>
      </c>
      <c r="C1824" s="18" t="s">
        <v>3234</v>
      </c>
      <c r="D1824" s="13" t="s">
        <v>16</v>
      </c>
      <c r="E1824" s="14"/>
    </row>
    <row r="1825" spans="1:5" ht="12.75" customHeight="1">
      <c r="A1825" s="15" t="s">
        <v>2883</v>
      </c>
      <c r="B1825" s="16" t="s">
        <v>3235</v>
      </c>
      <c r="C1825" s="18" t="s">
        <v>3236</v>
      </c>
      <c r="D1825" s="13" t="s">
        <v>16</v>
      </c>
      <c r="E1825" s="14"/>
    </row>
    <row r="1826" spans="1:5" ht="12.75" customHeight="1">
      <c r="A1826" s="15" t="s">
        <v>2883</v>
      </c>
      <c r="B1826" s="16" t="s">
        <v>3237</v>
      </c>
      <c r="C1826" s="18" t="s">
        <v>3238</v>
      </c>
      <c r="D1826" s="13" t="s">
        <v>16</v>
      </c>
      <c r="E1826" s="17">
        <v>1</v>
      </c>
    </row>
    <row r="1827" spans="1:5" ht="12.75" customHeight="1">
      <c r="A1827" s="15" t="s">
        <v>2883</v>
      </c>
      <c r="B1827" s="16" t="s">
        <v>3239</v>
      </c>
      <c r="C1827" s="12"/>
      <c r="D1827" s="13" t="s">
        <v>16</v>
      </c>
      <c r="E1827" s="17">
        <v>1</v>
      </c>
    </row>
    <row r="1828" spans="1:5" ht="12.75" customHeight="1">
      <c r="A1828" s="15" t="s">
        <v>2883</v>
      </c>
      <c r="B1828" s="16" t="s">
        <v>3240</v>
      </c>
      <c r="C1828" s="12"/>
      <c r="D1828" s="13" t="s">
        <v>16</v>
      </c>
      <c r="E1828" s="14"/>
    </row>
    <row r="1829" spans="1:5" ht="12.75" customHeight="1">
      <c r="A1829" s="15" t="s">
        <v>2883</v>
      </c>
      <c r="B1829" s="16" t="s">
        <v>3241</v>
      </c>
      <c r="C1829" s="19" t="s">
        <v>3242</v>
      </c>
      <c r="D1829" s="13" t="s">
        <v>16</v>
      </c>
      <c r="E1829" s="14"/>
    </row>
    <row r="1830" spans="1:5" ht="12.75" customHeight="1">
      <c r="A1830" s="10" t="s">
        <v>2883</v>
      </c>
      <c r="B1830" s="11" t="s">
        <v>3243</v>
      </c>
      <c r="C1830" s="12"/>
      <c r="D1830" s="18" t="s">
        <v>13</v>
      </c>
      <c r="E1830" s="14"/>
    </row>
    <row r="1831" spans="1:5" ht="12.75" customHeight="1">
      <c r="A1831" s="15" t="s">
        <v>2883</v>
      </c>
      <c r="B1831" s="16" t="s">
        <v>3244</v>
      </c>
      <c r="C1831" s="12"/>
      <c r="D1831" s="13" t="s">
        <v>13</v>
      </c>
      <c r="E1831" s="14"/>
    </row>
    <row r="1832" spans="1:5" ht="12.75" customHeight="1">
      <c r="A1832" s="10" t="s">
        <v>2883</v>
      </c>
      <c r="B1832" s="11" t="s">
        <v>3245</v>
      </c>
      <c r="C1832" s="12"/>
      <c r="D1832" s="18" t="s">
        <v>13</v>
      </c>
      <c r="E1832" s="14"/>
    </row>
    <row r="1833" spans="1:5" ht="12.75" customHeight="1">
      <c r="A1833" s="10" t="s">
        <v>2883</v>
      </c>
      <c r="B1833" s="11" t="s">
        <v>3246</v>
      </c>
      <c r="C1833" s="12"/>
      <c r="D1833" s="18" t="s">
        <v>13</v>
      </c>
      <c r="E1833" s="14"/>
    </row>
    <row r="1834" spans="1:5" ht="12.75" customHeight="1">
      <c r="A1834" s="15" t="s">
        <v>2883</v>
      </c>
      <c r="B1834" s="16" t="s">
        <v>3247</v>
      </c>
      <c r="C1834" s="18" t="s">
        <v>3248</v>
      </c>
      <c r="D1834" s="13" t="s">
        <v>113</v>
      </c>
      <c r="E1834" s="14"/>
    </row>
    <row r="1835" spans="1:5" ht="12.75" customHeight="1">
      <c r="A1835" s="15" t="s">
        <v>2883</v>
      </c>
      <c r="B1835" s="16" t="s">
        <v>3249</v>
      </c>
      <c r="C1835" s="18" t="s">
        <v>3250</v>
      </c>
      <c r="D1835" s="13" t="s">
        <v>113</v>
      </c>
      <c r="E1835" s="14"/>
    </row>
    <row r="1836" spans="1:5" ht="12.75" customHeight="1">
      <c r="A1836" s="15" t="s">
        <v>2883</v>
      </c>
      <c r="B1836" s="16" t="s">
        <v>3251</v>
      </c>
      <c r="C1836" s="18" t="s">
        <v>3252</v>
      </c>
      <c r="D1836" s="13" t="s">
        <v>113</v>
      </c>
      <c r="E1836" s="14"/>
    </row>
    <row r="1837" spans="1:5" ht="12.75" customHeight="1">
      <c r="A1837" s="10" t="s">
        <v>2883</v>
      </c>
      <c r="B1837" s="11" t="s">
        <v>3253</v>
      </c>
      <c r="C1837" s="12"/>
      <c r="D1837" s="13" t="s">
        <v>13</v>
      </c>
      <c r="E1837" s="14"/>
    </row>
    <row r="1838" spans="1:5" ht="12.75" customHeight="1">
      <c r="A1838" s="10" t="s">
        <v>2883</v>
      </c>
      <c r="B1838" s="11" t="s">
        <v>3254</v>
      </c>
      <c r="C1838" s="12"/>
      <c r="D1838" s="13" t="s">
        <v>13</v>
      </c>
      <c r="E1838" s="14"/>
    </row>
    <row r="1839" spans="1:5" ht="12.75" customHeight="1">
      <c r="A1839" s="10" t="s">
        <v>2883</v>
      </c>
      <c r="B1839" s="11" t="s">
        <v>3255</v>
      </c>
      <c r="C1839" s="12"/>
      <c r="D1839" s="18" t="s">
        <v>13</v>
      </c>
      <c r="E1839" s="14"/>
    </row>
    <row r="1840" spans="1:5" ht="12.75" customHeight="1">
      <c r="A1840" s="10" t="s">
        <v>2883</v>
      </c>
      <c r="B1840" s="11" t="s">
        <v>3256</v>
      </c>
      <c r="C1840" s="12"/>
      <c r="D1840" s="13" t="s">
        <v>13</v>
      </c>
      <c r="E1840" s="14"/>
    </row>
    <row r="1841" spans="1:5" ht="12.75" customHeight="1">
      <c r="A1841" s="10" t="s">
        <v>2883</v>
      </c>
      <c r="B1841" s="11" t="s">
        <v>3257</v>
      </c>
      <c r="C1841" s="12"/>
      <c r="D1841" s="13" t="s">
        <v>13</v>
      </c>
      <c r="E1841" s="14"/>
    </row>
    <row r="1842" spans="1:5" ht="12.75" customHeight="1">
      <c r="A1842" s="10" t="s">
        <v>2883</v>
      </c>
      <c r="B1842" s="11" t="s">
        <v>3258</v>
      </c>
      <c r="C1842" s="12"/>
      <c r="D1842" s="13" t="s">
        <v>13</v>
      </c>
      <c r="E1842" s="14"/>
    </row>
    <row r="1843" spans="1:5" ht="12.75" customHeight="1">
      <c r="A1843" s="10" t="s">
        <v>2883</v>
      </c>
      <c r="B1843" s="11" t="s">
        <v>3259</v>
      </c>
      <c r="C1843" s="18" t="s">
        <v>3260</v>
      </c>
      <c r="D1843" s="13" t="s">
        <v>13</v>
      </c>
      <c r="E1843" s="14"/>
    </row>
    <row r="1844" spans="1:5" ht="12.75" customHeight="1">
      <c r="A1844" s="10" t="s">
        <v>2883</v>
      </c>
      <c r="B1844" s="11" t="s">
        <v>3261</v>
      </c>
      <c r="C1844" s="12"/>
      <c r="D1844" s="13" t="s">
        <v>13</v>
      </c>
      <c r="E1844" s="14"/>
    </row>
    <row r="1845" spans="1:5" ht="12.75" customHeight="1">
      <c r="A1845" s="10" t="s">
        <v>2883</v>
      </c>
      <c r="B1845" s="11" t="s">
        <v>3262</v>
      </c>
      <c r="C1845" s="18" t="s">
        <v>3263</v>
      </c>
      <c r="D1845" s="13" t="s">
        <v>13</v>
      </c>
      <c r="E1845" s="14"/>
    </row>
    <row r="1846" spans="1:5" ht="12.75" customHeight="1">
      <c r="A1846" s="10" t="s">
        <v>2883</v>
      </c>
      <c r="B1846" s="11" t="s">
        <v>3264</v>
      </c>
      <c r="C1846" s="18" t="s">
        <v>3265</v>
      </c>
      <c r="D1846" s="13" t="s">
        <v>13</v>
      </c>
      <c r="E1846" s="14"/>
    </row>
    <row r="1847" spans="1:5" ht="12.75" customHeight="1">
      <c r="A1847" s="10" t="s">
        <v>2883</v>
      </c>
      <c r="B1847" s="11" t="s">
        <v>3266</v>
      </c>
      <c r="C1847" s="12"/>
      <c r="D1847" s="18" t="s">
        <v>13</v>
      </c>
      <c r="E1847" s="14"/>
    </row>
    <row r="1848" spans="1:5" ht="12.75" customHeight="1">
      <c r="A1848" s="15" t="s">
        <v>2883</v>
      </c>
      <c r="B1848" s="16" t="s">
        <v>3267</v>
      </c>
      <c r="C1848" s="12"/>
      <c r="D1848" s="13" t="s">
        <v>13</v>
      </c>
      <c r="E1848" s="14"/>
    </row>
    <row r="1849" spans="1:5" ht="12.75" customHeight="1">
      <c r="A1849" s="15" t="s">
        <v>2883</v>
      </c>
      <c r="B1849" s="16" t="s">
        <v>3268</v>
      </c>
      <c r="C1849" s="12"/>
      <c r="D1849" s="13" t="s">
        <v>13</v>
      </c>
      <c r="E1849" s="14"/>
    </row>
    <row r="1850" spans="1:5" ht="12.75" customHeight="1">
      <c r="A1850" s="15" t="s">
        <v>2883</v>
      </c>
      <c r="B1850" s="16" t="s">
        <v>3269</v>
      </c>
      <c r="C1850" s="18" t="s">
        <v>3270</v>
      </c>
      <c r="D1850" s="13" t="s">
        <v>113</v>
      </c>
      <c r="E1850" s="14"/>
    </row>
    <row r="1851" spans="1:5" ht="12.75" customHeight="1">
      <c r="A1851" s="15" t="s">
        <v>2883</v>
      </c>
      <c r="B1851" s="16" t="s">
        <v>3271</v>
      </c>
      <c r="C1851" s="12"/>
      <c r="D1851" s="13" t="s">
        <v>13</v>
      </c>
      <c r="E1851" s="14"/>
    </row>
    <row r="1852" spans="1:5" ht="12.75" customHeight="1">
      <c r="A1852" s="15" t="s">
        <v>2883</v>
      </c>
      <c r="B1852" s="16" t="s">
        <v>3272</v>
      </c>
      <c r="C1852" s="12"/>
      <c r="D1852" s="13" t="s">
        <v>13</v>
      </c>
      <c r="E1852" s="14"/>
    </row>
    <row r="1853" spans="1:5" ht="12.75" customHeight="1">
      <c r="A1853" s="15" t="s">
        <v>2883</v>
      </c>
      <c r="B1853" s="16" t="s">
        <v>3273</v>
      </c>
      <c r="C1853" s="12"/>
      <c r="D1853" s="13" t="s">
        <v>13</v>
      </c>
      <c r="E1853" s="14"/>
    </row>
    <row r="1854" spans="1:5" ht="12.75" customHeight="1">
      <c r="A1854" s="15" t="s">
        <v>2883</v>
      </c>
      <c r="B1854" s="16" t="s">
        <v>3274</v>
      </c>
      <c r="C1854" s="12"/>
      <c r="D1854" s="13" t="s">
        <v>13</v>
      </c>
      <c r="E1854" s="14"/>
    </row>
    <row r="1855" spans="1:5" ht="12.75" customHeight="1">
      <c r="A1855" s="10" t="s">
        <v>2883</v>
      </c>
      <c r="B1855" s="11" t="s">
        <v>3275</v>
      </c>
      <c r="C1855" s="12"/>
      <c r="D1855" s="18" t="s">
        <v>13</v>
      </c>
      <c r="E1855" s="14"/>
    </row>
    <row r="1856" spans="1:5" ht="12.75" customHeight="1">
      <c r="A1856" s="15" t="s">
        <v>2883</v>
      </c>
      <c r="B1856" s="16" t="s">
        <v>3276</v>
      </c>
      <c r="C1856" s="12"/>
      <c r="D1856" s="13" t="s">
        <v>13</v>
      </c>
      <c r="E1856" s="14"/>
    </row>
    <row r="1857" spans="1:5" ht="12.75" customHeight="1">
      <c r="A1857" s="15" t="s">
        <v>2883</v>
      </c>
      <c r="B1857" s="16" t="s">
        <v>3277</v>
      </c>
      <c r="C1857" s="12"/>
      <c r="D1857" s="13" t="s">
        <v>16</v>
      </c>
      <c r="E1857" s="17">
        <v>1</v>
      </c>
    </row>
    <row r="1858" spans="1:5" ht="12.75" customHeight="1">
      <c r="A1858" s="15" t="s">
        <v>2883</v>
      </c>
      <c r="B1858" s="16" t="s">
        <v>3278</v>
      </c>
      <c r="C1858" s="18" t="s">
        <v>3279</v>
      </c>
      <c r="D1858" s="13" t="s">
        <v>16</v>
      </c>
      <c r="E1858" s="14"/>
    </row>
    <row r="1859" spans="1:5" ht="12.75" customHeight="1">
      <c r="A1859" s="15" t="s">
        <v>2883</v>
      </c>
      <c r="B1859" s="16" t="s">
        <v>3280</v>
      </c>
      <c r="C1859" s="18" t="s">
        <v>3281</v>
      </c>
      <c r="D1859" s="13" t="s">
        <v>16</v>
      </c>
      <c r="E1859" s="14"/>
    </row>
    <row r="1860" spans="1:5" ht="12.75" customHeight="1">
      <c r="A1860" s="10" t="s">
        <v>3282</v>
      </c>
      <c r="B1860" s="11" t="s">
        <v>3283</v>
      </c>
      <c r="C1860" s="18" t="s">
        <v>3284</v>
      </c>
      <c r="D1860" s="13" t="s">
        <v>13</v>
      </c>
      <c r="E1860" s="14"/>
    </row>
    <row r="1861" spans="1:5" ht="12.75" customHeight="1">
      <c r="A1861" s="15" t="s">
        <v>3285</v>
      </c>
      <c r="B1861" s="16" t="s">
        <v>3286</v>
      </c>
      <c r="C1861" s="18" t="s">
        <v>3287</v>
      </c>
      <c r="D1861" s="13" t="s">
        <v>224</v>
      </c>
      <c r="E1861" s="14"/>
    </row>
    <row r="1862" spans="1:5" ht="12.75" customHeight="1">
      <c r="A1862" s="15" t="s">
        <v>3285</v>
      </c>
      <c r="B1862" s="16" t="s">
        <v>3288</v>
      </c>
      <c r="C1862" s="18" t="s">
        <v>3289</v>
      </c>
      <c r="D1862" s="13" t="s">
        <v>224</v>
      </c>
      <c r="E1862" s="14"/>
    </row>
    <row r="1863" spans="1:5" ht="12.75" customHeight="1">
      <c r="A1863" s="10" t="s">
        <v>3285</v>
      </c>
      <c r="B1863" s="11" t="s">
        <v>3290</v>
      </c>
      <c r="C1863" s="18" t="s">
        <v>3291</v>
      </c>
      <c r="D1863" s="13" t="s">
        <v>13</v>
      </c>
      <c r="E1863" s="14"/>
    </row>
    <row r="1864" spans="1:5" ht="12.75" customHeight="1">
      <c r="A1864" s="15" t="s">
        <v>3285</v>
      </c>
      <c r="B1864" s="16" t="s">
        <v>3292</v>
      </c>
      <c r="C1864" s="18" t="s">
        <v>3293</v>
      </c>
      <c r="D1864" s="13" t="s">
        <v>113</v>
      </c>
      <c r="E1864" s="14"/>
    </row>
    <row r="1865" spans="1:5" ht="12.75" customHeight="1">
      <c r="A1865" s="15" t="s">
        <v>3285</v>
      </c>
      <c r="B1865" s="16" t="s">
        <v>3294</v>
      </c>
      <c r="C1865" s="18" t="s">
        <v>3295</v>
      </c>
      <c r="D1865" s="13" t="s">
        <v>136</v>
      </c>
      <c r="E1865" s="14"/>
    </row>
    <row r="1866" spans="1:5" ht="12.75" customHeight="1">
      <c r="A1866" s="15" t="s">
        <v>3285</v>
      </c>
      <c r="B1866" s="16" t="s">
        <v>3296</v>
      </c>
      <c r="C1866" s="18" t="s">
        <v>3297</v>
      </c>
      <c r="D1866" s="13" t="s">
        <v>136</v>
      </c>
      <c r="E1866" s="14"/>
    </row>
    <row r="1867" spans="1:5" ht="12.75" customHeight="1">
      <c r="A1867" s="15" t="s">
        <v>3285</v>
      </c>
      <c r="B1867" s="16" t="s">
        <v>3298</v>
      </c>
      <c r="C1867" s="18" t="s">
        <v>3299</v>
      </c>
      <c r="D1867" s="13" t="s">
        <v>268</v>
      </c>
      <c r="E1867" s="14"/>
    </row>
    <row r="1868" spans="1:5" ht="12.75" customHeight="1">
      <c r="A1868" s="15" t="s">
        <v>3285</v>
      </c>
      <c r="B1868" s="16" t="s">
        <v>3300</v>
      </c>
      <c r="C1868" s="18" t="s">
        <v>3301</v>
      </c>
      <c r="D1868" s="13" t="s">
        <v>224</v>
      </c>
      <c r="E1868" s="14"/>
    </row>
    <row r="1869" spans="1:5" ht="12.75" customHeight="1">
      <c r="A1869" s="15" t="s">
        <v>3285</v>
      </c>
      <c r="B1869" s="16" t="s">
        <v>3302</v>
      </c>
      <c r="C1869" s="18" t="s">
        <v>3303</v>
      </c>
      <c r="D1869" s="13" t="s">
        <v>224</v>
      </c>
      <c r="E1869" s="14"/>
    </row>
    <row r="1870" spans="1:5" ht="12.75" customHeight="1">
      <c r="A1870" s="15" t="s">
        <v>3285</v>
      </c>
      <c r="B1870" s="16" t="s">
        <v>3304</v>
      </c>
      <c r="C1870" s="18" t="s">
        <v>3305</v>
      </c>
      <c r="D1870" s="13" t="s">
        <v>300</v>
      </c>
      <c r="E1870" s="14"/>
    </row>
    <row r="1871" spans="1:5" ht="12.75" customHeight="1">
      <c r="A1871" s="15" t="s">
        <v>3285</v>
      </c>
      <c r="B1871" s="16" t="s">
        <v>3306</v>
      </c>
      <c r="C1871" s="12"/>
      <c r="D1871" s="18" t="s">
        <v>13</v>
      </c>
      <c r="E1871" s="14"/>
    </row>
    <row r="1872" spans="1:5" ht="12.75" customHeight="1">
      <c r="A1872" s="15" t="s">
        <v>3285</v>
      </c>
      <c r="B1872" s="16" t="s">
        <v>3307</v>
      </c>
      <c r="C1872" s="18" t="s">
        <v>3308</v>
      </c>
      <c r="D1872" s="13" t="s">
        <v>113</v>
      </c>
      <c r="E1872" s="14"/>
    </row>
    <row r="1873" spans="1:5" ht="12.75" customHeight="1">
      <c r="A1873" s="15" t="s">
        <v>3285</v>
      </c>
      <c r="B1873" s="16" t="s">
        <v>3309</v>
      </c>
      <c r="C1873" s="18" t="s">
        <v>3310</v>
      </c>
      <c r="D1873" s="13" t="s">
        <v>224</v>
      </c>
      <c r="E1873" s="17">
        <v>1</v>
      </c>
    </row>
    <row r="1874" spans="1:5" ht="12.75" customHeight="1">
      <c r="A1874" s="15" t="s">
        <v>3285</v>
      </c>
      <c r="B1874" s="16" t="s">
        <v>3311</v>
      </c>
      <c r="C1874" s="18" t="s">
        <v>3312</v>
      </c>
      <c r="D1874" s="13" t="s">
        <v>224</v>
      </c>
      <c r="E1874" s="17">
        <v>1</v>
      </c>
    </row>
    <row r="1875" spans="1:5" ht="12.75" customHeight="1">
      <c r="A1875" s="15" t="s">
        <v>3285</v>
      </c>
      <c r="B1875" s="16" t="s">
        <v>3313</v>
      </c>
      <c r="C1875" s="18" t="s">
        <v>3314</v>
      </c>
      <c r="D1875" s="13" t="s">
        <v>16</v>
      </c>
      <c r="E1875" s="14"/>
    </row>
    <row r="1876" spans="1:5" ht="12.75" customHeight="1">
      <c r="A1876" s="15" t="s">
        <v>3285</v>
      </c>
      <c r="B1876" s="16" t="s">
        <v>3315</v>
      </c>
      <c r="C1876" s="18" t="s">
        <v>3316</v>
      </c>
      <c r="D1876" s="13" t="s">
        <v>268</v>
      </c>
      <c r="E1876" s="14"/>
    </row>
    <row r="1877" spans="1:5" ht="12.75" customHeight="1">
      <c r="A1877" s="15" t="s">
        <v>3285</v>
      </c>
      <c r="B1877" s="16" t="s">
        <v>3317</v>
      </c>
      <c r="C1877" s="18" t="s">
        <v>3318</v>
      </c>
      <c r="D1877" s="13" t="s">
        <v>16</v>
      </c>
      <c r="E1877" s="14"/>
    </row>
    <row r="1878" spans="1:5" ht="12.75" customHeight="1">
      <c r="A1878" s="15" t="s">
        <v>3285</v>
      </c>
      <c r="B1878" s="16" t="s">
        <v>3319</v>
      </c>
      <c r="C1878" s="18" t="s">
        <v>3320</v>
      </c>
      <c r="D1878" s="13" t="s">
        <v>300</v>
      </c>
      <c r="E1878" s="14"/>
    </row>
    <row r="1879" spans="1:5" ht="12.75" customHeight="1">
      <c r="A1879" s="15" t="s">
        <v>3285</v>
      </c>
      <c r="B1879" s="16" t="s">
        <v>3321</v>
      </c>
      <c r="C1879" s="18" t="s">
        <v>3322</v>
      </c>
      <c r="D1879" s="13" t="s">
        <v>224</v>
      </c>
      <c r="E1879" s="17">
        <v>1</v>
      </c>
    </row>
    <row r="1880" spans="1:5" ht="12.75" customHeight="1">
      <c r="A1880" s="10" t="s">
        <v>3285</v>
      </c>
      <c r="B1880" s="11" t="s">
        <v>3323</v>
      </c>
      <c r="C1880" s="18" t="s">
        <v>3324</v>
      </c>
      <c r="D1880" s="13" t="s">
        <v>13</v>
      </c>
      <c r="E1880" s="14"/>
    </row>
    <row r="1881" spans="1:5" ht="12.75" customHeight="1">
      <c r="A1881" s="15" t="s">
        <v>3285</v>
      </c>
      <c r="B1881" s="16" t="s">
        <v>3325</v>
      </c>
      <c r="C1881" s="18" t="s">
        <v>3324</v>
      </c>
      <c r="D1881" s="13" t="s">
        <v>113</v>
      </c>
      <c r="E1881" s="14"/>
    </row>
    <row r="1882" spans="1:5" ht="12.75" customHeight="1">
      <c r="A1882" s="15" t="s">
        <v>3285</v>
      </c>
      <c r="B1882" s="16" t="s">
        <v>3326</v>
      </c>
      <c r="C1882" s="18" t="s">
        <v>3327</v>
      </c>
      <c r="D1882" s="13" t="s">
        <v>16</v>
      </c>
      <c r="E1882" s="14"/>
    </row>
    <row r="1883" spans="1:5" ht="12.75" customHeight="1">
      <c r="A1883" s="15" t="s">
        <v>3328</v>
      </c>
      <c r="B1883" s="16" t="s">
        <v>3329</v>
      </c>
      <c r="C1883" s="18" t="s">
        <v>3330</v>
      </c>
      <c r="D1883" s="13" t="s">
        <v>16</v>
      </c>
      <c r="E1883" s="14"/>
    </row>
    <row r="1884" spans="1:5" ht="12.75" customHeight="1">
      <c r="A1884" s="15" t="s">
        <v>3328</v>
      </c>
      <c r="B1884" s="16" t="s">
        <v>3331</v>
      </c>
      <c r="C1884" s="18" t="s">
        <v>3332</v>
      </c>
      <c r="D1884" s="13" t="s">
        <v>16</v>
      </c>
      <c r="E1884" s="14"/>
    </row>
    <row r="1885" spans="1:5" ht="12.75" customHeight="1">
      <c r="A1885" s="15" t="s">
        <v>3328</v>
      </c>
      <c r="B1885" s="16" t="s">
        <v>3333</v>
      </c>
      <c r="C1885" s="18" t="s">
        <v>3334</v>
      </c>
      <c r="D1885" s="13" t="s">
        <v>16</v>
      </c>
      <c r="E1885" s="14"/>
    </row>
    <row r="1886" spans="1:5" ht="12.75" customHeight="1">
      <c r="A1886" s="15" t="s">
        <v>3328</v>
      </c>
      <c r="B1886" s="16" t="s">
        <v>3335</v>
      </c>
      <c r="C1886" s="12"/>
      <c r="D1886" s="13" t="s">
        <v>16</v>
      </c>
      <c r="E1886" s="14"/>
    </row>
    <row r="1887" spans="1:5" ht="12.75" customHeight="1">
      <c r="A1887" s="15" t="s">
        <v>3328</v>
      </c>
      <c r="B1887" s="16" t="s">
        <v>3336</v>
      </c>
      <c r="C1887" s="18" t="s">
        <v>3337</v>
      </c>
      <c r="D1887" s="13" t="s">
        <v>16</v>
      </c>
      <c r="E1887" s="14"/>
    </row>
    <row r="1888" spans="1:5" ht="12.75" customHeight="1">
      <c r="A1888" s="15" t="s">
        <v>3328</v>
      </c>
      <c r="B1888" s="16" t="s">
        <v>3338</v>
      </c>
      <c r="C1888" s="12"/>
      <c r="D1888" s="13" t="s">
        <v>16</v>
      </c>
      <c r="E1888" s="14"/>
    </row>
    <row r="1889" spans="1:5" ht="12.75" customHeight="1">
      <c r="A1889" s="15" t="s">
        <v>3328</v>
      </c>
      <c r="B1889" s="16" t="s">
        <v>3339</v>
      </c>
      <c r="C1889" s="18" t="s">
        <v>3340</v>
      </c>
      <c r="D1889" s="13" t="s">
        <v>16</v>
      </c>
      <c r="E1889" s="14"/>
    </row>
    <row r="1890" spans="1:5" ht="12.75" customHeight="1">
      <c r="A1890" s="15" t="s">
        <v>3328</v>
      </c>
      <c r="B1890" s="16" t="s">
        <v>3341</v>
      </c>
      <c r="C1890" s="18" t="s">
        <v>3342</v>
      </c>
      <c r="D1890" s="13" t="s">
        <v>16</v>
      </c>
      <c r="E1890" s="14"/>
    </row>
    <row r="1891" spans="1:5" ht="12.75" customHeight="1">
      <c r="A1891" s="15" t="s">
        <v>3343</v>
      </c>
      <c r="B1891" s="16" t="s">
        <v>3344</v>
      </c>
      <c r="C1891" s="18" t="s">
        <v>3345</v>
      </c>
      <c r="D1891" s="13" t="s">
        <v>268</v>
      </c>
      <c r="E1891" s="17">
        <v>1</v>
      </c>
    </row>
    <row r="1892" spans="1:5" ht="12.75" customHeight="1">
      <c r="A1892" s="15" t="s">
        <v>3343</v>
      </c>
      <c r="B1892" s="16" t="s">
        <v>3346</v>
      </c>
      <c r="C1892" s="18" t="s">
        <v>3347</v>
      </c>
      <c r="D1892" s="13" t="s">
        <v>16</v>
      </c>
      <c r="E1892" s="17">
        <v>3</v>
      </c>
    </row>
    <row r="1893" spans="1:5" ht="12.75" customHeight="1">
      <c r="A1893" s="10" t="s">
        <v>3348</v>
      </c>
      <c r="B1893" s="11" t="s">
        <v>3349</v>
      </c>
      <c r="C1893" s="18" t="s">
        <v>3350</v>
      </c>
      <c r="D1893" s="13" t="s">
        <v>13</v>
      </c>
      <c r="E1893" s="17">
        <v>1</v>
      </c>
    </row>
    <row r="1894" spans="1:5" ht="12.75" customHeight="1">
      <c r="A1894" s="15" t="s">
        <v>3348</v>
      </c>
      <c r="B1894" s="16" t="s">
        <v>3351</v>
      </c>
      <c r="C1894" s="12"/>
      <c r="D1894" s="13" t="s">
        <v>13</v>
      </c>
      <c r="E1894" s="14"/>
    </row>
    <row r="1895" spans="1:5" ht="12.75" customHeight="1">
      <c r="A1895" s="15" t="s">
        <v>3348</v>
      </c>
      <c r="B1895" s="16" t="s">
        <v>3352</v>
      </c>
      <c r="C1895" s="12"/>
      <c r="D1895" s="13" t="s">
        <v>13</v>
      </c>
      <c r="E1895" s="14"/>
    </row>
    <row r="1896" spans="1:5" ht="12.75" customHeight="1">
      <c r="A1896" s="15" t="s">
        <v>3348</v>
      </c>
      <c r="B1896" s="16" t="s">
        <v>3353</v>
      </c>
      <c r="C1896" s="18" t="s">
        <v>3354</v>
      </c>
      <c r="D1896" s="13" t="s">
        <v>16</v>
      </c>
      <c r="E1896" s="14"/>
    </row>
    <row r="1897" spans="1:5" ht="12.75" customHeight="1">
      <c r="A1897" s="15" t="s">
        <v>3348</v>
      </c>
      <c r="B1897" s="16" t="s">
        <v>3355</v>
      </c>
      <c r="C1897" s="12"/>
      <c r="D1897" s="13" t="s">
        <v>13</v>
      </c>
      <c r="E1897" s="14"/>
    </row>
    <row r="1898" spans="1:5" ht="12.75" customHeight="1">
      <c r="A1898" s="10" t="s">
        <v>3348</v>
      </c>
      <c r="B1898" s="11" t="s">
        <v>3356</v>
      </c>
      <c r="C1898" s="12"/>
      <c r="D1898" s="13" t="s">
        <v>13</v>
      </c>
      <c r="E1898" s="14"/>
    </row>
    <row r="1899" spans="1:5" ht="12.75" customHeight="1">
      <c r="A1899" s="10" t="s">
        <v>3348</v>
      </c>
      <c r="B1899" s="11" t="s">
        <v>3357</v>
      </c>
      <c r="C1899" s="12"/>
      <c r="D1899" s="13" t="s">
        <v>13</v>
      </c>
      <c r="E1899" s="14"/>
    </row>
    <row r="1900" spans="1:5" ht="12.75" customHeight="1">
      <c r="A1900" s="15" t="s">
        <v>3348</v>
      </c>
      <c r="B1900" s="16" t="s">
        <v>3358</v>
      </c>
      <c r="C1900" s="18" t="s">
        <v>3359</v>
      </c>
      <c r="D1900" s="13" t="s">
        <v>16</v>
      </c>
      <c r="E1900" s="14"/>
    </row>
    <row r="1901" spans="1:5" ht="12.75" customHeight="1">
      <c r="A1901" s="10" t="s">
        <v>3348</v>
      </c>
      <c r="B1901" s="11" t="s">
        <v>3360</v>
      </c>
      <c r="C1901" s="18" t="s">
        <v>3361</v>
      </c>
      <c r="D1901" s="13" t="s">
        <v>13</v>
      </c>
      <c r="E1901" s="14"/>
    </row>
    <row r="1902" spans="1:5" ht="12.75" customHeight="1">
      <c r="A1902" s="15" t="s">
        <v>3348</v>
      </c>
      <c r="B1902" s="16" t="s">
        <v>3362</v>
      </c>
      <c r="C1902" s="18" t="s">
        <v>3363</v>
      </c>
      <c r="D1902" s="13" t="s">
        <v>16</v>
      </c>
      <c r="E1902" s="17">
        <v>1</v>
      </c>
    </row>
    <row r="1903" spans="1:5" ht="12.75" customHeight="1">
      <c r="A1903" s="15" t="s">
        <v>3348</v>
      </c>
      <c r="B1903" s="16" t="s">
        <v>3364</v>
      </c>
      <c r="C1903" s="18" t="s">
        <v>3365</v>
      </c>
      <c r="D1903" s="13" t="s">
        <v>16</v>
      </c>
      <c r="E1903" s="14"/>
    </row>
    <row r="1904" spans="1:5" ht="12.75" customHeight="1">
      <c r="A1904" s="15" t="s">
        <v>3348</v>
      </c>
      <c r="B1904" s="16" t="s">
        <v>3366</v>
      </c>
      <c r="C1904" s="18" t="s">
        <v>3367</v>
      </c>
      <c r="D1904" s="13" t="s">
        <v>16</v>
      </c>
      <c r="E1904" s="14"/>
    </row>
    <row r="1905" spans="1:5" ht="12.75" customHeight="1">
      <c r="A1905" s="15" t="s">
        <v>3348</v>
      </c>
      <c r="B1905" s="16" t="s">
        <v>3368</v>
      </c>
      <c r="C1905" s="18" t="s">
        <v>3369</v>
      </c>
      <c r="D1905" s="13" t="s">
        <v>16</v>
      </c>
      <c r="E1905" s="14"/>
    </row>
    <row r="1906" spans="1:5" ht="12.75" customHeight="1">
      <c r="A1906" s="15" t="s">
        <v>3348</v>
      </c>
      <c r="B1906" s="16" t="s">
        <v>3370</v>
      </c>
      <c r="C1906" s="18" t="s">
        <v>3371</v>
      </c>
      <c r="D1906" s="13" t="s">
        <v>16</v>
      </c>
      <c r="E1906" s="17">
        <v>1</v>
      </c>
    </row>
    <row r="1907" spans="1:5" ht="12.75" customHeight="1">
      <c r="A1907" s="15" t="s">
        <v>3348</v>
      </c>
      <c r="B1907" s="16" t="s">
        <v>3372</v>
      </c>
      <c r="C1907" s="18" t="s">
        <v>3373</v>
      </c>
      <c r="D1907" s="13" t="s">
        <v>16</v>
      </c>
      <c r="E1907" s="17">
        <v>1</v>
      </c>
    </row>
    <row r="1908" spans="1:5" ht="12.75" customHeight="1">
      <c r="A1908" s="10" t="s">
        <v>3348</v>
      </c>
      <c r="B1908" s="11" t="s">
        <v>3374</v>
      </c>
      <c r="C1908" s="18" t="s">
        <v>3375</v>
      </c>
      <c r="D1908" s="13" t="s">
        <v>13</v>
      </c>
      <c r="E1908" s="17">
        <v>1</v>
      </c>
    </row>
    <row r="1909" spans="1:5" ht="12.75" customHeight="1">
      <c r="A1909" s="15" t="s">
        <v>3376</v>
      </c>
      <c r="B1909" s="16" t="s">
        <v>3377</v>
      </c>
      <c r="C1909" s="18" t="s">
        <v>3378</v>
      </c>
      <c r="D1909" s="13" t="s">
        <v>16</v>
      </c>
      <c r="E1909" s="14"/>
    </row>
    <row r="1910" spans="1:5" ht="12.75" customHeight="1">
      <c r="A1910" s="15" t="s">
        <v>3376</v>
      </c>
      <c r="B1910" s="16" t="s">
        <v>3379</v>
      </c>
      <c r="C1910" s="18" t="s">
        <v>3380</v>
      </c>
      <c r="D1910" s="13" t="s">
        <v>16</v>
      </c>
      <c r="E1910" s="14"/>
    </row>
    <row r="1911" spans="1:5" ht="12.75" customHeight="1">
      <c r="A1911" s="15" t="s">
        <v>3376</v>
      </c>
      <c r="B1911" s="16" t="s">
        <v>3381</v>
      </c>
      <c r="C1911" s="18" t="s">
        <v>3382</v>
      </c>
      <c r="D1911" s="13" t="s">
        <v>16</v>
      </c>
      <c r="E1911" s="14"/>
    </row>
    <row r="1912" spans="1:5" ht="12.75" customHeight="1">
      <c r="A1912" s="15" t="s">
        <v>3376</v>
      </c>
      <c r="B1912" s="16" t="s">
        <v>3383</v>
      </c>
      <c r="C1912" s="18" t="s">
        <v>3384</v>
      </c>
      <c r="D1912" s="13" t="s">
        <v>16</v>
      </c>
      <c r="E1912" s="17">
        <v>1</v>
      </c>
    </row>
    <row r="1913" spans="1:5" ht="12.75" customHeight="1">
      <c r="A1913" s="15" t="s">
        <v>3376</v>
      </c>
      <c r="B1913" s="16" t="s">
        <v>3385</v>
      </c>
      <c r="C1913" s="18" t="s">
        <v>3386</v>
      </c>
      <c r="D1913" s="13" t="s">
        <v>16</v>
      </c>
      <c r="E1913" s="14"/>
    </row>
    <row r="1914" spans="1:5" ht="12.75" customHeight="1">
      <c r="A1914" s="15" t="s">
        <v>3376</v>
      </c>
      <c r="B1914" s="16" t="s">
        <v>3387</v>
      </c>
      <c r="C1914" s="18" t="s">
        <v>3388</v>
      </c>
      <c r="D1914" s="13" t="s">
        <v>16</v>
      </c>
      <c r="E1914" s="14"/>
    </row>
    <row r="1915" spans="1:5" ht="12.75" customHeight="1">
      <c r="A1915" s="15" t="s">
        <v>3376</v>
      </c>
      <c r="B1915" s="16" t="s">
        <v>3389</v>
      </c>
      <c r="C1915" s="18" t="s">
        <v>3390</v>
      </c>
      <c r="D1915" s="13" t="s">
        <v>16</v>
      </c>
      <c r="E1915" s="14"/>
    </row>
    <row r="1916" spans="1:5" ht="12.75" customHeight="1">
      <c r="A1916" s="15" t="s">
        <v>3376</v>
      </c>
      <c r="B1916" s="16" t="s">
        <v>3391</v>
      </c>
      <c r="C1916" s="18" t="s">
        <v>3392</v>
      </c>
      <c r="D1916" s="13" t="s">
        <v>16</v>
      </c>
      <c r="E1916" s="14"/>
    </row>
    <row r="1917" spans="1:5" ht="12.75" customHeight="1">
      <c r="A1917" s="15" t="s">
        <v>3376</v>
      </c>
      <c r="B1917" s="16" t="s">
        <v>3393</v>
      </c>
      <c r="C1917" s="18" t="s">
        <v>3394</v>
      </c>
      <c r="D1917" s="13" t="s">
        <v>16</v>
      </c>
      <c r="E1917" s="14"/>
    </row>
    <row r="1918" spans="1:5" ht="12.75" customHeight="1">
      <c r="A1918" s="15" t="s">
        <v>3395</v>
      </c>
      <c r="B1918" s="16" t="s">
        <v>3396</v>
      </c>
      <c r="C1918" s="18" t="s">
        <v>3397</v>
      </c>
      <c r="D1918" s="13" t="s">
        <v>16</v>
      </c>
      <c r="E1918" s="17">
        <v>3</v>
      </c>
    </row>
    <row r="1919" spans="1:5" ht="12.75" customHeight="1">
      <c r="A1919" s="15" t="s">
        <v>3395</v>
      </c>
      <c r="B1919" s="16" t="s">
        <v>3398</v>
      </c>
      <c r="C1919" s="18" t="s">
        <v>3399</v>
      </c>
      <c r="D1919" s="13" t="s">
        <v>16</v>
      </c>
      <c r="E1919" s="14"/>
    </row>
    <row r="1920" spans="1:5" ht="12.75" customHeight="1">
      <c r="A1920" s="15" t="s">
        <v>3395</v>
      </c>
      <c r="B1920" s="16" t="s">
        <v>3400</v>
      </c>
      <c r="C1920" s="18" t="s">
        <v>3401</v>
      </c>
      <c r="D1920" s="13" t="s">
        <v>113</v>
      </c>
      <c r="E1920" s="14"/>
    </row>
    <row r="1921" spans="1:5" ht="12.75" customHeight="1">
      <c r="A1921" s="15" t="s">
        <v>3402</v>
      </c>
      <c r="B1921" s="16" t="s">
        <v>3403</v>
      </c>
      <c r="C1921" s="18" t="s">
        <v>3404</v>
      </c>
      <c r="D1921" s="13" t="s">
        <v>113</v>
      </c>
      <c r="E1921" s="14"/>
    </row>
    <row r="1922" spans="1:5" ht="12.75" customHeight="1">
      <c r="A1922" s="15" t="s">
        <v>3402</v>
      </c>
      <c r="B1922" s="16" t="s">
        <v>3405</v>
      </c>
      <c r="C1922" s="18" t="s">
        <v>3406</v>
      </c>
      <c r="D1922" s="13" t="s">
        <v>16</v>
      </c>
      <c r="E1922" s="17">
        <v>1</v>
      </c>
    </row>
    <row r="1923" spans="1:5" ht="12.75" customHeight="1">
      <c r="A1923" s="15" t="s">
        <v>3402</v>
      </c>
      <c r="B1923" s="16" t="s">
        <v>3407</v>
      </c>
      <c r="C1923" s="18" t="s">
        <v>3408</v>
      </c>
      <c r="D1923" s="13" t="s">
        <v>16</v>
      </c>
      <c r="E1923" s="17">
        <v>1</v>
      </c>
    </row>
    <row r="1924" spans="1:5" ht="12.75" customHeight="1">
      <c r="A1924" s="15" t="s">
        <v>3402</v>
      </c>
      <c r="B1924" s="16" t="s">
        <v>3409</v>
      </c>
      <c r="C1924" s="18" t="s">
        <v>3410</v>
      </c>
      <c r="D1924" s="13" t="s">
        <v>113</v>
      </c>
      <c r="E1924" s="14"/>
    </row>
    <row r="1925" spans="1:5" ht="12.75" customHeight="1">
      <c r="A1925" s="15" t="s">
        <v>3402</v>
      </c>
      <c r="B1925" s="16" t="s">
        <v>3411</v>
      </c>
      <c r="C1925" s="18" t="s">
        <v>3412</v>
      </c>
      <c r="D1925" s="13" t="s">
        <v>16</v>
      </c>
      <c r="E1925" s="17">
        <v>1</v>
      </c>
    </row>
    <row r="1926" spans="1:5" ht="12.75" customHeight="1">
      <c r="A1926" s="15" t="s">
        <v>3402</v>
      </c>
      <c r="B1926" s="16" t="s">
        <v>3413</v>
      </c>
      <c r="C1926" s="18" t="s">
        <v>3414</v>
      </c>
      <c r="D1926" s="13" t="s">
        <v>16</v>
      </c>
      <c r="E1926" s="14"/>
    </row>
    <row r="1927" spans="1:5" ht="12.75" customHeight="1">
      <c r="A1927" s="15" t="s">
        <v>3402</v>
      </c>
      <c r="B1927" s="16" t="s">
        <v>3415</v>
      </c>
      <c r="C1927" s="18" t="s">
        <v>3416</v>
      </c>
      <c r="D1927" s="13" t="s">
        <v>113</v>
      </c>
      <c r="E1927" s="14"/>
    </row>
    <row r="1928" spans="1:5" ht="12.75" customHeight="1">
      <c r="A1928" s="15" t="s">
        <v>3402</v>
      </c>
      <c r="B1928" s="16" t="s">
        <v>3417</v>
      </c>
      <c r="C1928" s="18" t="s">
        <v>3418</v>
      </c>
      <c r="D1928" s="13" t="s">
        <v>16</v>
      </c>
      <c r="E1928" s="14"/>
    </row>
    <row r="1929" spans="1:5" ht="12.75" customHeight="1">
      <c r="A1929" s="15" t="s">
        <v>3402</v>
      </c>
      <c r="B1929" s="16" t="s">
        <v>3419</v>
      </c>
      <c r="C1929" s="18" t="s">
        <v>3420</v>
      </c>
      <c r="D1929" s="13" t="s">
        <v>16</v>
      </c>
      <c r="E1929" s="14"/>
    </row>
    <row r="1930" spans="1:5" ht="12.75" customHeight="1">
      <c r="A1930" s="15" t="s">
        <v>3402</v>
      </c>
      <c r="B1930" s="16" t="s">
        <v>3421</v>
      </c>
      <c r="C1930" s="18" t="s">
        <v>3422</v>
      </c>
      <c r="D1930" s="13" t="s">
        <v>16</v>
      </c>
      <c r="E1930" s="17">
        <v>1</v>
      </c>
    </row>
    <row r="1931" spans="1:5" ht="12.75" customHeight="1">
      <c r="A1931" s="15" t="s">
        <v>3402</v>
      </c>
      <c r="B1931" s="16" t="s">
        <v>3423</v>
      </c>
      <c r="C1931" s="18" t="s">
        <v>3424</v>
      </c>
      <c r="D1931" s="13" t="s">
        <v>16</v>
      </c>
      <c r="E1931" s="14"/>
    </row>
    <row r="1932" spans="1:5" ht="12.75" customHeight="1">
      <c r="A1932" s="15" t="s">
        <v>3402</v>
      </c>
      <c r="B1932" s="16" t="s">
        <v>3425</v>
      </c>
      <c r="C1932" s="18" t="s">
        <v>3426</v>
      </c>
      <c r="D1932" s="13" t="s">
        <v>16</v>
      </c>
      <c r="E1932" s="17">
        <v>1</v>
      </c>
    </row>
    <row r="1933" spans="1:5" ht="12.75" customHeight="1">
      <c r="A1933" s="15" t="s">
        <v>3402</v>
      </c>
      <c r="B1933" s="16" t="s">
        <v>3427</v>
      </c>
      <c r="C1933" s="18" t="s">
        <v>3428</v>
      </c>
      <c r="D1933" s="13" t="s">
        <v>113</v>
      </c>
      <c r="E1933" s="14"/>
    </row>
    <row r="1934" spans="1:5" ht="12.75" customHeight="1">
      <c r="A1934" s="15" t="s">
        <v>3402</v>
      </c>
      <c r="B1934" s="16" t="s">
        <v>3429</v>
      </c>
      <c r="C1934" s="18" t="s">
        <v>3430</v>
      </c>
      <c r="D1934" s="13" t="s">
        <v>16</v>
      </c>
      <c r="E1934" s="17">
        <v>1</v>
      </c>
    </row>
    <row r="1935" spans="1:5" ht="12.75" customHeight="1">
      <c r="A1935" s="15" t="s">
        <v>3402</v>
      </c>
      <c r="B1935" s="16" t="s">
        <v>3431</v>
      </c>
      <c r="C1935" s="18" t="s">
        <v>3432</v>
      </c>
      <c r="D1935" s="13" t="s">
        <v>16</v>
      </c>
      <c r="E1935" s="17">
        <v>1</v>
      </c>
    </row>
    <row r="1936" spans="1:5" ht="12.75" customHeight="1">
      <c r="A1936" s="15" t="s">
        <v>3402</v>
      </c>
      <c r="B1936" s="16" t="s">
        <v>3433</v>
      </c>
      <c r="C1936" s="18" t="s">
        <v>3434</v>
      </c>
      <c r="D1936" s="13" t="s">
        <v>16</v>
      </c>
      <c r="E1936" s="14"/>
    </row>
    <row r="1937" spans="1:5" ht="12.75" customHeight="1">
      <c r="A1937" s="15" t="s">
        <v>3402</v>
      </c>
      <c r="B1937" s="16" t="s">
        <v>3435</v>
      </c>
      <c r="C1937" s="18" t="s">
        <v>3436</v>
      </c>
      <c r="D1937" s="13" t="s">
        <v>16</v>
      </c>
      <c r="E1937" s="14"/>
    </row>
    <row r="1938" spans="1:5" ht="12.75" customHeight="1">
      <c r="A1938" s="15" t="s">
        <v>3402</v>
      </c>
      <c r="B1938" s="16" t="s">
        <v>3437</v>
      </c>
      <c r="C1938" s="18" t="s">
        <v>3438</v>
      </c>
      <c r="D1938" s="13" t="s">
        <v>16</v>
      </c>
      <c r="E1938" s="17">
        <v>1</v>
      </c>
    </row>
    <row r="1939" spans="1:5" ht="12.75" customHeight="1">
      <c r="A1939" s="15" t="s">
        <v>3402</v>
      </c>
      <c r="B1939" s="16" t="s">
        <v>3439</v>
      </c>
      <c r="C1939" s="18" t="s">
        <v>3440</v>
      </c>
      <c r="D1939" s="13" t="s">
        <v>16</v>
      </c>
      <c r="E1939" s="14"/>
    </row>
    <row r="1940" spans="1:5" ht="12.75" customHeight="1">
      <c r="A1940" s="15" t="s">
        <v>3402</v>
      </c>
      <c r="B1940" s="16" t="s">
        <v>3441</v>
      </c>
      <c r="C1940" s="18" t="s">
        <v>3442</v>
      </c>
      <c r="D1940" s="13" t="s">
        <v>16</v>
      </c>
      <c r="E1940" s="14"/>
    </row>
    <row r="1941" spans="1:5" ht="12.75" customHeight="1">
      <c r="A1941" s="15" t="s">
        <v>3402</v>
      </c>
      <c r="B1941" s="16" t="s">
        <v>3443</v>
      </c>
      <c r="C1941" s="18" t="s">
        <v>3444</v>
      </c>
      <c r="D1941" s="13" t="s">
        <v>16</v>
      </c>
      <c r="E1941" s="14"/>
    </row>
    <row r="1942" spans="1:5" ht="12.75" customHeight="1">
      <c r="A1942" s="15" t="s">
        <v>3402</v>
      </c>
      <c r="B1942" s="16" t="s">
        <v>3445</v>
      </c>
      <c r="C1942" s="12"/>
      <c r="D1942" s="13" t="s">
        <v>16</v>
      </c>
      <c r="E1942" s="14"/>
    </row>
    <row r="1943" spans="1:5" ht="12.75" customHeight="1">
      <c r="A1943" s="15" t="s">
        <v>3402</v>
      </c>
      <c r="B1943" s="16" t="s">
        <v>3446</v>
      </c>
      <c r="C1943" s="18" t="s">
        <v>3447</v>
      </c>
      <c r="D1943" s="13" t="s">
        <v>113</v>
      </c>
      <c r="E1943" s="14"/>
    </row>
    <row r="1944" spans="1:5" ht="12.75" customHeight="1">
      <c r="A1944" s="15" t="s">
        <v>3402</v>
      </c>
      <c r="B1944" s="16" t="s">
        <v>3448</v>
      </c>
      <c r="C1944" s="18" t="s">
        <v>3449</v>
      </c>
      <c r="D1944" s="13" t="s">
        <v>113</v>
      </c>
      <c r="E1944" s="14"/>
    </row>
    <row r="1945" spans="1:5" ht="12.75" customHeight="1">
      <c r="A1945" s="15" t="s">
        <v>3402</v>
      </c>
      <c r="B1945" s="16" t="s">
        <v>3450</v>
      </c>
      <c r="C1945" s="18" t="s">
        <v>3451</v>
      </c>
      <c r="D1945" s="13" t="s">
        <v>16</v>
      </c>
      <c r="E1945" s="17">
        <v>2</v>
      </c>
    </row>
    <row r="1946" spans="1:5" ht="12.75" customHeight="1">
      <c r="A1946" s="15" t="s">
        <v>3402</v>
      </c>
      <c r="B1946" s="16" t="s">
        <v>3452</v>
      </c>
      <c r="C1946" s="12"/>
      <c r="D1946" s="13" t="s">
        <v>13</v>
      </c>
      <c r="E1946" s="14"/>
    </row>
    <row r="1947" spans="1:5" ht="12.75" customHeight="1">
      <c r="A1947" s="15" t="s">
        <v>3402</v>
      </c>
      <c r="B1947" s="16" t="s">
        <v>3453</v>
      </c>
      <c r="C1947" s="12"/>
      <c r="D1947" s="13" t="s">
        <v>13</v>
      </c>
      <c r="E1947" s="14"/>
    </row>
    <row r="1948" spans="1:5" ht="12.75" customHeight="1">
      <c r="A1948" s="15" t="s">
        <v>3402</v>
      </c>
      <c r="B1948" s="16" t="s">
        <v>3454</v>
      </c>
      <c r="C1948" s="12"/>
      <c r="D1948" s="13" t="s">
        <v>13</v>
      </c>
      <c r="E1948" s="14"/>
    </row>
    <row r="1949" spans="1:5" ht="12.75" customHeight="1">
      <c r="A1949" s="15" t="s">
        <v>3402</v>
      </c>
      <c r="B1949" s="16" t="s">
        <v>3455</v>
      </c>
      <c r="C1949" s="12"/>
      <c r="D1949" s="13" t="s">
        <v>13</v>
      </c>
      <c r="E1949" s="14"/>
    </row>
    <row r="1950" spans="1:5" ht="12.75" customHeight="1">
      <c r="A1950" s="15" t="s">
        <v>3402</v>
      </c>
      <c r="B1950" s="16" t="s">
        <v>3456</v>
      </c>
      <c r="C1950" s="12"/>
      <c r="D1950" s="13" t="s">
        <v>13</v>
      </c>
      <c r="E1950" s="14"/>
    </row>
    <row r="1951" spans="1:5" ht="12.75" customHeight="1">
      <c r="A1951" s="15" t="s">
        <v>3402</v>
      </c>
      <c r="B1951" s="16" t="s">
        <v>3457</v>
      </c>
      <c r="C1951" s="12"/>
      <c r="D1951" s="13" t="s">
        <v>13</v>
      </c>
      <c r="E1951" s="14"/>
    </row>
    <row r="1952" spans="1:5" ht="12.75" customHeight="1">
      <c r="A1952" s="15" t="s">
        <v>3402</v>
      </c>
      <c r="B1952" s="16" t="s">
        <v>3458</v>
      </c>
      <c r="C1952" s="12"/>
      <c r="D1952" s="13" t="s">
        <v>13</v>
      </c>
      <c r="E1952" s="14"/>
    </row>
    <row r="1953" spans="1:5" ht="12.75" customHeight="1">
      <c r="A1953" s="15" t="s">
        <v>3402</v>
      </c>
      <c r="B1953" s="16" t="s">
        <v>3459</v>
      </c>
      <c r="C1953" s="12"/>
      <c r="D1953" s="13" t="s">
        <v>13</v>
      </c>
      <c r="E1953" s="14"/>
    </row>
    <row r="1954" spans="1:5" ht="12.75" customHeight="1">
      <c r="A1954" s="15" t="s">
        <v>3402</v>
      </c>
      <c r="B1954" s="16" t="s">
        <v>3460</v>
      </c>
      <c r="C1954" s="12"/>
      <c r="D1954" s="13" t="s">
        <v>13</v>
      </c>
      <c r="E1954" s="14"/>
    </row>
    <row r="1955" spans="1:5" ht="12.75" customHeight="1">
      <c r="A1955" s="15" t="s">
        <v>3402</v>
      </c>
      <c r="B1955" s="16" t="s">
        <v>3461</v>
      </c>
      <c r="C1955" s="18" t="s">
        <v>3462</v>
      </c>
      <c r="D1955" s="13" t="s">
        <v>16</v>
      </c>
      <c r="E1955" s="14"/>
    </row>
    <row r="1956" spans="1:5" ht="12.75" customHeight="1">
      <c r="A1956" s="15" t="s">
        <v>3402</v>
      </c>
      <c r="B1956" s="16" t="s">
        <v>3463</v>
      </c>
      <c r="C1956" s="18" t="s">
        <v>3464</v>
      </c>
      <c r="D1956" s="13" t="s">
        <v>16</v>
      </c>
      <c r="E1956" s="14"/>
    </row>
    <row r="1957" spans="1:5" ht="12.75" customHeight="1">
      <c r="A1957" s="15" t="s">
        <v>3465</v>
      </c>
      <c r="B1957" s="16" t="s">
        <v>3466</v>
      </c>
      <c r="C1957" s="18" t="s">
        <v>3467</v>
      </c>
      <c r="D1957" s="13" t="s">
        <v>224</v>
      </c>
      <c r="E1957" s="14"/>
    </row>
    <row r="1958" spans="1:5" ht="12.75" customHeight="1">
      <c r="A1958" s="15" t="s">
        <v>3465</v>
      </c>
      <c r="B1958" s="16" t="s">
        <v>3468</v>
      </c>
      <c r="C1958" s="18" t="s">
        <v>3469</v>
      </c>
      <c r="D1958" s="13" t="s">
        <v>16</v>
      </c>
      <c r="E1958" s="17">
        <v>1</v>
      </c>
    </row>
    <row r="1959" spans="1:5" ht="12.75" customHeight="1">
      <c r="A1959" s="15" t="s">
        <v>3465</v>
      </c>
      <c r="B1959" s="16" t="s">
        <v>3470</v>
      </c>
      <c r="C1959" s="18" t="s">
        <v>3471</v>
      </c>
      <c r="D1959" s="13" t="s">
        <v>136</v>
      </c>
      <c r="E1959" s="14"/>
    </row>
    <row r="1960" spans="1:5" ht="12.75" customHeight="1">
      <c r="A1960" s="15" t="s">
        <v>3465</v>
      </c>
      <c r="B1960" s="16" t="s">
        <v>3472</v>
      </c>
      <c r="C1960" s="18" t="s">
        <v>3473</v>
      </c>
      <c r="D1960" s="13" t="s">
        <v>224</v>
      </c>
      <c r="E1960" s="14"/>
    </row>
    <row r="1961" spans="1:5" ht="12.75" customHeight="1">
      <c r="A1961" s="15" t="s">
        <v>3465</v>
      </c>
      <c r="B1961" s="16" t="s">
        <v>3474</v>
      </c>
      <c r="C1961" s="18" t="s">
        <v>3475</v>
      </c>
      <c r="D1961" s="13" t="s">
        <v>16</v>
      </c>
      <c r="E1961" s="14"/>
    </row>
    <row r="1962" spans="1:5" ht="12.75" customHeight="1">
      <c r="A1962" s="15" t="s">
        <v>3465</v>
      </c>
      <c r="B1962" s="16" t="s">
        <v>3476</v>
      </c>
      <c r="C1962" s="18" t="s">
        <v>3477</v>
      </c>
      <c r="D1962" s="13" t="s">
        <v>16</v>
      </c>
      <c r="E1962" s="17">
        <v>1</v>
      </c>
    </row>
    <row r="1963" spans="1:5" ht="12.75" customHeight="1">
      <c r="A1963" s="15" t="s">
        <v>3465</v>
      </c>
      <c r="B1963" s="16" t="s">
        <v>3478</v>
      </c>
      <c r="C1963" s="18" t="s">
        <v>3479</v>
      </c>
      <c r="D1963" s="13" t="s">
        <v>16</v>
      </c>
      <c r="E1963" s="17">
        <v>1</v>
      </c>
    </row>
    <row r="1964" spans="1:5" ht="12.75" customHeight="1">
      <c r="A1964" s="10" t="s">
        <v>3480</v>
      </c>
      <c r="B1964" s="11" t="s">
        <v>3481</v>
      </c>
      <c r="C1964" s="12"/>
      <c r="D1964" s="13" t="s">
        <v>13</v>
      </c>
      <c r="E1964" s="14"/>
    </row>
    <row r="1965" spans="1:5" ht="12.75" customHeight="1">
      <c r="A1965" s="10" t="s">
        <v>3480</v>
      </c>
      <c r="B1965" s="11" t="s">
        <v>3482</v>
      </c>
      <c r="C1965" s="12"/>
      <c r="D1965" s="18" t="s">
        <v>13</v>
      </c>
      <c r="E1965" s="14"/>
    </row>
    <row r="1966" spans="1:5" ht="12.75" customHeight="1">
      <c r="A1966" s="15" t="s">
        <v>3483</v>
      </c>
      <c r="B1966" s="16" t="s">
        <v>3484</v>
      </c>
      <c r="C1966" s="18" t="s">
        <v>3485</v>
      </c>
      <c r="D1966" s="13" t="s">
        <v>16</v>
      </c>
      <c r="E1966" s="14"/>
    </row>
    <row r="1967" spans="1:5" ht="12.75" customHeight="1">
      <c r="A1967" s="15" t="s">
        <v>3483</v>
      </c>
      <c r="B1967" s="16" t="s">
        <v>3486</v>
      </c>
      <c r="C1967" s="18" t="s">
        <v>3487</v>
      </c>
      <c r="D1967" s="13" t="s">
        <v>16</v>
      </c>
      <c r="E1967" s="14"/>
    </row>
    <row r="1968" spans="1:5" ht="12.75" customHeight="1">
      <c r="A1968" s="15" t="s">
        <v>3483</v>
      </c>
      <c r="B1968" s="16" t="s">
        <v>3488</v>
      </c>
      <c r="C1968" s="18" t="s">
        <v>3489</v>
      </c>
      <c r="D1968" s="13" t="s">
        <v>300</v>
      </c>
      <c r="E1968" s="17">
        <v>1</v>
      </c>
    </row>
    <row r="1969" spans="1:5" ht="12.75" customHeight="1">
      <c r="A1969" s="15" t="s">
        <v>3483</v>
      </c>
      <c r="B1969" s="16" t="s">
        <v>3490</v>
      </c>
      <c r="C1969" s="18" t="s">
        <v>3491</v>
      </c>
      <c r="D1969" s="13" t="s">
        <v>16</v>
      </c>
      <c r="E1969" s="17">
        <v>1</v>
      </c>
    </row>
    <row r="1970" spans="1:5" ht="12.75" customHeight="1">
      <c r="A1970" s="15" t="s">
        <v>3483</v>
      </c>
      <c r="B1970" s="16" t="s">
        <v>3492</v>
      </c>
      <c r="C1970" s="18" t="s">
        <v>3493</v>
      </c>
      <c r="D1970" s="13" t="s">
        <v>16</v>
      </c>
      <c r="E1970" s="14"/>
    </row>
    <row r="1971" spans="1:5" ht="12.75" customHeight="1">
      <c r="A1971" s="10" t="s">
        <v>3483</v>
      </c>
      <c r="B1971" s="11" t="s">
        <v>3494</v>
      </c>
      <c r="C1971" s="18" t="s">
        <v>3495</v>
      </c>
      <c r="D1971" s="13" t="s">
        <v>13</v>
      </c>
      <c r="E1971" s="17">
        <v>1</v>
      </c>
    </row>
    <row r="1972" spans="1:5" ht="12.75" customHeight="1">
      <c r="A1972" s="10" t="s">
        <v>3483</v>
      </c>
      <c r="B1972" s="11" t="s">
        <v>3496</v>
      </c>
      <c r="C1972" s="12"/>
      <c r="D1972" s="13" t="s">
        <v>13</v>
      </c>
      <c r="E1972" s="14"/>
    </row>
    <row r="1973" spans="1:5" ht="12.75" customHeight="1">
      <c r="A1973" s="15" t="s">
        <v>3483</v>
      </c>
      <c r="B1973" s="16" t="s">
        <v>3497</v>
      </c>
      <c r="C1973" s="18" t="s">
        <v>3498</v>
      </c>
      <c r="D1973" s="13" t="s">
        <v>113</v>
      </c>
      <c r="E1973" s="14"/>
    </row>
    <row r="1974" spans="1:5" ht="12.75" customHeight="1">
      <c r="A1974" s="10" t="s">
        <v>3483</v>
      </c>
      <c r="B1974" s="11" t="s">
        <v>3499</v>
      </c>
      <c r="C1974" s="12"/>
      <c r="D1974" s="13" t="s">
        <v>13</v>
      </c>
      <c r="E1974" s="14"/>
    </row>
    <row r="1975" spans="1:5" ht="12.75" customHeight="1">
      <c r="A1975" s="10" t="s">
        <v>3483</v>
      </c>
      <c r="B1975" s="11" t="s">
        <v>3500</v>
      </c>
      <c r="C1975" s="12"/>
      <c r="D1975" s="13" t="s">
        <v>13</v>
      </c>
      <c r="E1975" s="14"/>
    </row>
    <row r="1976" spans="1:5" ht="12.75" customHeight="1">
      <c r="A1976" s="10" t="s">
        <v>3483</v>
      </c>
      <c r="B1976" s="11" t="s">
        <v>3501</v>
      </c>
      <c r="C1976" s="12"/>
      <c r="D1976" s="13" t="s">
        <v>13</v>
      </c>
      <c r="E1976" s="14"/>
    </row>
    <row r="1977" spans="1:5" ht="12.75" customHeight="1">
      <c r="A1977" s="10" t="s">
        <v>3483</v>
      </c>
      <c r="B1977" s="11" t="s">
        <v>3502</v>
      </c>
      <c r="C1977" s="12"/>
      <c r="D1977" s="13" t="s">
        <v>13</v>
      </c>
      <c r="E1977" s="14"/>
    </row>
    <row r="1978" spans="1:5" ht="12.75" customHeight="1">
      <c r="A1978" s="15" t="s">
        <v>3483</v>
      </c>
      <c r="B1978" s="16" t="s">
        <v>3503</v>
      </c>
      <c r="C1978" s="18" t="s">
        <v>3504</v>
      </c>
      <c r="D1978" s="13" t="s">
        <v>16</v>
      </c>
      <c r="E1978" s="17">
        <v>2</v>
      </c>
    </row>
    <row r="1979" spans="1:5" ht="12.75" customHeight="1">
      <c r="A1979" s="15" t="s">
        <v>3483</v>
      </c>
      <c r="B1979" s="16" t="s">
        <v>3505</v>
      </c>
      <c r="C1979" s="18" t="s">
        <v>3506</v>
      </c>
      <c r="D1979" s="13" t="s">
        <v>113</v>
      </c>
      <c r="E1979" s="14"/>
    </row>
    <row r="1980" spans="1:5" ht="12.75" customHeight="1">
      <c r="A1980" s="10" t="s">
        <v>3483</v>
      </c>
      <c r="B1980" s="11" t="s">
        <v>3507</v>
      </c>
      <c r="C1980" s="18" t="s">
        <v>3508</v>
      </c>
      <c r="D1980" s="13" t="s">
        <v>13</v>
      </c>
      <c r="E1980" s="14"/>
    </row>
    <row r="1981" spans="1:5" ht="12.75" customHeight="1">
      <c r="A1981" s="15" t="s">
        <v>3483</v>
      </c>
      <c r="B1981" s="16" t="s">
        <v>3509</v>
      </c>
      <c r="C1981" s="18" t="s">
        <v>3510</v>
      </c>
      <c r="D1981" s="13" t="s">
        <v>113</v>
      </c>
      <c r="E1981" s="14"/>
    </row>
    <row r="1982" spans="1:5" ht="12.75" customHeight="1">
      <c r="A1982" s="15" t="s">
        <v>3483</v>
      </c>
      <c r="B1982" s="16" t="s">
        <v>3511</v>
      </c>
      <c r="C1982" s="18" t="s">
        <v>3512</v>
      </c>
      <c r="D1982" s="13" t="s">
        <v>16</v>
      </c>
      <c r="E1982" s="17">
        <v>1</v>
      </c>
    </row>
    <row r="1983" spans="1:5" ht="12.75" customHeight="1">
      <c r="A1983" s="15" t="s">
        <v>3483</v>
      </c>
      <c r="B1983" s="16" t="s">
        <v>3513</v>
      </c>
      <c r="C1983" s="18" t="s">
        <v>3514</v>
      </c>
      <c r="D1983" s="13" t="s">
        <v>268</v>
      </c>
      <c r="E1983" s="14"/>
    </row>
    <row r="1984" spans="1:5" ht="12.75" customHeight="1">
      <c r="A1984" s="15" t="s">
        <v>3515</v>
      </c>
      <c r="B1984" s="16" t="s">
        <v>3516</v>
      </c>
      <c r="C1984" s="12"/>
      <c r="D1984" s="13" t="s">
        <v>16</v>
      </c>
      <c r="E1984" s="14"/>
    </row>
    <row r="1985" spans="1:5" ht="12.75" customHeight="1">
      <c r="A1985" s="15" t="s">
        <v>3517</v>
      </c>
      <c r="B1985" s="16" t="s">
        <v>3518</v>
      </c>
      <c r="C1985" s="18" t="s">
        <v>3519</v>
      </c>
      <c r="D1985" s="13" t="s">
        <v>113</v>
      </c>
      <c r="E1985" s="14"/>
    </row>
    <row r="1986" spans="1:5" ht="12.75" customHeight="1">
      <c r="A1986" s="15" t="s">
        <v>3520</v>
      </c>
      <c r="B1986" s="16" t="s">
        <v>3521</v>
      </c>
      <c r="C1986" s="18" t="s">
        <v>3522</v>
      </c>
      <c r="D1986" s="13" t="s">
        <v>113</v>
      </c>
      <c r="E1986" s="17">
        <v>1</v>
      </c>
    </row>
    <row r="1987" spans="1:5" ht="12.75" customHeight="1">
      <c r="A1987" s="15" t="s">
        <v>3520</v>
      </c>
      <c r="B1987" s="16" t="s">
        <v>3523</v>
      </c>
      <c r="C1987" s="18" t="s">
        <v>3524</v>
      </c>
      <c r="D1987" s="13" t="s">
        <v>113</v>
      </c>
      <c r="E1987" s="14"/>
    </row>
    <row r="1988" spans="1:5" ht="12.75" customHeight="1">
      <c r="A1988" s="15" t="s">
        <v>3520</v>
      </c>
      <c r="B1988" s="16" t="s">
        <v>3525</v>
      </c>
      <c r="C1988" s="18" t="s">
        <v>3526</v>
      </c>
      <c r="D1988" s="13" t="s">
        <v>113</v>
      </c>
      <c r="E1988" s="14"/>
    </row>
    <row r="1989" spans="1:5" ht="12.75" customHeight="1">
      <c r="A1989" s="15" t="s">
        <v>3520</v>
      </c>
      <c r="B1989" s="16" t="s">
        <v>3527</v>
      </c>
      <c r="C1989" s="18" t="s">
        <v>3528</v>
      </c>
      <c r="D1989" s="13" t="s">
        <v>113</v>
      </c>
      <c r="E1989" s="17">
        <v>1</v>
      </c>
    </row>
    <row r="1990" spans="1:5" ht="12.75" customHeight="1">
      <c r="A1990" s="15" t="s">
        <v>3520</v>
      </c>
      <c r="B1990" s="16" t="s">
        <v>3529</v>
      </c>
      <c r="C1990" s="18" t="s">
        <v>3530</v>
      </c>
      <c r="D1990" s="13" t="s">
        <v>113</v>
      </c>
      <c r="E1990" s="14"/>
    </row>
    <row r="1991" spans="1:5" ht="12.75" customHeight="1">
      <c r="A1991" s="15" t="s">
        <v>3520</v>
      </c>
      <c r="B1991" s="16" t="s">
        <v>3531</v>
      </c>
      <c r="C1991" s="18" t="s">
        <v>3532</v>
      </c>
      <c r="D1991" s="13" t="s">
        <v>113</v>
      </c>
      <c r="E1991" s="14"/>
    </row>
    <row r="1992" spans="1:5" ht="12.75" customHeight="1">
      <c r="A1992" s="15" t="s">
        <v>3533</v>
      </c>
      <c r="B1992" s="16" t="s">
        <v>3534</v>
      </c>
      <c r="C1992" s="18" t="s">
        <v>3535</v>
      </c>
      <c r="D1992" s="13" t="s">
        <v>16</v>
      </c>
      <c r="E1992" s="14"/>
    </row>
    <row r="1993" spans="1:5" ht="12.75" customHeight="1">
      <c r="A1993" s="15" t="s">
        <v>3533</v>
      </c>
      <c r="B1993" s="16" t="s">
        <v>3536</v>
      </c>
      <c r="C1993" s="18" t="s">
        <v>3537</v>
      </c>
      <c r="D1993" s="13" t="s">
        <v>224</v>
      </c>
      <c r="E1993" s="17">
        <v>1</v>
      </c>
    </row>
    <row r="1994" spans="1:5" ht="12.75" customHeight="1">
      <c r="A1994" s="10" t="s">
        <v>3533</v>
      </c>
      <c r="B1994" s="11" t="s">
        <v>3538</v>
      </c>
      <c r="C1994" s="12"/>
      <c r="D1994" s="18" t="s">
        <v>13</v>
      </c>
      <c r="E1994" s="14"/>
    </row>
    <row r="1995" spans="1:5" ht="12.75" customHeight="1">
      <c r="A1995" s="15" t="s">
        <v>3533</v>
      </c>
      <c r="B1995" s="16" t="s">
        <v>3539</v>
      </c>
      <c r="C1995" s="18" t="s">
        <v>3540</v>
      </c>
      <c r="D1995" s="13" t="s">
        <v>16</v>
      </c>
      <c r="E1995" s="14"/>
    </row>
    <row r="1996" spans="1:5" ht="12.75" customHeight="1">
      <c r="A1996" s="15" t="s">
        <v>3541</v>
      </c>
      <c r="B1996" s="16" t="s">
        <v>3542</v>
      </c>
      <c r="C1996" s="12"/>
      <c r="D1996" s="13" t="s">
        <v>13</v>
      </c>
      <c r="E1996" s="14"/>
    </row>
    <row r="1997" spans="1:5" ht="12.75" customHeight="1">
      <c r="A1997" s="15" t="s">
        <v>3543</v>
      </c>
      <c r="B1997" s="16" t="s">
        <v>3544</v>
      </c>
      <c r="C1997" s="18" t="s">
        <v>3545</v>
      </c>
      <c r="D1997" s="13" t="s">
        <v>16</v>
      </c>
      <c r="E1997" s="14"/>
    </row>
    <row r="1998" spans="1:5" ht="12.75" customHeight="1">
      <c r="A1998" s="15" t="s">
        <v>3543</v>
      </c>
      <c r="B1998" s="16" t="s">
        <v>3546</v>
      </c>
      <c r="C1998" s="18" t="s">
        <v>3547</v>
      </c>
      <c r="D1998" s="13" t="s">
        <v>16</v>
      </c>
      <c r="E1998" s="14"/>
    </row>
    <row r="1999" spans="1:5" ht="12.75" customHeight="1">
      <c r="A1999" s="15" t="s">
        <v>3543</v>
      </c>
      <c r="B1999" s="16" t="s">
        <v>3548</v>
      </c>
      <c r="C1999" s="18" t="s">
        <v>3549</v>
      </c>
      <c r="D1999" s="13" t="s">
        <v>16</v>
      </c>
      <c r="E1999" s="14"/>
    </row>
    <row r="2000" spans="1:5" ht="12.75" customHeight="1">
      <c r="A2000" s="15" t="s">
        <v>3543</v>
      </c>
      <c r="B2000" s="16" t="s">
        <v>3550</v>
      </c>
      <c r="C2000" s="18" t="s">
        <v>3551</v>
      </c>
      <c r="D2000" s="13" t="s">
        <v>16</v>
      </c>
      <c r="E2000" s="14"/>
    </row>
    <row r="2001" spans="1:5" ht="12.75" customHeight="1">
      <c r="A2001" s="15" t="s">
        <v>3543</v>
      </c>
      <c r="B2001" s="16" t="s">
        <v>3552</v>
      </c>
      <c r="C2001" s="18" t="s">
        <v>3553</v>
      </c>
      <c r="D2001" s="13" t="s">
        <v>16</v>
      </c>
      <c r="E2001" s="14"/>
    </row>
    <row r="2002" spans="1:5" ht="12.75" customHeight="1">
      <c r="A2002" s="15" t="s">
        <v>3543</v>
      </c>
      <c r="B2002" s="16" t="s">
        <v>3554</v>
      </c>
      <c r="C2002" s="12"/>
      <c r="D2002" s="13" t="s">
        <v>16</v>
      </c>
      <c r="E2002" s="14"/>
    </row>
    <row r="2003" spans="1:5" ht="12.75" customHeight="1">
      <c r="A2003" s="15" t="s">
        <v>3543</v>
      </c>
      <c r="B2003" s="16" t="s">
        <v>3555</v>
      </c>
      <c r="C2003" s="18" t="s">
        <v>3556</v>
      </c>
      <c r="D2003" s="13" t="s">
        <v>300</v>
      </c>
      <c r="E2003" s="14"/>
    </row>
    <row r="2004" spans="1:5" ht="12.75" customHeight="1">
      <c r="A2004" s="15" t="s">
        <v>3543</v>
      </c>
      <c r="B2004" s="16" t="s">
        <v>3557</v>
      </c>
      <c r="C2004" s="18" t="s">
        <v>3558</v>
      </c>
      <c r="D2004" s="13" t="s">
        <v>300</v>
      </c>
      <c r="E2004" s="17">
        <v>1</v>
      </c>
    </row>
    <row r="2005" spans="1:5" ht="12.75" customHeight="1">
      <c r="A2005" s="15" t="s">
        <v>3559</v>
      </c>
      <c r="B2005" s="16" t="s">
        <v>3560</v>
      </c>
      <c r="C2005" s="18" t="s">
        <v>3561</v>
      </c>
      <c r="D2005" s="13" t="s">
        <v>16</v>
      </c>
      <c r="E2005" s="14"/>
    </row>
    <row r="2006" spans="1:5" ht="12.75" customHeight="1">
      <c r="A2006" s="15" t="s">
        <v>3559</v>
      </c>
      <c r="B2006" s="16" t="s">
        <v>3562</v>
      </c>
      <c r="C2006" s="18" t="s">
        <v>3563</v>
      </c>
      <c r="D2006" s="13" t="s">
        <v>16</v>
      </c>
      <c r="E2006" s="14"/>
    </row>
    <row r="2007" spans="1:5" ht="12.75" customHeight="1">
      <c r="A2007" s="15" t="s">
        <v>3559</v>
      </c>
      <c r="B2007" s="16" t="s">
        <v>3564</v>
      </c>
      <c r="C2007" s="18" t="s">
        <v>3565</v>
      </c>
      <c r="D2007" s="13" t="s">
        <v>16</v>
      </c>
      <c r="E2007" s="14"/>
    </row>
    <row r="2008" spans="1:5" ht="12.75" customHeight="1">
      <c r="A2008" s="10" t="s">
        <v>3559</v>
      </c>
      <c r="B2008" s="11" t="s">
        <v>3566</v>
      </c>
      <c r="C2008" s="18" t="s">
        <v>3567</v>
      </c>
      <c r="D2008" s="13" t="s">
        <v>13</v>
      </c>
      <c r="E2008" s="17">
        <v>1</v>
      </c>
    </row>
    <row r="2009" spans="1:5" ht="12.75" customHeight="1">
      <c r="A2009" s="10" t="s">
        <v>3559</v>
      </c>
      <c r="B2009" s="11" t="s">
        <v>3568</v>
      </c>
      <c r="C2009" s="18" t="s">
        <v>3569</v>
      </c>
      <c r="D2009" s="13" t="s">
        <v>13</v>
      </c>
      <c r="E2009" s="17">
        <v>1</v>
      </c>
    </row>
    <row r="2010" spans="1:5" ht="12.75" customHeight="1">
      <c r="A2010" s="10" t="s">
        <v>3559</v>
      </c>
      <c r="B2010" s="11" t="s">
        <v>3570</v>
      </c>
      <c r="C2010" s="18" t="s">
        <v>3571</v>
      </c>
      <c r="D2010" s="13" t="s">
        <v>13</v>
      </c>
      <c r="E2010" s="14"/>
    </row>
    <row r="2011" spans="1:5" ht="12.75" customHeight="1">
      <c r="A2011" s="10" t="s">
        <v>3559</v>
      </c>
      <c r="B2011" s="11" t="s">
        <v>3572</v>
      </c>
      <c r="C2011" s="18" t="s">
        <v>3573</v>
      </c>
      <c r="D2011" s="13" t="s">
        <v>13</v>
      </c>
      <c r="E2011" s="14"/>
    </row>
    <row r="2012" spans="1:5" ht="12.75" customHeight="1">
      <c r="A2012" s="15" t="s">
        <v>3559</v>
      </c>
      <c r="B2012" s="16" t="s">
        <v>3574</v>
      </c>
      <c r="C2012" s="12"/>
      <c r="D2012" s="18" t="s">
        <v>13</v>
      </c>
      <c r="E2012" s="14"/>
    </row>
    <row r="2013" spans="1:5" ht="12.75" customHeight="1">
      <c r="A2013" s="10" t="s">
        <v>3559</v>
      </c>
      <c r="B2013" s="11" t="s">
        <v>3575</v>
      </c>
      <c r="C2013" s="12"/>
      <c r="D2013" s="13" t="s">
        <v>13</v>
      </c>
      <c r="E2013" s="14"/>
    </row>
    <row r="2014" spans="1:5" ht="12.75" customHeight="1">
      <c r="A2014" s="15" t="s">
        <v>3559</v>
      </c>
      <c r="B2014" s="16" t="s">
        <v>3576</v>
      </c>
      <c r="C2014" s="18" t="s">
        <v>3577</v>
      </c>
      <c r="D2014" s="13" t="s">
        <v>16</v>
      </c>
      <c r="E2014" s="17">
        <v>1</v>
      </c>
    </row>
    <row r="2015" spans="1:5" ht="12.75" customHeight="1">
      <c r="A2015" s="10" t="s">
        <v>3559</v>
      </c>
      <c r="B2015" s="11" t="s">
        <v>3578</v>
      </c>
      <c r="C2015" s="18" t="s">
        <v>3579</v>
      </c>
      <c r="D2015" s="13" t="s">
        <v>13</v>
      </c>
      <c r="E2015" s="17">
        <v>1</v>
      </c>
    </row>
    <row r="2016" spans="1:5" ht="12.75" customHeight="1">
      <c r="A2016" s="10" t="s">
        <v>3559</v>
      </c>
      <c r="B2016" s="11" t="s">
        <v>3580</v>
      </c>
      <c r="C2016" s="18" t="s">
        <v>3581</v>
      </c>
      <c r="D2016" s="13" t="s">
        <v>13</v>
      </c>
      <c r="E2016" s="14"/>
    </row>
    <row r="2017" spans="1:5" ht="12.75" customHeight="1">
      <c r="A2017" s="10" t="s">
        <v>3559</v>
      </c>
      <c r="B2017" s="11" t="s">
        <v>3582</v>
      </c>
      <c r="C2017" s="12"/>
      <c r="D2017" s="13" t="s">
        <v>13</v>
      </c>
      <c r="E2017" s="17">
        <v>1</v>
      </c>
    </row>
    <row r="2018" spans="1:5" ht="12.75" customHeight="1">
      <c r="A2018" s="10" t="s">
        <v>3559</v>
      </c>
      <c r="B2018" s="11" t="s">
        <v>3583</v>
      </c>
      <c r="C2018" s="12"/>
      <c r="D2018" s="13" t="s">
        <v>13</v>
      </c>
      <c r="E2018" s="14"/>
    </row>
    <row r="2019" spans="1:5" ht="12.75" customHeight="1">
      <c r="A2019" s="10" t="s">
        <v>3559</v>
      </c>
      <c r="B2019" s="11" t="s">
        <v>3584</v>
      </c>
      <c r="C2019" s="12"/>
      <c r="D2019" s="13" t="s">
        <v>13</v>
      </c>
      <c r="E2019" s="14"/>
    </row>
    <row r="2020" spans="1:5" ht="12.75" customHeight="1">
      <c r="A2020" s="10" t="s">
        <v>3559</v>
      </c>
      <c r="B2020" s="11" t="s">
        <v>3585</v>
      </c>
      <c r="C2020" s="18" t="s">
        <v>3586</v>
      </c>
      <c r="D2020" s="13" t="s">
        <v>13</v>
      </c>
      <c r="E2020" s="14"/>
    </row>
    <row r="2021" spans="1:5" ht="12.75" customHeight="1">
      <c r="A2021" s="10" t="s">
        <v>3559</v>
      </c>
      <c r="B2021" s="11" t="s">
        <v>3587</v>
      </c>
      <c r="C2021" s="12"/>
      <c r="D2021" s="13" t="s">
        <v>13</v>
      </c>
      <c r="E2021" s="14"/>
    </row>
    <row r="2022" spans="1:5" ht="12.75" customHeight="1">
      <c r="A2022" s="10" t="s">
        <v>3559</v>
      </c>
      <c r="B2022" s="11" t="s">
        <v>3588</v>
      </c>
      <c r="C2022" s="12"/>
      <c r="D2022" s="13" t="s">
        <v>13</v>
      </c>
      <c r="E2022" s="14"/>
    </row>
    <row r="2023" spans="1:5" ht="12.75" customHeight="1">
      <c r="A2023" s="10" t="s">
        <v>3559</v>
      </c>
      <c r="B2023" s="11" t="s">
        <v>3589</v>
      </c>
      <c r="C2023" s="18" t="s">
        <v>3590</v>
      </c>
      <c r="D2023" s="13" t="s">
        <v>13</v>
      </c>
      <c r="E2023" s="14"/>
    </row>
    <row r="2024" spans="1:5" ht="12.75" customHeight="1">
      <c r="A2024" s="15" t="s">
        <v>3559</v>
      </c>
      <c r="B2024" s="16" t="s">
        <v>3591</v>
      </c>
      <c r="C2024" s="18" t="s">
        <v>3592</v>
      </c>
      <c r="D2024" s="13" t="s">
        <v>16</v>
      </c>
      <c r="E2024" s="14"/>
    </row>
    <row r="2025" spans="1:5" ht="12.75" customHeight="1">
      <c r="A2025" s="10" t="s">
        <v>3559</v>
      </c>
      <c r="B2025" s="11" t="s">
        <v>3593</v>
      </c>
      <c r="C2025" s="12"/>
      <c r="D2025" s="13" t="s">
        <v>13</v>
      </c>
      <c r="E2025" s="14"/>
    </row>
    <row r="2026" spans="1:5" ht="12.75" customHeight="1">
      <c r="A2026" s="10" t="s">
        <v>3559</v>
      </c>
      <c r="B2026" s="11" t="s">
        <v>3594</v>
      </c>
      <c r="C2026" s="18" t="s">
        <v>3595</v>
      </c>
      <c r="D2026" s="13" t="s">
        <v>13</v>
      </c>
      <c r="E2026" s="14"/>
    </row>
    <row r="2027" spans="1:5" ht="12.75" customHeight="1">
      <c r="A2027" s="15" t="s">
        <v>3559</v>
      </c>
      <c r="B2027" s="16" t="s">
        <v>3596</v>
      </c>
      <c r="C2027" s="18" t="s">
        <v>3597</v>
      </c>
      <c r="D2027" s="18" t="s">
        <v>16</v>
      </c>
      <c r="E2027" s="14"/>
    </row>
    <row r="2028" spans="1:5" ht="12.75" customHeight="1">
      <c r="A2028" s="10" t="s">
        <v>3559</v>
      </c>
      <c r="B2028" s="11" t="s">
        <v>3598</v>
      </c>
      <c r="C2028" s="18" t="s">
        <v>3599</v>
      </c>
      <c r="D2028" s="13" t="s">
        <v>13</v>
      </c>
      <c r="E2028" s="14"/>
    </row>
    <row r="2029" spans="1:5" ht="12.75" customHeight="1">
      <c r="A2029" s="10" t="s">
        <v>3559</v>
      </c>
      <c r="B2029" s="11" t="s">
        <v>3600</v>
      </c>
      <c r="C2029" s="12"/>
      <c r="D2029" s="13" t="s">
        <v>13</v>
      </c>
      <c r="E2029" s="14"/>
    </row>
    <row r="2030" spans="1:5" ht="12.75" customHeight="1">
      <c r="A2030" s="10" t="s">
        <v>3559</v>
      </c>
      <c r="B2030" s="11" t="s">
        <v>3601</v>
      </c>
      <c r="C2030" s="12"/>
      <c r="D2030" s="13" t="s">
        <v>13</v>
      </c>
      <c r="E2030" s="14"/>
    </row>
    <row r="2031" spans="1:5" ht="12.75" customHeight="1">
      <c r="A2031" s="10" t="s">
        <v>3559</v>
      </c>
      <c r="B2031" s="11" t="s">
        <v>3602</v>
      </c>
      <c r="C2031" s="12"/>
      <c r="D2031" s="13" t="s">
        <v>13</v>
      </c>
      <c r="E2031" s="14"/>
    </row>
    <row r="2032" spans="1:5" ht="12.75" customHeight="1">
      <c r="A2032" s="10" t="s">
        <v>3559</v>
      </c>
      <c r="B2032" s="11" t="s">
        <v>3603</v>
      </c>
      <c r="C2032" s="18" t="s">
        <v>3604</v>
      </c>
      <c r="D2032" s="13" t="s">
        <v>13</v>
      </c>
      <c r="E2032" s="14"/>
    </row>
    <row r="2033" spans="1:5" ht="12.75" customHeight="1">
      <c r="A2033" s="15" t="s">
        <v>3559</v>
      </c>
      <c r="B2033" s="16" t="s">
        <v>3605</v>
      </c>
      <c r="C2033" s="18" t="s">
        <v>3606</v>
      </c>
      <c r="D2033" s="13" t="s">
        <v>16</v>
      </c>
      <c r="E2033" s="17">
        <v>1</v>
      </c>
    </row>
    <row r="2034" spans="1:5" ht="12.75" customHeight="1">
      <c r="A2034" s="10" t="s">
        <v>3559</v>
      </c>
      <c r="B2034" s="11" t="s">
        <v>3607</v>
      </c>
      <c r="C2034" s="18" t="s">
        <v>3608</v>
      </c>
      <c r="D2034" s="13" t="s">
        <v>13</v>
      </c>
      <c r="E2034" s="17">
        <v>1</v>
      </c>
    </row>
    <row r="2035" spans="1:5" ht="12.75" customHeight="1">
      <c r="A2035" s="15" t="s">
        <v>3559</v>
      </c>
      <c r="B2035" s="16" t="s">
        <v>3609</v>
      </c>
      <c r="C2035" s="18" t="s">
        <v>3610</v>
      </c>
      <c r="D2035" s="13" t="s">
        <v>16</v>
      </c>
      <c r="E2035" s="14"/>
    </row>
    <row r="2036" spans="1:5" ht="12.75" customHeight="1">
      <c r="A2036" s="10" t="s">
        <v>3559</v>
      </c>
      <c r="B2036" s="11" t="s">
        <v>3611</v>
      </c>
      <c r="C2036" s="18" t="s">
        <v>3612</v>
      </c>
      <c r="D2036" s="13" t="s">
        <v>13</v>
      </c>
      <c r="E2036" s="14"/>
    </row>
    <row r="2037" spans="1:5" ht="12.75" customHeight="1">
      <c r="A2037" s="15" t="s">
        <v>3559</v>
      </c>
      <c r="B2037" s="16" t="s">
        <v>3613</v>
      </c>
      <c r="C2037" s="18" t="s">
        <v>3614</v>
      </c>
      <c r="D2037" s="13" t="s">
        <v>16</v>
      </c>
      <c r="E2037" s="17">
        <v>1</v>
      </c>
    </row>
    <row r="2038" spans="1:5" ht="12.75" customHeight="1">
      <c r="A2038" s="10" t="s">
        <v>3559</v>
      </c>
      <c r="B2038" s="11" t="s">
        <v>3615</v>
      </c>
      <c r="C2038" s="12"/>
      <c r="D2038" s="13" t="s">
        <v>13</v>
      </c>
      <c r="E2038" s="14"/>
    </row>
    <row r="2039" spans="1:5" ht="12.75" customHeight="1">
      <c r="A2039" s="15" t="s">
        <v>3559</v>
      </c>
      <c r="B2039" s="16" t="s">
        <v>3616</v>
      </c>
      <c r="C2039" s="18" t="s">
        <v>3617</v>
      </c>
      <c r="D2039" s="13" t="s">
        <v>16</v>
      </c>
      <c r="E2039" s="14"/>
    </row>
    <row r="2040" spans="1:5" ht="12.75" customHeight="1">
      <c r="A2040" s="10" t="s">
        <v>3559</v>
      </c>
      <c r="B2040" s="11" t="s">
        <v>3618</v>
      </c>
      <c r="C2040" s="18" t="s">
        <v>3619</v>
      </c>
      <c r="D2040" s="13" t="s">
        <v>13</v>
      </c>
      <c r="E2040" s="17">
        <v>1</v>
      </c>
    </row>
    <row r="2041" spans="1:5" ht="12.75" customHeight="1">
      <c r="A2041" s="10" t="s">
        <v>3559</v>
      </c>
      <c r="B2041" s="11" t="s">
        <v>3620</v>
      </c>
      <c r="C2041" s="12"/>
      <c r="D2041" s="18" t="s">
        <v>13</v>
      </c>
      <c r="E2041" s="14"/>
    </row>
    <row r="2042" spans="1:5" ht="12.75" customHeight="1">
      <c r="A2042" s="10" t="s">
        <v>3559</v>
      </c>
      <c r="B2042" s="11" t="s">
        <v>3621</v>
      </c>
      <c r="C2042" s="18" t="s">
        <v>3622</v>
      </c>
      <c r="D2042" s="13" t="s">
        <v>13</v>
      </c>
      <c r="E2042" s="14"/>
    </row>
    <row r="2043" spans="1:5" ht="12.75" customHeight="1">
      <c r="A2043" s="10" t="s">
        <v>3559</v>
      </c>
      <c r="B2043" s="11" t="s">
        <v>3623</v>
      </c>
      <c r="C2043" s="18" t="s">
        <v>3624</v>
      </c>
      <c r="D2043" s="13" t="s">
        <v>13</v>
      </c>
      <c r="E2043" s="14"/>
    </row>
    <row r="2044" spans="1:5" ht="12.75" customHeight="1">
      <c r="A2044" s="10" t="s">
        <v>3559</v>
      </c>
      <c r="B2044" s="11" t="s">
        <v>3625</v>
      </c>
      <c r="C2044" s="12"/>
      <c r="D2044" s="13" t="s">
        <v>13</v>
      </c>
      <c r="E2044" s="14"/>
    </row>
    <row r="2045" spans="1:5" ht="12.75" customHeight="1">
      <c r="A2045" s="10" t="s">
        <v>3559</v>
      </c>
      <c r="B2045" s="11" t="s">
        <v>3626</v>
      </c>
      <c r="C2045" s="12"/>
      <c r="D2045" s="13" t="s">
        <v>13</v>
      </c>
      <c r="E2045" s="14"/>
    </row>
    <row r="2046" spans="1:5" ht="12.75" customHeight="1">
      <c r="A2046" s="10" t="s">
        <v>3559</v>
      </c>
      <c r="B2046" s="11" t="s">
        <v>3627</v>
      </c>
      <c r="C2046" s="18" t="s">
        <v>3628</v>
      </c>
      <c r="D2046" s="13" t="s">
        <v>13</v>
      </c>
      <c r="E2046" s="17">
        <v>1</v>
      </c>
    </row>
    <row r="2047" spans="1:5" ht="12.75" customHeight="1">
      <c r="A2047" s="15" t="s">
        <v>3559</v>
      </c>
      <c r="B2047" s="16" t="s">
        <v>3629</v>
      </c>
      <c r="C2047" s="18" t="s">
        <v>3630</v>
      </c>
      <c r="D2047" s="13" t="s">
        <v>16</v>
      </c>
      <c r="E2047" s="14"/>
    </row>
    <row r="2048" spans="1:5" ht="12.75" customHeight="1">
      <c r="A2048" s="10" t="s">
        <v>3559</v>
      </c>
      <c r="B2048" s="11" t="s">
        <v>3631</v>
      </c>
      <c r="C2048" s="12"/>
      <c r="D2048" s="13" t="s">
        <v>13</v>
      </c>
      <c r="E2048" s="14"/>
    </row>
    <row r="2049" spans="1:5" ht="12.75" customHeight="1">
      <c r="A2049" s="10" t="s">
        <v>3559</v>
      </c>
      <c r="B2049" s="11" t="s">
        <v>3632</v>
      </c>
      <c r="C2049" s="18" t="s">
        <v>3633</v>
      </c>
      <c r="D2049" s="13" t="s">
        <v>13</v>
      </c>
      <c r="E2049" s="17">
        <v>1</v>
      </c>
    </row>
    <row r="2050" spans="1:5" ht="12.75" customHeight="1">
      <c r="A2050" s="10" t="s">
        <v>3559</v>
      </c>
      <c r="B2050" s="11" t="s">
        <v>3634</v>
      </c>
      <c r="C2050" s="18" t="s">
        <v>3635</v>
      </c>
      <c r="D2050" s="13" t="s">
        <v>13</v>
      </c>
      <c r="E2050" s="14"/>
    </row>
    <row r="2051" spans="1:5" ht="12.75" customHeight="1">
      <c r="A2051" s="10" t="s">
        <v>3559</v>
      </c>
      <c r="B2051" s="11" t="s">
        <v>3636</v>
      </c>
      <c r="C2051" s="18" t="s">
        <v>3637</v>
      </c>
      <c r="D2051" s="13" t="s">
        <v>13</v>
      </c>
      <c r="E2051" s="14"/>
    </row>
    <row r="2052" spans="1:5" ht="12.75" customHeight="1">
      <c r="A2052" s="10" t="s">
        <v>3559</v>
      </c>
      <c r="B2052" s="11" t="s">
        <v>3638</v>
      </c>
      <c r="C2052" s="18" t="s">
        <v>3639</v>
      </c>
      <c r="D2052" s="13" t="s">
        <v>13</v>
      </c>
      <c r="E2052" s="17">
        <v>1</v>
      </c>
    </row>
    <row r="2053" spans="1:5" ht="12.75" customHeight="1">
      <c r="A2053" s="10" t="s">
        <v>3559</v>
      </c>
      <c r="B2053" s="11" t="s">
        <v>3640</v>
      </c>
      <c r="C2053" s="12"/>
      <c r="D2053" s="13" t="s">
        <v>13</v>
      </c>
      <c r="E2053" s="14"/>
    </row>
    <row r="2054" spans="1:5" ht="12.75" customHeight="1">
      <c r="A2054" s="10" t="s">
        <v>3559</v>
      </c>
      <c r="B2054" s="11" t="s">
        <v>3641</v>
      </c>
      <c r="C2054" s="12"/>
      <c r="D2054" s="13" t="s">
        <v>13</v>
      </c>
      <c r="E2054" s="14"/>
    </row>
    <row r="2055" spans="1:5" ht="12.75" customHeight="1">
      <c r="A2055" s="10" t="s">
        <v>3559</v>
      </c>
      <c r="B2055" s="11" t="s">
        <v>3642</v>
      </c>
      <c r="C2055" s="18" t="s">
        <v>3643</v>
      </c>
      <c r="D2055" s="13" t="s">
        <v>13</v>
      </c>
      <c r="E2055" s="14"/>
    </row>
    <row r="2056" spans="1:5" ht="12.75" customHeight="1">
      <c r="A2056" s="10" t="s">
        <v>3644</v>
      </c>
      <c r="B2056" s="11" t="s">
        <v>3645</v>
      </c>
      <c r="C2056" s="18" t="s">
        <v>3646</v>
      </c>
      <c r="D2056" s="13" t="s">
        <v>13</v>
      </c>
      <c r="E2056" s="14"/>
    </row>
    <row r="2057" spans="1:5" ht="12.75" customHeight="1">
      <c r="A2057" s="10" t="s">
        <v>3644</v>
      </c>
      <c r="B2057" s="11" t="s">
        <v>3647</v>
      </c>
      <c r="C2057" s="12"/>
      <c r="D2057" s="13" t="s">
        <v>13</v>
      </c>
      <c r="E2057" s="14"/>
    </row>
    <row r="2058" spans="1:5" ht="12.75" customHeight="1">
      <c r="A2058" s="15" t="s">
        <v>3648</v>
      </c>
      <c r="B2058" s="16" t="s">
        <v>3649</v>
      </c>
      <c r="C2058" s="18" t="s">
        <v>3650</v>
      </c>
      <c r="D2058" s="13" t="s">
        <v>224</v>
      </c>
      <c r="E2058" s="17">
        <v>1</v>
      </c>
    </row>
    <row r="2059" spans="1:5" ht="12.75" customHeight="1">
      <c r="A2059" s="15" t="s">
        <v>3648</v>
      </c>
      <c r="B2059" s="16" t="s">
        <v>3651</v>
      </c>
      <c r="C2059" s="18" t="s">
        <v>3652</v>
      </c>
      <c r="D2059" s="13" t="s">
        <v>16</v>
      </c>
      <c r="E2059" s="14"/>
    </row>
    <row r="2060" spans="1:5" ht="12.75" customHeight="1">
      <c r="A2060" s="15" t="s">
        <v>3648</v>
      </c>
      <c r="B2060" s="16" t="s">
        <v>3653</v>
      </c>
      <c r="C2060" s="18" t="s">
        <v>3654</v>
      </c>
      <c r="D2060" s="13" t="s">
        <v>300</v>
      </c>
      <c r="E2060" s="14"/>
    </row>
    <row r="2061" spans="1:5" ht="12.75" customHeight="1">
      <c r="A2061" s="10" t="s">
        <v>3648</v>
      </c>
      <c r="B2061" s="11" t="s">
        <v>3655</v>
      </c>
      <c r="C2061" s="12"/>
      <c r="D2061" s="13" t="s">
        <v>13</v>
      </c>
      <c r="E2061" s="14"/>
    </row>
    <row r="2062" spans="1:5" ht="12.75" customHeight="1">
      <c r="A2062" s="15" t="s">
        <v>3648</v>
      </c>
      <c r="B2062" s="16" t="s">
        <v>3656</v>
      </c>
      <c r="C2062" s="18" t="s">
        <v>3657</v>
      </c>
      <c r="D2062" s="13" t="s">
        <v>136</v>
      </c>
      <c r="E2062" s="14"/>
    </row>
    <row r="2063" spans="1:5" ht="12.75" customHeight="1">
      <c r="A2063" s="10" t="s">
        <v>3648</v>
      </c>
      <c r="B2063" s="11" t="s">
        <v>3658</v>
      </c>
      <c r="C2063" s="12"/>
      <c r="D2063" s="13" t="s">
        <v>13</v>
      </c>
      <c r="E2063" s="14"/>
    </row>
    <row r="2064" spans="1:5" ht="12.75" customHeight="1">
      <c r="A2064" s="10" t="s">
        <v>3648</v>
      </c>
      <c r="B2064" s="11" t="s">
        <v>3659</v>
      </c>
      <c r="C2064" s="12"/>
      <c r="D2064" s="13" t="s">
        <v>13</v>
      </c>
      <c r="E2064" s="14"/>
    </row>
    <row r="2065" spans="1:5" ht="12.75" customHeight="1">
      <c r="A2065" s="15" t="s">
        <v>3660</v>
      </c>
      <c r="B2065" s="16" t="s">
        <v>3661</v>
      </c>
      <c r="C2065" s="18" t="s">
        <v>3662</v>
      </c>
      <c r="D2065" s="13" t="s">
        <v>113</v>
      </c>
      <c r="E2065" s="14"/>
    </row>
    <row r="2066" spans="1:5" ht="12.75" customHeight="1">
      <c r="A2066" s="15" t="s">
        <v>3663</v>
      </c>
      <c r="B2066" s="16" t="s">
        <v>3664</v>
      </c>
      <c r="C2066" s="19" t="s">
        <v>3665</v>
      </c>
      <c r="D2066" s="13" t="s">
        <v>13</v>
      </c>
      <c r="E2066" s="14"/>
    </row>
    <row r="2067" spans="1:5" ht="12.75" customHeight="1">
      <c r="A2067" s="10" t="s">
        <v>3666</v>
      </c>
      <c r="B2067" s="11" t="s">
        <v>3667</v>
      </c>
      <c r="C2067" s="18" t="s">
        <v>3668</v>
      </c>
      <c r="D2067" s="13" t="s">
        <v>13</v>
      </c>
      <c r="E2067" s="17">
        <v>1</v>
      </c>
    </row>
    <row r="2068" spans="1:5" ht="12.75" customHeight="1">
      <c r="A2068" s="15" t="s">
        <v>3666</v>
      </c>
      <c r="B2068" s="16" t="s">
        <v>3669</v>
      </c>
      <c r="C2068" s="18" t="s">
        <v>3670</v>
      </c>
      <c r="D2068" s="13" t="s">
        <v>16</v>
      </c>
      <c r="E2068" s="14"/>
    </row>
    <row r="2069" spans="1:5" ht="12.75" customHeight="1">
      <c r="A2069" s="15" t="s">
        <v>3666</v>
      </c>
      <c r="B2069" s="16" t="s">
        <v>3671</v>
      </c>
      <c r="C2069" s="18" t="s">
        <v>3672</v>
      </c>
      <c r="D2069" s="13" t="s">
        <v>16</v>
      </c>
      <c r="E2069" s="14"/>
    </row>
    <row r="2070" spans="1:5" ht="12.75" customHeight="1">
      <c r="A2070" s="15" t="s">
        <v>3666</v>
      </c>
      <c r="B2070" s="16" t="s">
        <v>3673</v>
      </c>
      <c r="C2070" s="18" t="s">
        <v>3674</v>
      </c>
      <c r="D2070" s="13" t="s">
        <v>268</v>
      </c>
      <c r="E2070" s="17">
        <v>1</v>
      </c>
    </row>
    <row r="2071" spans="1:5" ht="12.75" customHeight="1">
      <c r="A2071" s="15" t="s">
        <v>3666</v>
      </c>
      <c r="B2071" s="16" t="s">
        <v>3675</v>
      </c>
      <c r="C2071" s="18" t="s">
        <v>3676</v>
      </c>
      <c r="D2071" s="13" t="s">
        <v>16</v>
      </c>
      <c r="E2071" s="14"/>
    </row>
    <row r="2072" spans="1:5" ht="12.75" customHeight="1">
      <c r="A2072" s="15" t="s">
        <v>3666</v>
      </c>
      <c r="B2072" s="16" t="s">
        <v>3677</v>
      </c>
      <c r="C2072" s="18" t="s">
        <v>3678</v>
      </c>
      <c r="D2072" s="13" t="s">
        <v>16</v>
      </c>
      <c r="E2072" s="14"/>
    </row>
    <row r="2073" spans="1:5" ht="12.75" customHeight="1">
      <c r="A2073" s="15" t="s">
        <v>3666</v>
      </c>
      <c r="B2073" s="16" t="s">
        <v>3679</v>
      </c>
      <c r="C2073" s="18" t="s">
        <v>3680</v>
      </c>
      <c r="D2073" s="13" t="s">
        <v>16</v>
      </c>
      <c r="E2073" s="14"/>
    </row>
    <row r="2074" spans="1:5" ht="12.75" customHeight="1">
      <c r="A2074" s="15" t="s">
        <v>3666</v>
      </c>
      <c r="B2074" s="16" t="s">
        <v>3681</v>
      </c>
      <c r="C2074" s="18" t="s">
        <v>3682</v>
      </c>
      <c r="D2074" s="13" t="s">
        <v>16</v>
      </c>
      <c r="E2074" s="14"/>
    </row>
    <row r="2075" spans="1:5" ht="12.75" customHeight="1">
      <c r="A2075" s="15" t="s">
        <v>3666</v>
      </c>
      <c r="B2075" s="16" t="s">
        <v>3683</v>
      </c>
      <c r="C2075" s="18" t="s">
        <v>3684</v>
      </c>
      <c r="D2075" s="13" t="s">
        <v>16</v>
      </c>
      <c r="E2075" s="17">
        <v>1</v>
      </c>
    </row>
    <row r="2076" spans="1:5" ht="12.75" customHeight="1">
      <c r="A2076" s="15" t="s">
        <v>3666</v>
      </c>
      <c r="B2076" s="16" t="s">
        <v>3685</v>
      </c>
      <c r="C2076" s="18" t="s">
        <v>3686</v>
      </c>
      <c r="D2076" s="13" t="s">
        <v>16</v>
      </c>
      <c r="E2076" s="14"/>
    </row>
    <row r="2077" spans="1:5" ht="12.75" customHeight="1">
      <c r="A2077" s="15" t="s">
        <v>3666</v>
      </c>
      <c r="B2077" s="16" t="s">
        <v>3687</v>
      </c>
      <c r="C2077" s="18" t="s">
        <v>3688</v>
      </c>
      <c r="D2077" s="13" t="s">
        <v>16</v>
      </c>
      <c r="E2077" s="14"/>
    </row>
    <row r="2078" spans="1:5" ht="12.75" customHeight="1">
      <c r="A2078" s="10" t="s">
        <v>3689</v>
      </c>
      <c r="B2078" s="11" t="s">
        <v>3690</v>
      </c>
      <c r="C2078" s="18" t="s">
        <v>3691</v>
      </c>
      <c r="D2078" s="13" t="s">
        <v>13</v>
      </c>
      <c r="E2078" s="14"/>
    </row>
    <row r="2079" spans="1:5" ht="12.75" customHeight="1">
      <c r="A2079" s="10" t="s">
        <v>3689</v>
      </c>
      <c r="B2079" s="11" t="s">
        <v>3692</v>
      </c>
      <c r="C2079" s="12"/>
      <c r="D2079" s="13" t="s">
        <v>13</v>
      </c>
      <c r="E2079" s="14"/>
    </row>
    <row r="2080" spans="1:5" ht="12.75" customHeight="1">
      <c r="A2080" s="15" t="s">
        <v>3693</v>
      </c>
      <c r="B2080" s="16" t="s">
        <v>3694</v>
      </c>
      <c r="C2080" s="18" t="s">
        <v>3695</v>
      </c>
      <c r="D2080" s="13" t="s">
        <v>300</v>
      </c>
      <c r="E2080" s="14"/>
    </row>
    <row r="2081" spans="1:5" ht="12.75" customHeight="1">
      <c r="A2081" s="15" t="s">
        <v>3693</v>
      </c>
      <c r="B2081" s="16" t="s">
        <v>3696</v>
      </c>
      <c r="C2081" s="18" t="s">
        <v>3697</v>
      </c>
      <c r="D2081" s="13" t="s">
        <v>224</v>
      </c>
      <c r="E2081" s="14"/>
    </row>
    <row r="2082" spans="1:5" ht="12.75" customHeight="1">
      <c r="A2082" s="15" t="s">
        <v>3693</v>
      </c>
      <c r="B2082" s="16" t="s">
        <v>3698</v>
      </c>
      <c r="C2082" s="18" t="s">
        <v>3699</v>
      </c>
      <c r="D2082" s="13" t="s">
        <v>16</v>
      </c>
      <c r="E2082" s="14"/>
    </row>
    <row r="2083" spans="1:5" ht="12.75" customHeight="1">
      <c r="A2083" s="15" t="s">
        <v>3693</v>
      </c>
      <c r="B2083" s="16" t="s">
        <v>3700</v>
      </c>
      <c r="C2083" s="18" t="s">
        <v>3701</v>
      </c>
      <c r="D2083" s="13" t="s">
        <v>300</v>
      </c>
      <c r="E2083" s="14"/>
    </row>
    <row r="2084" spans="1:5" ht="12.75" customHeight="1">
      <c r="A2084" s="10" t="s">
        <v>3693</v>
      </c>
      <c r="B2084" s="11" t="s">
        <v>3702</v>
      </c>
      <c r="C2084" s="12"/>
      <c r="D2084" s="13" t="s">
        <v>13</v>
      </c>
      <c r="E2084" s="14"/>
    </row>
    <row r="2085" spans="1:5" ht="12.75" customHeight="1">
      <c r="A2085" s="15" t="s">
        <v>3693</v>
      </c>
      <c r="B2085" s="16" t="s">
        <v>3703</v>
      </c>
      <c r="C2085" s="18" t="s">
        <v>3704</v>
      </c>
      <c r="D2085" s="13" t="s">
        <v>224</v>
      </c>
      <c r="E2085" s="17">
        <v>1</v>
      </c>
    </row>
    <row r="2086" spans="1:5" ht="12.75" customHeight="1">
      <c r="A2086" s="15" t="s">
        <v>3693</v>
      </c>
      <c r="B2086" s="16" t="s">
        <v>3705</v>
      </c>
      <c r="C2086" s="18" t="s">
        <v>3706</v>
      </c>
      <c r="D2086" s="13" t="s">
        <v>300</v>
      </c>
      <c r="E2086" s="17">
        <v>1</v>
      </c>
    </row>
    <row r="2087" spans="1:5" ht="12.75" customHeight="1">
      <c r="A2087" s="15" t="s">
        <v>3693</v>
      </c>
      <c r="B2087" s="16" t="s">
        <v>3707</v>
      </c>
      <c r="C2087" s="18" t="s">
        <v>3708</v>
      </c>
      <c r="D2087" s="13" t="s">
        <v>16</v>
      </c>
      <c r="E2087" s="14"/>
    </row>
    <row r="2088" spans="1:5" ht="12.75" customHeight="1">
      <c r="A2088" s="15" t="s">
        <v>3693</v>
      </c>
      <c r="B2088" s="16" t="s">
        <v>3709</v>
      </c>
      <c r="C2088" s="18" t="s">
        <v>3710</v>
      </c>
      <c r="D2088" s="13" t="s">
        <v>16</v>
      </c>
      <c r="E2088" s="14"/>
    </row>
    <row r="2089" spans="1:5" ht="12.75" customHeight="1">
      <c r="A2089" s="15" t="s">
        <v>3711</v>
      </c>
      <c r="B2089" s="16" t="s">
        <v>3712</v>
      </c>
      <c r="C2089" s="18" t="s">
        <v>3713</v>
      </c>
      <c r="D2089" s="13" t="s">
        <v>113</v>
      </c>
      <c r="E2089" s="14"/>
    </row>
    <row r="2090" spans="1:5" ht="12.75" customHeight="1">
      <c r="A2090" s="15" t="s">
        <v>3711</v>
      </c>
      <c r="B2090" s="16" t="s">
        <v>3714</v>
      </c>
      <c r="C2090" s="18" t="s">
        <v>3715</v>
      </c>
      <c r="D2090" s="13" t="s">
        <v>113</v>
      </c>
      <c r="E2090" s="14"/>
    </row>
    <row r="2091" spans="1:5" ht="12.75" customHeight="1">
      <c r="A2091" s="15" t="s">
        <v>3711</v>
      </c>
      <c r="B2091" s="16" t="s">
        <v>3716</v>
      </c>
      <c r="C2091" s="18" t="s">
        <v>3717</v>
      </c>
      <c r="D2091" s="13" t="s">
        <v>113</v>
      </c>
      <c r="E2091" s="14"/>
    </row>
    <row r="2092" spans="1:5" ht="12.75" customHeight="1">
      <c r="A2092" s="10" t="s">
        <v>3718</v>
      </c>
      <c r="B2092" s="11" t="s">
        <v>3719</v>
      </c>
      <c r="C2092" s="18" t="s">
        <v>3720</v>
      </c>
      <c r="D2092" s="13" t="s">
        <v>13</v>
      </c>
      <c r="E2092" s="14"/>
    </row>
    <row r="2093" spans="1:5" ht="12.75" customHeight="1">
      <c r="A2093" s="10" t="s">
        <v>3718</v>
      </c>
      <c r="B2093" s="11" t="s">
        <v>3721</v>
      </c>
      <c r="C2093" s="12"/>
      <c r="D2093" s="13" t="s">
        <v>13</v>
      </c>
      <c r="E2093" s="14"/>
    </row>
    <row r="2094" spans="1:5" ht="12.75" customHeight="1">
      <c r="A2094" s="10" t="s">
        <v>3722</v>
      </c>
      <c r="B2094" s="11" t="s">
        <v>3723</v>
      </c>
      <c r="C2094" s="19" t="s">
        <v>3724</v>
      </c>
      <c r="D2094" s="13" t="s">
        <v>13</v>
      </c>
      <c r="E2094" s="14"/>
    </row>
    <row r="2095" spans="1:5" ht="12.75" customHeight="1">
      <c r="A2095" s="10" t="s">
        <v>3722</v>
      </c>
      <c r="B2095" s="11" t="s">
        <v>3725</v>
      </c>
      <c r="C2095" s="12"/>
      <c r="D2095" s="13" t="s">
        <v>13</v>
      </c>
      <c r="E2095" s="14"/>
    </row>
    <row r="2096" spans="1:5" ht="12.75" customHeight="1">
      <c r="A2096" s="10" t="s">
        <v>3722</v>
      </c>
      <c r="B2096" s="11" t="s">
        <v>3726</v>
      </c>
      <c r="C2096" s="12"/>
      <c r="D2096" s="13" t="s">
        <v>13</v>
      </c>
      <c r="E2096" s="14"/>
    </row>
    <row r="2097" spans="1:5" ht="12.75" customHeight="1">
      <c r="A2097" s="10" t="s">
        <v>3722</v>
      </c>
      <c r="B2097" s="11" t="s">
        <v>3727</v>
      </c>
      <c r="C2097" s="18" t="s">
        <v>3728</v>
      </c>
      <c r="D2097" s="13" t="s">
        <v>13</v>
      </c>
      <c r="E2097" s="17">
        <v>1</v>
      </c>
    </row>
    <row r="2098" spans="1:5" ht="12.75" customHeight="1">
      <c r="A2098" s="10" t="s">
        <v>3722</v>
      </c>
      <c r="B2098" s="11" t="s">
        <v>3729</v>
      </c>
      <c r="C2098" s="12"/>
      <c r="D2098" s="13" t="s">
        <v>13</v>
      </c>
      <c r="E2098" s="17">
        <v>1</v>
      </c>
    </row>
    <row r="2099" spans="1:5" ht="12.75" customHeight="1">
      <c r="A2099" s="15" t="s">
        <v>3730</v>
      </c>
      <c r="B2099" s="16" t="s">
        <v>3731</v>
      </c>
      <c r="C2099" s="18" t="s">
        <v>3732</v>
      </c>
      <c r="D2099" s="13" t="s">
        <v>113</v>
      </c>
      <c r="E2099" s="14"/>
    </row>
    <row r="2100" spans="1:5" ht="12.75" customHeight="1">
      <c r="A2100" s="15" t="s">
        <v>3730</v>
      </c>
      <c r="B2100" s="16" t="s">
        <v>3733</v>
      </c>
      <c r="C2100" s="18" t="s">
        <v>3734</v>
      </c>
      <c r="D2100" s="13" t="s">
        <v>268</v>
      </c>
      <c r="E2100" s="14"/>
    </row>
    <row r="2101" spans="1:5" ht="12.75" customHeight="1">
      <c r="A2101" s="15" t="s">
        <v>3730</v>
      </c>
      <c r="B2101" s="16" t="s">
        <v>3735</v>
      </c>
      <c r="C2101" s="18" t="s">
        <v>3736</v>
      </c>
      <c r="D2101" s="13" t="s">
        <v>268</v>
      </c>
      <c r="E2101" s="14"/>
    </row>
    <row r="2102" spans="1:5" ht="12.75" customHeight="1">
      <c r="A2102" s="15" t="s">
        <v>3730</v>
      </c>
      <c r="B2102" s="16" t="s">
        <v>3737</v>
      </c>
      <c r="C2102" s="18" t="s">
        <v>3738</v>
      </c>
      <c r="D2102" s="13" t="s">
        <v>113</v>
      </c>
      <c r="E2102" s="14"/>
    </row>
    <row r="2103" spans="1:5" ht="12.75" customHeight="1">
      <c r="A2103" s="10" t="s">
        <v>3730</v>
      </c>
      <c r="B2103" s="11" t="s">
        <v>3739</v>
      </c>
      <c r="C2103" s="18" t="s">
        <v>3740</v>
      </c>
      <c r="D2103" s="13" t="s">
        <v>13</v>
      </c>
      <c r="E2103" s="14"/>
    </row>
    <row r="2104" spans="1:5" ht="12.75" customHeight="1">
      <c r="A2104" s="15" t="s">
        <v>3730</v>
      </c>
      <c r="B2104" s="16" t="s">
        <v>3741</v>
      </c>
      <c r="C2104" s="18" t="s">
        <v>3742</v>
      </c>
      <c r="D2104" s="13" t="s">
        <v>16</v>
      </c>
      <c r="E2104" s="17">
        <v>1</v>
      </c>
    </row>
    <row r="2105" spans="1:5" ht="12.75" customHeight="1">
      <c r="A2105" s="15" t="s">
        <v>3730</v>
      </c>
      <c r="B2105" s="16" t="s">
        <v>3743</v>
      </c>
      <c r="C2105" s="18" t="s">
        <v>3744</v>
      </c>
      <c r="D2105" s="13" t="s">
        <v>300</v>
      </c>
      <c r="E2105" s="14"/>
    </row>
    <row r="2106" spans="1:5" ht="12.75" customHeight="1">
      <c r="A2106" s="10" t="s">
        <v>3730</v>
      </c>
      <c r="B2106" s="11" t="s">
        <v>3745</v>
      </c>
      <c r="C2106" s="12"/>
      <c r="D2106" s="13" t="s">
        <v>13</v>
      </c>
      <c r="E2106" s="14"/>
    </row>
    <row r="2107" spans="1:5" ht="12.75" customHeight="1">
      <c r="A2107" s="10" t="s">
        <v>3730</v>
      </c>
      <c r="B2107" s="11" t="s">
        <v>3746</v>
      </c>
      <c r="C2107" s="12"/>
      <c r="D2107" s="13" t="s">
        <v>13</v>
      </c>
      <c r="E2107" s="14"/>
    </row>
    <row r="2108" spans="1:5" ht="12.75" customHeight="1">
      <c r="A2108" s="15" t="s">
        <v>3730</v>
      </c>
      <c r="B2108" s="16" t="s">
        <v>3747</v>
      </c>
      <c r="C2108" s="18" t="s">
        <v>3748</v>
      </c>
      <c r="D2108" s="13" t="s">
        <v>136</v>
      </c>
      <c r="E2108" s="17">
        <v>1</v>
      </c>
    </row>
    <row r="2109" spans="1:5" ht="12.75" customHeight="1">
      <c r="A2109" s="15" t="s">
        <v>3730</v>
      </c>
      <c r="B2109" s="16" t="s">
        <v>3749</v>
      </c>
      <c r="C2109" s="18" t="s">
        <v>3750</v>
      </c>
      <c r="D2109" s="13" t="s">
        <v>224</v>
      </c>
      <c r="E2109" s="17">
        <v>2</v>
      </c>
    </row>
    <row r="2110" spans="1:5" ht="12.75" customHeight="1">
      <c r="A2110" s="10" t="s">
        <v>3751</v>
      </c>
      <c r="B2110" s="11" t="s">
        <v>3752</v>
      </c>
      <c r="C2110" s="18" t="s">
        <v>3753</v>
      </c>
      <c r="D2110" s="13" t="s">
        <v>13</v>
      </c>
      <c r="E2110" s="14"/>
    </row>
    <row r="2111" spans="1:5" ht="12.75" customHeight="1">
      <c r="A2111" s="10" t="s">
        <v>3751</v>
      </c>
      <c r="B2111" s="11" t="s">
        <v>3754</v>
      </c>
      <c r="C2111" s="12"/>
      <c r="D2111" s="13" t="s">
        <v>13</v>
      </c>
      <c r="E2111" s="14"/>
    </row>
    <row r="2112" spans="1:5" ht="12.75" customHeight="1">
      <c r="A2112" s="10" t="s">
        <v>3751</v>
      </c>
      <c r="B2112" s="11" t="s">
        <v>3755</v>
      </c>
      <c r="C2112" s="18" t="s">
        <v>3756</v>
      </c>
      <c r="D2112" s="13" t="s">
        <v>13</v>
      </c>
      <c r="E2112" s="14"/>
    </row>
    <row r="2113" spans="1:5" ht="12.75" customHeight="1">
      <c r="A2113" s="10" t="s">
        <v>3751</v>
      </c>
      <c r="B2113" s="11" t="s">
        <v>3757</v>
      </c>
      <c r="C2113" s="18" t="s">
        <v>3758</v>
      </c>
      <c r="D2113" s="13" t="s">
        <v>13</v>
      </c>
      <c r="E2113" s="14"/>
    </row>
    <row r="2114" spans="1:5" ht="12.75" customHeight="1">
      <c r="A2114" s="10" t="s">
        <v>3751</v>
      </c>
      <c r="B2114" s="11" t="s">
        <v>3759</v>
      </c>
      <c r="C2114" s="12"/>
      <c r="D2114" s="13" t="s">
        <v>13</v>
      </c>
      <c r="E2114" s="14"/>
    </row>
    <row r="2115" spans="1:5" ht="12.75" customHeight="1">
      <c r="A2115" s="10" t="s">
        <v>3751</v>
      </c>
      <c r="B2115" s="11" t="s">
        <v>3760</v>
      </c>
      <c r="C2115" s="12"/>
      <c r="D2115" s="13" t="s">
        <v>13</v>
      </c>
      <c r="E2115" s="14"/>
    </row>
    <row r="2116" spans="1:5" ht="12.75" customHeight="1">
      <c r="A2116" s="10" t="s">
        <v>3751</v>
      </c>
      <c r="B2116" s="11" t="s">
        <v>3761</v>
      </c>
      <c r="C2116" s="12"/>
      <c r="D2116" s="13" t="s">
        <v>13</v>
      </c>
      <c r="E2116" s="14"/>
    </row>
    <row r="2117" spans="1:5" ht="12.75" customHeight="1">
      <c r="A2117" s="10" t="s">
        <v>3751</v>
      </c>
      <c r="B2117" s="11" t="s">
        <v>3762</v>
      </c>
      <c r="C2117" s="12"/>
      <c r="D2117" s="13" t="s">
        <v>13</v>
      </c>
      <c r="E2117" s="17">
        <v>1</v>
      </c>
    </row>
    <row r="2118" spans="1:5" ht="12.75" customHeight="1">
      <c r="A2118" s="10" t="s">
        <v>3751</v>
      </c>
      <c r="B2118" s="11" t="s">
        <v>3763</v>
      </c>
      <c r="C2118" s="12"/>
      <c r="D2118" s="13" t="s">
        <v>13</v>
      </c>
      <c r="E2118" s="14"/>
    </row>
    <row r="2119" spans="1:5" ht="12.75" customHeight="1">
      <c r="A2119" s="10" t="s">
        <v>3751</v>
      </c>
      <c r="B2119" s="11" t="s">
        <v>3764</v>
      </c>
      <c r="C2119" s="12"/>
      <c r="D2119" s="13" t="s">
        <v>13</v>
      </c>
      <c r="E2119" s="14"/>
    </row>
    <row r="2120" spans="1:5" ht="12.75" customHeight="1">
      <c r="A2120" s="10" t="s">
        <v>3751</v>
      </c>
      <c r="B2120" s="11" t="s">
        <v>3765</v>
      </c>
      <c r="C2120" s="12"/>
      <c r="D2120" s="13" t="s">
        <v>13</v>
      </c>
      <c r="E2120" s="14"/>
    </row>
    <row r="2121" spans="1:5" ht="12.75" customHeight="1">
      <c r="A2121" s="10" t="s">
        <v>3751</v>
      </c>
      <c r="B2121" s="11" t="s">
        <v>3766</v>
      </c>
      <c r="C2121" s="12"/>
      <c r="D2121" s="18" t="s">
        <v>13</v>
      </c>
      <c r="E2121" s="14"/>
    </row>
    <row r="2122" spans="1:5" ht="12.75" customHeight="1">
      <c r="A2122" s="10" t="s">
        <v>3751</v>
      </c>
      <c r="B2122" s="11" t="s">
        <v>3767</v>
      </c>
      <c r="C2122" s="12"/>
      <c r="D2122" s="13" t="s">
        <v>13</v>
      </c>
      <c r="E2122" s="14"/>
    </row>
    <row r="2123" spans="1:5" ht="12.75" customHeight="1">
      <c r="A2123" s="10" t="s">
        <v>3751</v>
      </c>
      <c r="B2123" s="11" t="s">
        <v>3768</v>
      </c>
      <c r="C2123" s="12"/>
      <c r="D2123" s="13" t="s">
        <v>13</v>
      </c>
      <c r="E2123" s="14"/>
    </row>
    <row r="2124" spans="1:5" ht="12.75" customHeight="1">
      <c r="A2124" s="15" t="s">
        <v>3751</v>
      </c>
      <c r="B2124" s="16" t="s">
        <v>3769</v>
      </c>
      <c r="C2124" s="18" t="s">
        <v>3770</v>
      </c>
      <c r="D2124" s="13" t="s">
        <v>16</v>
      </c>
      <c r="E2124" s="14"/>
    </row>
    <row r="2125" spans="1:5" ht="12.75" customHeight="1">
      <c r="A2125" s="15" t="s">
        <v>3751</v>
      </c>
      <c r="B2125" s="16" t="s">
        <v>3771</v>
      </c>
      <c r="C2125" s="18" t="s">
        <v>3772</v>
      </c>
      <c r="D2125" s="13" t="s">
        <v>113</v>
      </c>
      <c r="E2125" s="14"/>
    </row>
    <row r="2126" spans="1:5" ht="12.75" customHeight="1">
      <c r="A2126" s="15" t="s">
        <v>3751</v>
      </c>
      <c r="B2126" s="16" t="s">
        <v>3773</v>
      </c>
      <c r="C2126" s="18" t="s">
        <v>3774</v>
      </c>
      <c r="D2126" s="13" t="s">
        <v>16</v>
      </c>
      <c r="E2126" s="17">
        <v>1</v>
      </c>
    </row>
    <row r="2127" spans="1:5" ht="12.75" customHeight="1">
      <c r="A2127" s="10" t="s">
        <v>3751</v>
      </c>
      <c r="B2127" s="11" t="s">
        <v>3775</v>
      </c>
      <c r="C2127" s="18" t="s">
        <v>3776</v>
      </c>
      <c r="D2127" s="13" t="s">
        <v>13</v>
      </c>
      <c r="E2127" s="14"/>
    </row>
    <row r="2128" spans="1:5" ht="12.75" customHeight="1">
      <c r="A2128" s="10" t="s">
        <v>3751</v>
      </c>
      <c r="B2128" s="11" t="s">
        <v>3777</v>
      </c>
      <c r="C2128" s="12"/>
      <c r="D2128" s="13" t="s">
        <v>13</v>
      </c>
      <c r="E2128" s="14"/>
    </row>
    <row r="2129" spans="1:5" ht="12.75" customHeight="1">
      <c r="A2129" s="10" t="s">
        <v>3751</v>
      </c>
      <c r="B2129" s="11" t="s">
        <v>3778</v>
      </c>
      <c r="C2129" s="12"/>
      <c r="D2129" s="18" t="s">
        <v>13</v>
      </c>
      <c r="E2129" s="14"/>
    </row>
    <row r="2130" spans="1:5" ht="12.75" customHeight="1">
      <c r="A2130" s="10" t="s">
        <v>3751</v>
      </c>
      <c r="B2130" s="11" t="s">
        <v>3779</v>
      </c>
      <c r="C2130" s="12"/>
      <c r="D2130" s="13" t="s">
        <v>13</v>
      </c>
      <c r="E2130" s="14"/>
    </row>
    <row r="2131" spans="1:5" ht="12.75" customHeight="1">
      <c r="A2131" s="10" t="s">
        <v>3751</v>
      </c>
      <c r="B2131" s="11" t="s">
        <v>3780</v>
      </c>
      <c r="C2131" s="12"/>
      <c r="D2131" s="13" t="s">
        <v>13</v>
      </c>
      <c r="E2131" s="14"/>
    </row>
    <row r="2132" spans="1:5" ht="12.75" customHeight="1">
      <c r="A2132" s="10" t="s">
        <v>3751</v>
      </c>
      <c r="B2132" s="11" t="s">
        <v>3781</v>
      </c>
      <c r="C2132" s="12"/>
      <c r="D2132" s="13" t="s">
        <v>13</v>
      </c>
      <c r="E2132" s="14"/>
    </row>
    <row r="2133" spans="1:5" ht="12.75" customHeight="1">
      <c r="A2133" s="10" t="s">
        <v>3751</v>
      </c>
      <c r="B2133" s="11" t="s">
        <v>3782</v>
      </c>
      <c r="C2133" s="12"/>
      <c r="D2133" s="13" t="s">
        <v>13</v>
      </c>
      <c r="E2133" s="14"/>
    </row>
    <row r="2134" spans="1:5" ht="12.75" customHeight="1">
      <c r="A2134" s="10" t="s">
        <v>3751</v>
      </c>
      <c r="B2134" s="11" t="s">
        <v>3783</v>
      </c>
      <c r="C2134" s="12"/>
      <c r="D2134" s="13" t="s">
        <v>13</v>
      </c>
      <c r="E2134" s="14"/>
    </row>
    <row r="2135" spans="1:5" ht="12.75" customHeight="1">
      <c r="A2135" s="10" t="s">
        <v>3751</v>
      </c>
      <c r="B2135" s="11" t="s">
        <v>3784</v>
      </c>
      <c r="C2135" s="18" t="s">
        <v>3785</v>
      </c>
      <c r="D2135" s="13" t="s">
        <v>13</v>
      </c>
      <c r="E2135" s="17">
        <v>1</v>
      </c>
    </row>
    <row r="2136" spans="1:5" ht="12.75" customHeight="1">
      <c r="A2136" s="10" t="s">
        <v>3751</v>
      </c>
      <c r="B2136" s="11" t="s">
        <v>3786</v>
      </c>
      <c r="C2136" s="12"/>
      <c r="D2136" s="13" t="s">
        <v>13</v>
      </c>
      <c r="E2136" s="14"/>
    </row>
    <row r="2137" spans="1:5" ht="12.75" customHeight="1">
      <c r="A2137" s="10" t="s">
        <v>3751</v>
      </c>
      <c r="B2137" s="11" t="s">
        <v>3787</v>
      </c>
      <c r="C2137" s="18" t="s">
        <v>3788</v>
      </c>
      <c r="D2137" s="13" t="s">
        <v>13</v>
      </c>
      <c r="E2137" s="14"/>
    </row>
    <row r="2138" spans="1:5" ht="12.75" customHeight="1">
      <c r="A2138" s="10" t="s">
        <v>3751</v>
      </c>
      <c r="B2138" s="11" t="s">
        <v>3789</v>
      </c>
      <c r="C2138" s="12"/>
      <c r="D2138" s="13" t="s">
        <v>13</v>
      </c>
      <c r="E2138" s="14"/>
    </row>
    <row r="2139" spans="1:5" ht="12.75" customHeight="1">
      <c r="A2139" s="10" t="s">
        <v>3751</v>
      </c>
      <c r="B2139" s="11" t="s">
        <v>3790</v>
      </c>
      <c r="C2139" s="18" t="s">
        <v>3791</v>
      </c>
      <c r="D2139" s="13" t="s">
        <v>13</v>
      </c>
      <c r="E2139" s="14"/>
    </row>
    <row r="2140" spans="1:5" ht="12.75" customHeight="1">
      <c r="A2140" s="10" t="s">
        <v>3751</v>
      </c>
      <c r="B2140" s="11" t="s">
        <v>3792</v>
      </c>
      <c r="C2140" s="12"/>
      <c r="D2140" s="13" t="s">
        <v>13</v>
      </c>
      <c r="E2140" s="14"/>
    </row>
    <row r="2141" spans="1:5" ht="12.75" customHeight="1">
      <c r="A2141" s="10" t="s">
        <v>3751</v>
      </c>
      <c r="B2141" s="11" t="s">
        <v>3793</v>
      </c>
      <c r="C2141" s="12"/>
      <c r="D2141" s="13" t="s">
        <v>13</v>
      </c>
      <c r="E2141" s="14"/>
    </row>
    <row r="2142" spans="1:5" ht="12.75" customHeight="1">
      <c r="A2142" s="10" t="s">
        <v>3751</v>
      </c>
      <c r="B2142" s="11" t="s">
        <v>3794</v>
      </c>
      <c r="C2142" s="12"/>
      <c r="D2142" s="13" t="s">
        <v>13</v>
      </c>
      <c r="E2142" s="14"/>
    </row>
    <row r="2143" spans="1:5" ht="12.75" customHeight="1">
      <c r="A2143" s="15" t="s">
        <v>3751</v>
      </c>
      <c r="B2143" s="16" t="s">
        <v>3795</v>
      </c>
      <c r="C2143" s="18" t="s">
        <v>3796</v>
      </c>
      <c r="D2143" s="13" t="s">
        <v>16</v>
      </c>
      <c r="E2143" s="17">
        <v>1</v>
      </c>
    </row>
    <row r="2144" spans="1:5" ht="12.75" customHeight="1">
      <c r="A2144" s="10" t="s">
        <v>3751</v>
      </c>
      <c r="B2144" s="11" t="s">
        <v>3797</v>
      </c>
      <c r="C2144" s="12"/>
      <c r="D2144" s="13" t="s">
        <v>13</v>
      </c>
      <c r="E2144" s="14"/>
    </row>
    <row r="2145" spans="1:5" ht="12.75" customHeight="1">
      <c r="A2145" s="10" t="s">
        <v>3751</v>
      </c>
      <c r="B2145" s="11" t="s">
        <v>3798</v>
      </c>
      <c r="C2145" s="12"/>
      <c r="D2145" s="13" t="s">
        <v>13</v>
      </c>
      <c r="E2145" s="14"/>
    </row>
    <row r="2146" spans="1:5" ht="12.75" customHeight="1">
      <c r="A2146" s="10" t="s">
        <v>3751</v>
      </c>
      <c r="B2146" s="11" t="s">
        <v>3799</v>
      </c>
      <c r="C2146" s="12"/>
      <c r="D2146" s="13" t="s">
        <v>13</v>
      </c>
      <c r="E2146" s="14"/>
    </row>
    <row r="2147" spans="1:5" ht="12.75" customHeight="1">
      <c r="A2147" s="10" t="s">
        <v>3751</v>
      </c>
      <c r="B2147" s="11" t="s">
        <v>3800</v>
      </c>
      <c r="C2147" s="12"/>
      <c r="D2147" s="18" t="s">
        <v>13</v>
      </c>
      <c r="E2147" s="14"/>
    </row>
    <row r="2148" spans="1:5" ht="12.75" customHeight="1">
      <c r="A2148" s="10" t="s">
        <v>3751</v>
      </c>
      <c r="B2148" s="11" t="s">
        <v>3801</v>
      </c>
      <c r="C2148" s="18" t="s">
        <v>3802</v>
      </c>
      <c r="D2148" s="13" t="s">
        <v>13</v>
      </c>
      <c r="E2148" s="14"/>
    </row>
    <row r="2149" spans="1:5" ht="12.75" customHeight="1">
      <c r="A2149" s="10" t="s">
        <v>3751</v>
      </c>
      <c r="B2149" s="11" t="s">
        <v>3803</v>
      </c>
      <c r="C2149" s="18" t="s">
        <v>3804</v>
      </c>
      <c r="D2149" s="13" t="s">
        <v>13</v>
      </c>
      <c r="E2149" s="17">
        <v>1</v>
      </c>
    </row>
    <row r="2150" spans="1:5" ht="12.75" customHeight="1">
      <c r="A2150" s="10" t="s">
        <v>3751</v>
      </c>
      <c r="B2150" s="11" t="s">
        <v>3805</v>
      </c>
      <c r="C2150" s="18" t="s">
        <v>3806</v>
      </c>
      <c r="D2150" s="13" t="s">
        <v>13</v>
      </c>
      <c r="E2150" s="14"/>
    </row>
    <row r="2151" spans="1:5" ht="12.75" customHeight="1">
      <c r="A2151" s="15" t="s">
        <v>3751</v>
      </c>
      <c r="B2151" s="16" t="s">
        <v>3807</v>
      </c>
      <c r="C2151" s="18" t="s">
        <v>3808</v>
      </c>
      <c r="D2151" s="13" t="s">
        <v>16</v>
      </c>
      <c r="E2151" s="17">
        <v>1</v>
      </c>
    </row>
    <row r="2152" spans="1:5" ht="12.75" customHeight="1">
      <c r="A2152" s="10" t="s">
        <v>3751</v>
      </c>
      <c r="B2152" s="11" t="s">
        <v>3809</v>
      </c>
      <c r="C2152" s="18" t="s">
        <v>3810</v>
      </c>
      <c r="D2152" s="13" t="s">
        <v>13</v>
      </c>
      <c r="E2152" s="14"/>
    </row>
    <row r="2153" spans="1:5" ht="12.75" customHeight="1">
      <c r="A2153" s="10" t="s">
        <v>3751</v>
      </c>
      <c r="B2153" s="11" t="s">
        <v>3811</v>
      </c>
      <c r="C2153" s="18" t="s">
        <v>3812</v>
      </c>
      <c r="D2153" s="13" t="s">
        <v>13</v>
      </c>
      <c r="E2153" s="14"/>
    </row>
    <row r="2154" spans="1:5" ht="12.75" customHeight="1">
      <c r="A2154" s="10" t="s">
        <v>3751</v>
      </c>
      <c r="B2154" s="11" t="s">
        <v>3813</v>
      </c>
      <c r="C2154" s="12"/>
      <c r="D2154" s="13" t="s">
        <v>13</v>
      </c>
      <c r="E2154" s="17">
        <v>1</v>
      </c>
    </row>
    <row r="2155" spans="1:5" ht="12.75" customHeight="1">
      <c r="A2155" s="15" t="s">
        <v>3751</v>
      </c>
      <c r="B2155" s="16" t="s">
        <v>3814</v>
      </c>
      <c r="C2155" s="18" t="s">
        <v>3815</v>
      </c>
      <c r="D2155" s="13" t="s">
        <v>113</v>
      </c>
      <c r="E2155" s="17">
        <v>1</v>
      </c>
    </row>
    <row r="2156" spans="1:5" ht="12.75" customHeight="1">
      <c r="A2156" s="15" t="s">
        <v>3751</v>
      </c>
      <c r="B2156" s="16" t="s">
        <v>3816</v>
      </c>
      <c r="C2156" s="18" t="s">
        <v>3817</v>
      </c>
      <c r="D2156" s="13" t="s">
        <v>16</v>
      </c>
      <c r="E2156" s="14"/>
    </row>
    <row r="2157" spans="1:5" ht="12.75" customHeight="1">
      <c r="A2157" s="15" t="s">
        <v>3751</v>
      </c>
      <c r="B2157" s="16" t="s">
        <v>3818</v>
      </c>
      <c r="C2157" s="18" t="s">
        <v>3819</v>
      </c>
      <c r="D2157" s="13" t="s">
        <v>16</v>
      </c>
      <c r="E2157" s="17">
        <v>1</v>
      </c>
    </row>
    <row r="2158" spans="1:5" ht="12.75" customHeight="1">
      <c r="A2158" s="10" t="s">
        <v>3751</v>
      </c>
      <c r="B2158" s="11" t="s">
        <v>3820</v>
      </c>
      <c r="C2158" s="18" t="s">
        <v>3821</v>
      </c>
      <c r="D2158" s="13" t="s">
        <v>13</v>
      </c>
      <c r="E2158" s="17">
        <v>1</v>
      </c>
    </row>
    <row r="2159" spans="1:5" ht="12.75" customHeight="1">
      <c r="A2159" s="10" t="s">
        <v>3751</v>
      </c>
      <c r="B2159" s="11" t="s">
        <v>3822</v>
      </c>
      <c r="C2159" s="18" t="s">
        <v>3823</v>
      </c>
      <c r="D2159" s="13" t="s">
        <v>13</v>
      </c>
      <c r="E2159" s="17">
        <v>1</v>
      </c>
    </row>
    <row r="2160" spans="1:5" ht="12.75" customHeight="1">
      <c r="A2160" s="15" t="s">
        <v>3751</v>
      </c>
      <c r="B2160" s="16" t="s">
        <v>3824</v>
      </c>
      <c r="C2160" s="18" t="s">
        <v>3825</v>
      </c>
      <c r="D2160" s="13" t="s">
        <v>16</v>
      </c>
      <c r="E2160" s="14"/>
    </row>
    <row r="2161" spans="1:5" ht="12.75" customHeight="1">
      <c r="A2161" s="10" t="s">
        <v>3751</v>
      </c>
      <c r="B2161" s="11" t="s">
        <v>3826</v>
      </c>
      <c r="C2161" s="12"/>
      <c r="D2161" s="13" t="s">
        <v>13</v>
      </c>
      <c r="E2161" s="14"/>
    </row>
    <row r="2162" spans="1:5" ht="12.75" customHeight="1">
      <c r="A2162" s="15" t="s">
        <v>3751</v>
      </c>
      <c r="B2162" s="16" t="s">
        <v>3827</v>
      </c>
      <c r="C2162" s="18" t="s">
        <v>3828</v>
      </c>
      <c r="D2162" s="13" t="s">
        <v>16</v>
      </c>
      <c r="E2162" s="17">
        <v>1</v>
      </c>
    </row>
    <row r="2163" spans="1:5" ht="12.75" customHeight="1">
      <c r="A2163" s="15" t="s">
        <v>3751</v>
      </c>
      <c r="B2163" s="16" t="s">
        <v>3829</v>
      </c>
      <c r="C2163" s="18" t="s">
        <v>3830</v>
      </c>
      <c r="D2163" s="13" t="s">
        <v>16</v>
      </c>
      <c r="E2163" s="14"/>
    </row>
    <row r="2164" spans="1:5" ht="12.75" customHeight="1">
      <c r="A2164" s="15" t="s">
        <v>3751</v>
      </c>
      <c r="B2164" s="16" t="s">
        <v>3831</v>
      </c>
      <c r="C2164" s="18" t="s">
        <v>3832</v>
      </c>
      <c r="D2164" s="13" t="s">
        <v>113</v>
      </c>
      <c r="E2164" s="14"/>
    </row>
    <row r="2165" spans="1:5" ht="12.75" customHeight="1">
      <c r="A2165" s="15" t="s">
        <v>3751</v>
      </c>
      <c r="B2165" s="16" t="s">
        <v>3833</v>
      </c>
      <c r="C2165" s="18" t="s">
        <v>3834</v>
      </c>
      <c r="D2165" s="13" t="s">
        <v>16</v>
      </c>
      <c r="E2165" s="14"/>
    </row>
    <row r="2166" spans="1:5" ht="12.75" customHeight="1">
      <c r="A2166" s="10" t="s">
        <v>3751</v>
      </c>
      <c r="B2166" s="11" t="s">
        <v>3835</v>
      </c>
      <c r="C2166" s="12"/>
      <c r="D2166" s="18" t="s">
        <v>13</v>
      </c>
      <c r="E2166" s="14"/>
    </row>
    <row r="2167" spans="1:5" ht="12.75" customHeight="1">
      <c r="A2167" s="15" t="s">
        <v>3751</v>
      </c>
      <c r="B2167" s="16" t="s">
        <v>3836</v>
      </c>
      <c r="C2167" s="18" t="s">
        <v>3837</v>
      </c>
      <c r="D2167" s="13" t="s">
        <v>16</v>
      </c>
      <c r="E2167" s="14"/>
    </row>
    <row r="2168" spans="1:5" ht="12.75" customHeight="1">
      <c r="A2168" s="15" t="s">
        <v>3751</v>
      </c>
      <c r="B2168" s="16" t="s">
        <v>3838</v>
      </c>
      <c r="C2168" s="18" t="s">
        <v>3839</v>
      </c>
      <c r="D2168" s="13" t="s">
        <v>16</v>
      </c>
      <c r="E2168" s="14"/>
    </row>
    <row r="2169" spans="1:5" ht="12.75" customHeight="1">
      <c r="A2169" s="10" t="s">
        <v>3751</v>
      </c>
      <c r="B2169" s="11" t="s">
        <v>3840</v>
      </c>
      <c r="C2169" s="12"/>
      <c r="D2169" s="13" t="s">
        <v>13</v>
      </c>
      <c r="E2169" s="14"/>
    </row>
    <row r="2170" spans="1:5" ht="12.75" customHeight="1">
      <c r="A2170" s="10" t="s">
        <v>3751</v>
      </c>
      <c r="B2170" s="11" t="s">
        <v>3841</v>
      </c>
      <c r="C2170" s="12"/>
      <c r="D2170" s="13" t="s">
        <v>13</v>
      </c>
      <c r="E2170" s="14"/>
    </row>
    <row r="2171" spans="1:5" ht="12.75" customHeight="1">
      <c r="A2171" s="10" t="s">
        <v>3751</v>
      </c>
      <c r="B2171" s="11" t="s">
        <v>3842</v>
      </c>
      <c r="C2171" s="12"/>
      <c r="D2171" s="13" t="s">
        <v>13</v>
      </c>
      <c r="E2171" s="14"/>
    </row>
    <row r="2172" spans="1:5" ht="12.75" customHeight="1">
      <c r="A2172" s="15" t="s">
        <v>3751</v>
      </c>
      <c r="B2172" s="16" t="s">
        <v>3843</v>
      </c>
      <c r="C2172" s="18" t="s">
        <v>3844</v>
      </c>
      <c r="D2172" s="13" t="s">
        <v>16</v>
      </c>
      <c r="E2172" s="17">
        <v>1</v>
      </c>
    </row>
    <row r="2173" spans="1:5" ht="12.75" customHeight="1">
      <c r="A2173" s="10" t="s">
        <v>3751</v>
      </c>
      <c r="B2173" s="11" t="s">
        <v>3845</v>
      </c>
      <c r="C2173" s="12"/>
      <c r="D2173" s="13" t="s">
        <v>13</v>
      </c>
      <c r="E2173" s="14"/>
    </row>
    <row r="2174" spans="1:5" ht="12.75" customHeight="1">
      <c r="A2174" s="10" t="s">
        <v>3751</v>
      </c>
      <c r="B2174" s="11" t="s">
        <v>3846</v>
      </c>
      <c r="C2174" s="18" t="s">
        <v>3847</v>
      </c>
      <c r="D2174" s="13" t="s">
        <v>13</v>
      </c>
      <c r="E2174" s="17">
        <v>1</v>
      </c>
    </row>
    <row r="2175" spans="1:5" ht="12.75" customHeight="1">
      <c r="A2175" s="10" t="s">
        <v>3751</v>
      </c>
      <c r="B2175" s="11" t="s">
        <v>3848</v>
      </c>
      <c r="C2175" s="12"/>
      <c r="D2175" s="13" t="s">
        <v>13</v>
      </c>
      <c r="E2175" s="14"/>
    </row>
    <row r="2176" spans="1:5" ht="12.75" customHeight="1">
      <c r="A2176" s="10" t="s">
        <v>3751</v>
      </c>
      <c r="B2176" s="11" t="s">
        <v>3849</v>
      </c>
      <c r="C2176" s="12"/>
      <c r="D2176" s="13" t="s">
        <v>13</v>
      </c>
      <c r="E2176" s="14"/>
    </row>
    <row r="2177" spans="1:5" ht="12.75" customHeight="1">
      <c r="A2177" s="10" t="s">
        <v>3751</v>
      </c>
      <c r="B2177" s="11" t="s">
        <v>3850</v>
      </c>
      <c r="C2177" s="18" t="s">
        <v>3851</v>
      </c>
      <c r="D2177" s="13" t="s">
        <v>13</v>
      </c>
      <c r="E2177" s="17">
        <v>1</v>
      </c>
    </row>
    <row r="2178" spans="1:5" ht="12.75" customHeight="1">
      <c r="A2178" s="15" t="s">
        <v>3751</v>
      </c>
      <c r="B2178" s="16" t="s">
        <v>3852</v>
      </c>
      <c r="C2178" s="18" t="s">
        <v>3853</v>
      </c>
      <c r="D2178" s="13" t="s">
        <v>16</v>
      </c>
      <c r="E2178" s="14"/>
    </row>
    <row r="2179" spans="1:5" ht="12.75" customHeight="1">
      <c r="A2179" s="15" t="s">
        <v>3751</v>
      </c>
      <c r="B2179" s="16" t="s">
        <v>3854</v>
      </c>
      <c r="C2179" s="18" t="s">
        <v>3855</v>
      </c>
      <c r="D2179" s="13" t="s">
        <v>16</v>
      </c>
      <c r="E2179" s="17">
        <v>1</v>
      </c>
    </row>
    <row r="2180" spans="1:5" ht="12.75" customHeight="1">
      <c r="A2180" s="10" t="s">
        <v>3751</v>
      </c>
      <c r="B2180" s="11" t="s">
        <v>3856</v>
      </c>
      <c r="C2180" s="12"/>
      <c r="D2180" s="13" t="s">
        <v>13</v>
      </c>
      <c r="E2180" s="14"/>
    </row>
    <row r="2181" spans="1:5" ht="12.75" customHeight="1">
      <c r="A2181" s="15" t="s">
        <v>3751</v>
      </c>
      <c r="B2181" s="16" t="s">
        <v>3857</v>
      </c>
      <c r="C2181" s="18" t="s">
        <v>3858</v>
      </c>
      <c r="D2181" s="13" t="s">
        <v>16</v>
      </c>
      <c r="E2181" s="17">
        <v>1</v>
      </c>
    </row>
    <row r="2182" spans="1:5" ht="12.75" customHeight="1">
      <c r="A2182" s="15" t="s">
        <v>3751</v>
      </c>
      <c r="B2182" s="16" t="s">
        <v>3859</v>
      </c>
      <c r="C2182" s="18" t="s">
        <v>3860</v>
      </c>
      <c r="D2182" s="13" t="s">
        <v>113</v>
      </c>
      <c r="E2182" s="14"/>
    </row>
    <row r="2183" spans="1:5" ht="12.75" customHeight="1">
      <c r="A2183" s="10" t="s">
        <v>3751</v>
      </c>
      <c r="B2183" s="11" t="s">
        <v>3861</v>
      </c>
      <c r="C2183" s="12"/>
      <c r="D2183" s="13" t="s">
        <v>13</v>
      </c>
      <c r="E2183" s="14"/>
    </row>
    <row r="2184" spans="1:5" ht="12.75" customHeight="1">
      <c r="A2184" s="15" t="s">
        <v>3751</v>
      </c>
      <c r="B2184" s="16" t="s">
        <v>3862</v>
      </c>
      <c r="C2184" s="12"/>
      <c r="D2184" s="13" t="s">
        <v>13</v>
      </c>
      <c r="E2184" s="14"/>
    </row>
    <row r="2185" spans="1:5" ht="12.75" customHeight="1">
      <c r="A2185" s="15" t="s">
        <v>3751</v>
      </c>
      <c r="B2185" s="16" t="s">
        <v>3863</v>
      </c>
      <c r="C2185" s="12"/>
      <c r="D2185" s="13" t="s">
        <v>13</v>
      </c>
      <c r="E2185" s="14"/>
    </row>
    <row r="2186" spans="1:5" ht="12.75" customHeight="1">
      <c r="A2186" s="15" t="s">
        <v>3751</v>
      </c>
      <c r="B2186" s="16" t="s">
        <v>3864</v>
      </c>
      <c r="C2186" s="12"/>
      <c r="D2186" s="13" t="s">
        <v>13</v>
      </c>
      <c r="E2186" s="14"/>
    </row>
    <row r="2187" spans="1:5" ht="12.75" customHeight="1">
      <c r="A2187" s="15" t="s">
        <v>3751</v>
      </c>
      <c r="B2187" s="16" t="s">
        <v>3865</v>
      </c>
      <c r="C2187" s="12"/>
      <c r="D2187" s="13" t="s">
        <v>13</v>
      </c>
      <c r="E2187" s="14"/>
    </row>
    <row r="2188" spans="1:5" ht="12.75" customHeight="1">
      <c r="A2188" s="10" t="s">
        <v>3751</v>
      </c>
      <c r="B2188" s="11" t="s">
        <v>3866</v>
      </c>
      <c r="C2188" s="18" t="s">
        <v>3867</v>
      </c>
      <c r="D2188" s="13" t="s">
        <v>13</v>
      </c>
      <c r="E2188" s="14"/>
    </row>
    <row r="2189" spans="1:5" ht="12.75" customHeight="1">
      <c r="A2189" s="10" t="s">
        <v>3751</v>
      </c>
      <c r="B2189" s="11" t="s">
        <v>3868</v>
      </c>
      <c r="C2189" s="18" t="s">
        <v>3869</v>
      </c>
      <c r="D2189" s="13" t="s">
        <v>13</v>
      </c>
      <c r="E2189" s="14"/>
    </row>
    <row r="2190" spans="1:5" ht="12.75" customHeight="1">
      <c r="A2190" s="10" t="s">
        <v>3751</v>
      </c>
      <c r="B2190" s="11" t="s">
        <v>3870</v>
      </c>
      <c r="C2190" s="18" t="s">
        <v>3871</v>
      </c>
      <c r="D2190" s="13" t="s">
        <v>13</v>
      </c>
      <c r="E2190" s="14"/>
    </row>
    <row r="2191" spans="1:5" ht="12.75" customHeight="1">
      <c r="A2191" s="10" t="s">
        <v>3751</v>
      </c>
      <c r="B2191" s="11" t="s">
        <v>3872</v>
      </c>
      <c r="C2191" s="12"/>
      <c r="D2191" s="13" t="s">
        <v>13</v>
      </c>
      <c r="E2191" s="14"/>
    </row>
    <row r="2192" spans="1:5" ht="12.75" customHeight="1">
      <c r="A2192" s="10" t="s">
        <v>3751</v>
      </c>
      <c r="B2192" s="11" t="s">
        <v>3873</v>
      </c>
      <c r="C2192" s="12"/>
      <c r="D2192" s="13" t="s">
        <v>13</v>
      </c>
      <c r="E2192" s="14"/>
    </row>
    <row r="2193" spans="1:5" ht="12.75" customHeight="1">
      <c r="A2193" s="10" t="s">
        <v>3751</v>
      </c>
      <c r="B2193" s="11" t="s">
        <v>3874</v>
      </c>
      <c r="C2193" s="18" t="s">
        <v>3875</v>
      </c>
      <c r="D2193" s="13" t="s">
        <v>13</v>
      </c>
      <c r="E2193" s="17">
        <v>1</v>
      </c>
    </row>
    <row r="2194" spans="1:5" ht="12.75" customHeight="1">
      <c r="A2194" s="10" t="s">
        <v>3751</v>
      </c>
      <c r="B2194" s="11" t="s">
        <v>3876</v>
      </c>
      <c r="C2194" s="12"/>
      <c r="D2194" s="13" t="s">
        <v>13</v>
      </c>
      <c r="E2194" s="14"/>
    </row>
    <row r="2195" spans="1:5" ht="12.75" customHeight="1">
      <c r="A2195" s="10" t="s">
        <v>3751</v>
      </c>
      <c r="B2195" s="11" t="s">
        <v>3877</v>
      </c>
      <c r="C2195" s="18" t="s">
        <v>3878</v>
      </c>
      <c r="D2195" s="13" t="s">
        <v>13</v>
      </c>
      <c r="E2195" s="14"/>
    </row>
    <row r="2196" spans="1:5" ht="12.75" customHeight="1">
      <c r="A2196" s="15" t="s">
        <v>3751</v>
      </c>
      <c r="B2196" s="16" t="s">
        <v>3879</v>
      </c>
      <c r="C2196" s="12"/>
      <c r="D2196" s="13" t="s">
        <v>13</v>
      </c>
      <c r="E2196" s="14"/>
    </row>
    <row r="2197" spans="1:5" ht="12.75" customHeight="1">
      <c r="A2197" s="10" t="s">
        <v>3751</v>
      </c>
      <c r="B2197" s="11" t="s">
        <v>3880</v>
      </c>
      <c r="C2197" s="12"/>
      <c r="D2197" s="13" t="s">
        <v>13</v>
      </c>
      <c r="E2197" s="14"/>
    </row>
    <row r="2198" spans="1:5" ht="12.75" customHeight="1">
      <c r="A2198" s="10" t="s">
        <v>3751</v>
      </c>
      <c r="B2198" s="11" t="s">
        <v>3881</v>
      </c>
      <c r="C2198" s="12"/>
      <c r="D2198" s="13" t="s">
        <v>13</v>
      </c>
      <c r="E2198" s="14"/>
    </row>
    <row r="2199" spans="1:5" ht="12.75" customHeight="1">
      <c r="A2199" s="10" t="s">
        <v>3751</v>
      </c>
      <c r="B2199" s="11" t="s">
        <v>3882</v>
      </c>
      <c r="C2199" s="12"/>
      <c r="D2199" s="13" t="s">
        <v>13</v>
      </c>
      <c r="E2199" s="14"/>
    </row>
    <row r="2200" spans="1:5" ht="12.75" customHeight="1">
      <c r="A2200" s="10" t="s">
        <v>3751</v>
      </c>
      <c r="B2200" s="11" t="s">
        <v>3883</v>
      </c>
      <c r="C2200" s="18" t="s">
        <v>3884</v>
      </c>
      <c r="D2200" s="13" t="s">
        <v>13</v>
      </c>
      <c r="E2200" s="14"/>
    </row>
    <row r="2201" spans="1:5" ht="12.75" customHeight="1">
      <c r="A2201" s="15" t="s">
        <v>3751</v>
      </c>
      <c r="B2201" s="16" t="s">
        <v>3885</v>
      </c>
      <c r="C2201" s="12"/>
      <c r="D2201" s="13" t="s">
        <v>13</v>
      </c>
      <c r="E2201" s="14"/>
    </row>
    <row r="2202" spans="1:5" ht="12.75" customHeight="1">
      <c r="A2202" s="15" t="s">
        <v>3751</v>
      </c>
      <c r="B2202" s="16" t="s">
        <v>3886</v>
      </c>
      <c r="C2202" s="12"/>
      <c r="D2202" s="13" t="s">
        <v>13</v>
      </c>
      <c r="E2202" s="14"/>
    </row>
    <row r="2203" spans="1:5" ht="12.75" customHeight="1">
      <c r="A2203" s="15" t="s">
        <v>3751</v>
      </c>
      <c r="B2203" s="16" t="s">
        <v>3887</v>
      </c>
      <c r="C2203" s="12"/>
      <c r="D2203" s="13" t="s">
        <v>13</v>
      </c>
      <c r="E2203" s="14"/>
    </row>
    <row r="2204" spans="1:5" ht="12.75" customHeight="1">
      <c r="A2204" s="15" t="s">
        <v>3751</v>
      </c>
      <c r="B2204" s="16" t="s">
        <v>3888</v>
      </c>
      <c r="C2204" s="18" t="s">
        <v>3889</v>
      </c>
      <c r="D2204" s="13" t="s">
        <v>16</v>
      </c>
      <c r="E2204" s="14"/>
    </row>
    <row r="2205" spans="1:5" ht="12.75" customHeight="1">
      <c r="A2205" s="10" t="s">
        <v>3751</v>
      </c>
      <c r="B2205" s="11" t="s">
        <v>3890</v>
      </c>
      <c r="C2205" s="18" t="s">
        <v>3891</v>
      </c>
      <c r="D2205" s="13" t="s">
        <v>13</v>
      </c>
      <c r="E2205" s="14"/>
    </row>
    <row r="2206" spans="1:5" ht="12.75" customHeight="1">
      <c r="A2206" s="10" t="s">
        <v>3751</v>
      </c>
      <c r="B2206" s="11" t="s">
        <v>3892</v>
      </c>
      <c r="C2206" s="12"/>
      <c r="D2206" s="13" t="s">
        <v>13</v>
      </c>
      <c r="E2206" s="14"/>
    </row>
    <row r="2207" spans="1:5" ht="12.75" customHeight="1">
      <c r="A2207" s="15" t="s">
        <v>3751</v>
      </c>
      <c r="B2207" s="16" t="s">
        <v>3893</v>
      </c>
      <c r="C2207" s="18" t="s">
        <v>3894</v>
      </c>
      <c r="D2207" s="13" t="s">
        <v>113</v>
      </c>
      <c r="E2207" s="14"/>
    </row>
    <row r="2208" spans="1:5" ht="12.75" customHeight="1">
      <c r="A2208" s="15" t="s">
        <v>3751</v>
      </c>
      <c r="B2208" s="16" t="s">
        <v>3895</v>
      </c>
      <c r="C2208" s="18" t="s">
        <v>3896</v>
      </c>
      <c r="D2208" s="13" t="s">
        <v>16</v>
      </c>
      <c r="E2208" s="14"/>
    </row>
    <row r="2209" spans="1:5" ht="12.75" customHeight="1">
      <c r="A2209" s="10" t="s">
        <v>3751</v>
      </c>
      <c r="B2209" s="11" t="s">
        <v>3897</v>
      </c>
      <c r="C2209" s="18" t="s">
        <v>3898</v>
      </c>
      <c r="D2209" s="13" t="s">
        <v>13</v>
      </c>
      <c r="E2209" s="17">
        <v>1</v>
      </c>
    </row>
    <row r="2210" spans="1:5" ht="12.75" customHeight="1">
      <c r="A2210" s="15" t="s">
        <v>3751</v>
      </c>
      <c r="B2210" s="16" t="s">
        <v>3899</v>
      </c>
      <c r="C2210" s="12"/>
      <c r="D2210" s="13" t="s">
        <v>13</v>
      </c>
      <c r="E2210" s="14"/>
    </row>
    <row r="2211" spans="1:5" ht="12.75" customHeight="1">
      <c r="A2211" s="10" t="s">
        <v>3751</v>
      </c>
      <c r="B2211" s="11" t="s">
        <v>3900</v>
      </c>
      <c r="C2211" s="12"/>
      <c r="D2211" s="13" t="s">
        <v>13</v>
      </c>
      <c r="E2211" s="14"/>
    </row>
    <row r="2212" spans="1:5" ht="12.75" customHeight="1">
      <c r="A2212" s="10" t="s">
        <v>3751</v>
      </c>
      <c r="B2212" s="11" t="s">
        <v>3901</v>
      </c>
      <c r="C2212" s="18" t="s">
        <v>3902</v>
      </c>
      <c r="D2212" s="13" t="s">
        <v>13</v>
      </c>
      <c r="E2212" s="14"/>
    </row>
    <row r="2213" spans="1:5" ht="12.75" customHeight="1">
      <c r="A2213" s="10" t="s">
        <v>3751</v>
      </c>
      <c r="B2213" s="11" t="s">
        <v>3903</v>
      </c>
      <c r="C2213" s="12"/>
      <c r="D2213" s="13" t="s">
        <v>13</v>
      </c>
      <c r="E2213" s="14"/>
    </row>
    <row r="2214" spans="1:5" ht="12.75" customHeight="1">
      <c r="A2214" s="10" t="s">
        <v>3751</v>
      </c>
      <c r="B2214" s="11" t="s">
        <v>3904</v>
      </c>
      <c r="C2214" s="18" t="s">
        <v>3905</v>
      </c>
      <c r="D2214" s="13" t="s">
        <v>13</v>
      </c>
      <c r="E2214" s="17">
        <v>1</v>
      </c>
    </row>
    <row r="2215" spans="1:5" ht="12.75" customHeight="1">
      <c r="A2215" s="10" t="s">
        <v>3751</v>
      </c>
      <c r="B2215" s="11" t="s">
        <v>3906</v>
      </c>
      <c r="C2215" s="12"/>
      <c r="D2215" s="13" t="s">
        <v>13</v>
      </c>
      <c r="E2215" s="14"/>
    </row>
    <row r="2216" spans="1:5" ht="12.75" customHeight="1">
      <c r="A2216" s="10" t="s">
        <v>3751</v>
      </c>
      <c r="B2216" s="11" t="s">
        <v>3907</v>
      </c>
      <c r="C2216" s="12"/>
      <c r="D2216" s="13" t="s">
        <v>13</v>
      </c>
      <c r="E2216" s="14"/>
    </row>
    <row r="2217" spans="1:5" ht="12.75" customHeight="1">
      <c r="A2217" s="10" t="s">
        <v>3751</v>
      </c>
      <c r="B2217" s="11" t="s">
        <v>3908</v>
      </c>
      <c r="C2217" s="12"/>
      <c r="D2217" s="13" t="s">
        <v>13</v>
      </c>
      <c r="E2217" s="14"/>
    </row>
    <row r="2218" spans="1:5" ht="12.75" customHeight="1">
      <c r="A2218" s="10" t="s">
        <v>3751</v>
      </c>
      <c r="B2218" s="11" t="s">
        <v>3909</v>
      </c>
      <c r="C2218" s="18" t="s">
        <v>3910</v>
      </c>
      <c r="D2218" s="13" t="s">
        <v>13</v>
      </c>
      <c r="E2218" s="17">
        <v>1</v>
      </c>
    </row>
    <row r="2219" spans="1:5" ht="12.75" customHeight="1">
      <c r="A2219" s="15" t="s">
        <v>3751</v>
      </c>
      <c r="B2219" s="16" t="s">
        <v>3911</v>
      </c>
      <c r="C2219" s="12"/>
      <c r="D2219" s="13" t="s">
        <v>13</v>
      </c>
      <c r="E2219" s="14"/>
    </row>
    <row r="2220" spans="1:5" ht="12.75" customHeight="1">
      <c r="A2220" s="10" t="s">
        <v>3751</v>
      </c>
      <c r="B2220" s="11" t="s">
        <v>3912</v>
      </c>
      <c r="C2220" s="12"/>
      <c r="D2220" s="13" t="s">
        <v>13</v>
      </c>
      <c r="E2220" s="17">
        <v>1</v>
      </c>
    </row>
    <row r="2221" spans="1:5" ht="12.75" customHeight="1">
      <c r="A2221" s="10" t="s">
        <v>3751</v>
      </c>
      <c r="B2221" s="11" t="s">
        <v>3913</v>
      </c>
      <c r="C2221" s="18" t="s">
        <v>3914</v>
      </c>
      <c r="D2221" s="13" t="s">
        <v>13</v>
      </c>
      <c r="E2221" s="17">
        <v>1</v>
      </c>
    </row>
    <row r="2222" spans="1:5" ht="12.75" customHeight="1">
      <c r="A2222" s="10" t="s">
        <v>3751</v>
      </c>
      <c r="B2222" s="11" t="s">
        <v>3915</v>
      </c>
      <c r="C2222" s="12"/>
      <c r="D2222" s="13" t="s">
        <v>13</v>
      </c>
      <c r="E2222" s="14"/>
    </row>
    <row r="2223" spans="1:5" ht="12.75" customHeight="1">
      <c r="A2223" s="10" t="s">
        <v>3751</v>
      </c>
      <c r="B2223" s="11" t="s">
        <v>3916</v>
      </c>
      <c r="C2223" s="18" t="s">
        <v>3917</v>
      </c>
      <c r="D2223" s="13" t="s">
        <v>13</v>
      </c>
      <c r="E2223" s="14"/>
    </row>
    <row r="2224" spans="1:5" ht="12.75" customHeight="1">
      <c r="A2224" s="10" t="s">
        <v>3751</v>
      </c>
      <c r="B2224" s="11" t="s">
        <v>3918</v>
      </c>
      <c r="C2224" s="18" t="s">
        <v>3919</v>
      </c>
      <c r="D2224" s="13" t="s">
        <v>13</v>
      </c>
      <c r="E2224" s="17">
        <v>1</v>
      </c>
    </row>
    <row r="2225" spans="1:5" ht="12.75" customHeight="1">
      <c r="A2225" s="10" t="s">
        <v>3751</v>
      </c>
      <c r="B2225" s="11" t="s">
        <v>3920</v>
      </c>
      <c r="C2225" s="18" t="s">
        <v>3921</v>
      </c>
      <c r="D2225" s="13" t="s">
        <v>13</v>
      </c>
      <c r="E2225" s="17">
        <v>1</v>
      </c>
    </row>
    <row r="2226" spans="1:5" ht="12.75" customHeight="1">
      <c r="A2226" s="10" t="s">
        <v>3751</v>
      </c>
      <c r="B2226" s="11" t="s">
        <v>3922</v>
      </c>
      <c r="C2226" s="12"/>
      <c r="D2226" s="18" t="s">
        <v>13</v>
      </c>
      <c r="E2226" s="14"/>
    </row>
    <row r="2227" spans="1:5" ht="12.75" customHeight="1">
      <c r="A2227" s="15" t="s">
        <v>3751</v>
      </c>
      <c r="B2227" s="16" t="s">
        <v>3923</v>
      </c>
      <c r="C2227" s="12"/>
      <c r="D2227" s="13" t="s">
        <v>13</v>
      </c>
      <c r="E2227" s="14"/>
    </row>
    <row r="2228" spans="1:5" ht="12.75" customHeight="1">
      <c r="A2228" s="15" t="s">
        <v>3751</v>
      </c>
      <c r="B2228" s="16" t="s">
        <v>3924</v>
      </c>
      <c r="C2228" s="12"/>
      <c r="D2228" s="13" t="s">
        <v>13</v>
      </c>
      <c r="E2228" s="14"/>
    </row>
    <row r="2229" spans="1:5" ht="12.75" customHeight="1">
      <c r="A2229" s="10" t="s">
        <v>3751</v>
      </c>
      <c r="B2229" s="11" t="s">
        <v>3925</v>
      </c>
      <c r="C2229" s="12"/>
      <c r="D2229" s="13" t="s">
        <v>13</v>
      </c>
      <c r="E2229" s="14"/>
    </row>
    <row r="2230" spans="1:5" ht="12.75" customHeight="1">
      <c r="A2230" s="10" t="s">
        <v>3751</v>
      </c>
      <c r="B2230" s="11" t="s">
        <v>3926</v>
      </c>
      <c r="C2230" s="18" t="s">
        <v>3927</v>
      </c>
      <c r="D2230" s="13" t="s">
        <v>13</v>
      </c>
      <c r="E2230" s="17">
        <v>1</v>
      </c>
    </row>
    <row r="2231" spans="1:5" ht="12.75" customHeight="1">
      <c r="A2231" s="10" t="s">
        <v>3751</v>
      </c>
      <c r="B2231" s="11" t="s">
        <v>3928</v>
      </c>
      <c r="C2231" s="12"/>
      <c r="D2231" s="13" t="s">
        <v>13</v>
      </c>
      <c r="E2231" s="14"/>
    </row>
    <row r="2232" spans="1:5" ht="12.75" customHeight="1">
      <c r="A2232" s="10" t="s">
        <v>3751</v>
      </c>
      <c r="B2232" s="11" t="s">
        <v>3929</v>
      </c>
      <c r="C2232" s="12"/>
      <c r="D2232" s="13" t="s">
        <v>13</v>
      </c>
      <c r="E2232" s="14"/>
    </row>
    <row r="2233" spans="1:5" ht="12.75" customHeight="1">
      <c r="A2233" s="15" t="s">
        <v>3751</v>
      </c>
      <c r="B2233" s="16" t="s">
        <v>3930</v>
      </c>
      <c r="C2233" s="12"/>
      <c r="D2233" s="13" t="s">
        <v>13</v>
      </c>
      <c r="E2233" s="14"/>
    </row>
    <row r="2234" spans="1:5" ht="12.75" customHeight="1">
      <c r="A2234" s="15" t="s">
        <v>3751</v>
      </c>
      <c r="B2234" s="16" t="s">
        <v>3931</v>
      </c>
      <c r="C2234" s="12"/>
      <c r="D2234" s="13" t="s">
        <v>13</v>
      </c>
      <c r="E2234" s="14"/>
    </row>
    <row r="2235" spans="1:5" ht="12.75" customHeight="1">
      <c r="A2235" s="10" t="s">
        <v>3751</v>
      </c>
      <c r="B2235" s="11" t="s">
        <v>3932</v>
      </c>
      <c r="C2235" s="12"/>
      <c r="D2235" s="18" t="s">
        <v>13</v>
      </c>
      <c r="E2235" s="14"/>
    </row>
    <row r="2236" spans="1:5" ht="12.75" customHeight="1">
      <c r="A2236" s="15" t="s">
        <v>3751</v>
      </c>
      <c r="B2236" s="16" t="s">
        <v>3933</v>
      </c>
      <c r="C2236" s="18" t="s">
        <v>3934</v>
      </c>
      <c r="D2236" s="13" t="s">
        <v>16</v>
      </c>
      <c r="E2236" s="14"/>
    </row>
    <row r="2237" spans="1:5" ht="12.75" customHeight="1">
      <c r="A2237" s="15" t="s">
        <v>3751</v>
      </c>
      <c r="B2237" s="16" t="s">
        <v>3935</v>
      </c>
      <c r="C2237" s="18" t="s">
        <v>3936</v>
      </c>
      <c r="D2237" s="13" t="s">
        <v>16</v>
      </c>
      <c r="E2237" s="17">
        <v>1</v>
      </c>
    </row>
    <row r="2238" spans="1:5" ht="12.75" customHeight="1">
      <c r="A2238" s="15" t="s">
        <v>3751</v>
      </c>
      <c r="B2238" s="16" t="s">
        <v>3937</v>
      </c>
      <c r="C2238" s="18" t="s">
        <v>3938</v>
      </c>
      <c r="D2238" s="13" t="s">
        <v>16</v>
      </c>
      <c r="E2238" s="14"/>
    </row>
    <row r="2239" spans="1:5" ht="12.75" customHeight="1">
      <c r="A2239" s="15" t="s">
        <v>3751</v>
      </c>
      <c r="B2239" s="16" t="s">
        <v>3939</v>
      </c>
      <c r="C2239" s="18" t="s">
        <v>3940</v>
      </c>
      <c r="D2239" s="13" t="s">
        <v>16</v>
      </c>
      <c r="E2239" s="17">
        <v>1</v>
      </c>
    </row>
    <row r="2240" spans="1:5" ht="12.75" customHeight="1">
      <c r="A2240" s="15" t="s">
        <v>3751</v>
      </c>
      <c r="B2240" s="16" t="s">
        <v>3941</v>
      </c>
      <c r="C2240" s="18" t="s">
        <v>3942</v>
      </c>
      <c r="D2240" s="13" t="s">
        <v>16</v>
      </c>
      <c r="E2240" s="14"/>
    </row>
    <row r="2241" spans="1:5" ht="12.75" customHeight="1">
      <c r="A2241" s="15" t="s">
        <v>3751</v>
      </c>
      <c r="B2241" s="16" t="s">
        <v>3943</v>
      </c>
      <c r="C2241" s="18" t="s">
        <v>3944</v>
      </c>
      <c r="D2241" s="13" t="s">
        <v>16</v>
      </c>
      <c r="E2241" s="14"/>
    </row>
    <row r="2242" spans="1:5" ht="12.75" customHeight="1">
      <c r="A2242" s="15" t="s">
        <v>3751</v>
      </c>
      <c r="B2242" s="16" t="s">
        <v>3945</v>
      </c>
      <c r="C2242" s="18" t="s">
        <v>3946</v>
      </c>
      <c r="D2242" s="13" t="s">
        <v>16</v>
      </c>
      <c r="E2242" s="14"/>
    </row>
    <row r="2243" spans="1:5" ht="12.75" customHeight="1">
      <c r="A2243" s="15" t="s">
        <v>3751</v>
      </c>
      <c r="B2243" s="16" t="s">
        <v>3947</v>
      </c>
      <c r="C2243" s="18" t="s">
        <v>3948</v>
      </c>
      <c r="D2243" s="13" t="s">
        <v>16</v>
      </c>
      <c r="E2243" s="17">
        <v>1</v>
      </c>
    </row>
    <row r="2244" spans="1:5" ht="12.75" customHeight="1">
      <c r="A2244" s="15" t="s">
        <v>3751</v>
      </c>
      <c r="B2244" s="16" t="s">
        <v>3949</v>
      </c>
      <c r="C2244" s="18" t="s">
        <v>3950</v>
      </c>
      <c r="D2244" s="13" t="s">
        <v>16</v>
      </c>
      <c r="E2244" s="17">
        <v>1</v>
      </c>
    </row>
    <row r="2245" spans="1:5" ht="12.75" customHeight="1">
      <c r="A2245" s="15" t="s">
        <v>3751</v>
      </c>
      <c r="B2245" s="16" t="s">
        <v>3951</v>
      </c>
      <c r="C2245" s="18" t="s">
        <v>3952</v>
      </c>
      <c r="D2245" s="13" t="s">
        <v>16</v>
      </c>
      <c r="E2245" s="17">
        <v>1</v>
      </c>
    </row>
    <row r="2246" spans="1:5" ht="12.75" customHeight="1">
      <c r="A2246" s="15" t="s">
        <v>3751</v>
      </c>
      <c r="B2246" s="16" t="s">
        <v>3953</v>
      </c>
      <c r="C2246" s="18" t="s">
        <v>3954</v>
      </c>
      <c r="D2246" s="13" t="s">
        <v>16</v>
      </c>
      <c r="E2246" s="17">
        <v>1</v>
      </c>
    </row>
    <row r="2247" spans="1:5" ht="12.75" customHeight="1">
      <c r="A2247" s="15" t="s">
        <v>3751</v>
      </c>
      <c r="B2247" s="16" t="s">
        <v>3955</v>
      </c>
      <c r="C2247" s="18" t="s">
        <v>3956</v>
      </c>
      <c r="D2247" s="13" t="s">
        <v>16</v>
      </c>
      <c r="E2247" s="17">
        <v>1</v>
      </c>
    </row>
    <row r="2248" spans="1:5" ht="12.75" customHeight="1">
      <c r="A2248" s="10" t="s">
        <v>3751</v>
      </c>
      <c r="B2248" s="11" t="s">
        <v>3957</v>
      </c>
      <c r="C2248" s="18" t="s">
        <v>3958</v>
      </c>
      <c r="D2248" s="13" t="s">
        <v>13</v>
      </c>
      <c r="E2248" s="14"/>
    </row>
    <row r="2249" spans="1:5" ht="12.75" customHeight="1">
      <c r="A2249" s="10" t="s">
        <v>3751</v>
      </c>
      <c r="B2249" s="11" t="s">
        <v>3959</v>
      </c>
      <c r="C2249" s="19" t="s">
        <v>3960</v>
      </c>
      <c r="D2249" s="13" t="s">
        <v>13</v>
      </c>
      <c r="E2249" s="14"/>
    </row>
    <row r="2250" spans="1:5" ht="12.75" customHeight="1">
      <c r="A2250" s="10" t="s">
        <v>3751</v>
      </c>
      <c r="B2250" s="11" t="s">
        <v>3961</v>
      </c>
      <c r="C2250" s="12"/>
      <c r="D2250" s="13" t="s">
        <v>13</v>
      </c>
      <c r="E2250" s="14"/>
    </row>
    <row r="2251" spans="1:5" ht="12.75" customHeight="1">
      <c r="A2251" s="10" t="s">
        <v>3751</v>
      </c>
      <c r="B2251" s="11" t="s">
        <v>3962</v>
      </c>
      <c r="C2251" s="12"/>
      <c r="D2251" s="13" t="s">
        <v>13</v>
      </c>
      <c r="E2251" s="14"/>
    </row>
    <row r="2252" spans="1:5" ht="12.75" customHeight="1">
      <c r="A2252" s="10" t="s">
        <v>3751</v>
      </c>
      <c r="B2252" s="11" t="s">
        <v>3963</v>
      </c>
      <c r="C2252" s="12"/>
      <c r="D2252" s="18" t="s">
        <v>13</v>
      </c>
      <c r="E2252" s="14"/>
    </row>
    <row r="2253" spans="1:5" ht="12.75" customHeight="1">
      <c r="A2253" s="10" t="s">
        <v>3751</v>
      </c>
      <c r="B2253" s="11" t="s">
        <v>3964</v>
      </c>
      <c r="C2253" s="18" t="s">
        <v>3965</v>
      </c>
      <c r="D2253" s="13" t="s">
        <v>13</v>
      </c>
      <c r="E2253" s="14"/>
    </row>
    <row r="2254" spans="1:5" ht="12.75" customHeight="1">
      <c r="A2254" s="15" t="s">
        <v>3751</v>
      </c>
      <c r="B2254" s="16" t="s">
        <v>3966</v>
      </c>
      <c r="C2254" s="18" t="s">
        <v>3967</v>
      </c>
      <c r="D2254" s="13" t="s">
        <v>16</v>
      </c>
      <c r="E2254" s="17">
        <v>2</v>
      </c>
    </row>
    <row r="2255" spans="1:5" ht="12.75" customHeight="1">
      <c r="A2255" s="15" t="s">
        <v>3751</v>
      </c>
      <c r="B2255" s="16" t="s">
        <v>3968</v>
      </c>
      <c r="C2255" s="18" t="s">
        <v>3969</v>
      </c>
      <c r="D2255" s="13" t="s">
        <v>16</v>
      </c>
      <c r="E2255" s="17">
        <v>1</v>
      </c>
    </row>
    <row r="2256" spans="1:5" ht="12.75" customHeight="1">
      <c r="A2256" s="10" t="s">
        <v>3751</v>
      </c>
      <c r="B2256" s="11" t="s">
        <v>3970</v>
      </c>
      <c r="C2256" s="12"/>
      <c r="D2256" s="13" t="s">
        <v>13</v>
      </c>
      <c r="E2256" s="14"/>
    </row>
    <row r="2257" spans="1:5" ht="12.75" customHeight="1">
      <c r="A2257" s="10" t="s">
        <v>3751</v>
      </c>
      <c r="B2257" s="11" t="s">
        <v>3971</v>
      </c>
      <c r="C2257" s="18" t="s">
        <v>3972</v>
      </c>
      <c r="D2257" s="13" t="s">
        <v>13</v>
      </c>
      <c r="E2257" s="17">
        <v>1</v>
      </c>
    </row>
    <row r="2258" spans="1:5" ht="12.75" customHeight="1">
      <c r="A2258" s="15" t="s">
        <v>3751</v>
      </c>
      <c r="B2258" s="16" t="s">
        <v>3973</v>
      </c>
      <c r="C2258" s="18" t="s">
        <v>3974</v>
      </c>
      <c r="D2258" s="13" t="s">
        <v>16</v>
      </c>
      <c r="E2258" s="17">
        <v>1</v>
      </c>
    </row>
    <row r="2259" spans="1:5" ht="12.75" customHeight="1">
      <c r="A2259" s="10" t="s">
        <v>3751</v>
      </c>
      <c r="B2259" s="11" t="s">
        <v>3975</v>
      </c>
      <c r="C2259" s="18" t="s">
        <v>3976</v>
      </c>
      <c r="D2259" s="13" t="s">
        <v>13</v>
      </c>
      <c r="E2259" s="17">
        <v>1</v>
      </c>
    </row>
    <row r="2260" spans="1:5" ht="12.75" customHeight="1">
      <c r="A2260" s="10" t="s">
        <v>3751</v>
      </c>
      <c r="B2260" s="11" t="s">
        <v>3977</v>
      </c>
      <c r="C2260" s="12"/>
      <c r="D2260" s="13" t="s">
        <v>13</v>
      </c>
      <c r="E2260" s="14"/>
    </row>
    <row r="2261" spans="1:5" ht="12.75" customHeight="1">
      <c r="A2261" s="10" t="s">
        <v>3751</v>
      </c>
      <c r="B2261" s="11" t="s">
        <v>3978</v>
      </c>
      <c r="C2261" s="12"/>
      <c r="D2261" s="13" t="s">
        <v>13</v>
      </c>
      <c r="E2261" s="14"/>
    </row>
    <row r="2262" spans="1:5" ht="12.75" customHeight="1">
      <c r="A2262" s="10" t="s">
        <v>3751</v>
      </c>
      <c r="B2262" s="11" t="s">
        <v>3979</v>
      </c>
      <c r="C2262" s="12"/>
      <c r="D2262" s="13" t="s">
        <v>13</v>
      </c>
      <c r="E2262" s="14"/>
    </row>
    <row r="2263" spans="1:5" ht="12.75" customHeight="1">
      <c r="A2263" s="10" t="s">
        <v>3751</v>
      </c>
      <c r="B2263" s="11" t="s">
        <v>3980</v>
      </c>
      <c r="C2263" s="18" t="s">
        <v>3981</v>
      </c>
      <c r="D2263" s="13" t="s">
        <v>13</v>
      </c>
      <c r="E2263" s="17">
        <v>1</v>
      </c>
    </row>
    <row r="2264" spans="1:5" ht="12.75" customHeight="1">
      <c r="A2264" s="10" t="s">
        <v>3751</v>
      </c>
      <c r="B2264" s="11" t="s">
        <v>3982</v>
      </c>
      <c r="C2264" s="18" t="s">
        <v>3983</v>
      </c>
      <c r="D2264" s="13" t="s">
        <v>13</v>
      </c>
      <c r="E2264" s="17">
        <v>1</v>
      </c>
    </row>
    <row r="2265" spans="1:5" ht="12.75" customHeight="1">
      <c r="A2265" s="10" t="s">
        <v>3751</v>
      </c>
      <c r="B2265" s="11" t="s">
        <v>3984</v>
      </c>
      <c r="C2265" s="18" t="s">
        <v>3985</v>
      </c>
      <c r="D2265" s="13" t="s">
        <v>13</v>
      </c>
      <c r="E2265" s="17">
        <v>1</v>
      </c>
    </row>
    <row r="2266" spans="1:5" ht="12.75" customHeight="1">
      <c r="A2266" s="10" t="s">
        <v>3751</v>
      </c>
      <c r="B2266" s="11" t="s">
        <v>3986</v>
      </c>
      <c r="C2266" s="18" t="s">
        <v>3987</v>
      </c>
      <c r="D2266" s="13" t="s">
        <v>13</v>
      </c>
      <c r="E2266" s="17">
        <v>1</v>
      </c>
    </row>
    <row r="2267" spans="1:5" ht="12.75" customHeight="1">
      <c r="A2267" s="10" t="s">
        <v>3751</v>
      </c>
      <c r="B2267" s="11" t="s">
        <v>3988</v>
      </c>
      <c r="C2267" s="18" t="s">
        <v>3989</v>
      </c>
      <c r="D2267" s="13" t="s">
        <v>13</v>
      </c>
      <c r="E2267" s="17">
        <v>1</v>
      </c>
    </row>
    <row r="2268" spans="1:5" ht="12.75" customHeight="1">
      <c r="A2268" s="10" t="s">
        <v>3751</v>
      </c>
      <c r="B2268" s="11" t="s">
        <v>3990</v>
      </c>
      <c r="C2268" s="12"/>
      <c r="D2268" s="13" t="s">
        <v>13</v>
      </c>
      <c r="E2268" s="14"/>
    </row>
    <row r="2269" spans="1:5" ht="12.75" customHeight="1">
      <c r="A2269" s="15" t="s">
        <v>3751</v>
      </c>
      <c r="B2269" s="16" t="s">
        <v>3991</v>
      </c>
      <c r="C2269" s="18" t="s">
        <v>3992</v>
      </c>
      <c r="D2269" s="13" t="s">
        <v>16</v>
      </c>
      <c r="E2269" s="17">
        <v>1</v>
      </c>
    </row>
    <row r="2270" spans="1:5" ht="12.75" customHeight="1">
      <c r="A2270" s="15" t="s">
        <v>3751</v>
      </c>
      <c r="B2270" s="16" t="s">
        <v>3993</v>
      </c>
      <c r="C2270" s="18" t="s">
        <v>3994</v>
      </c>
      <c r="D2270" s="13" t="s">
        <v>16</v>
      </c>
      <c r="E2270" s="17">
        <v>1</v>
      </c>
    </row>
    <row r="2271" spans="1:5" ht="12.75" customHeight="1">
      <c r="A2271" s="15" t="s">
        <v>3751</v>
      </c>
      <c r="B2271" s="16" t="s">
        <v>3995</v>
      </c>
      <c r="C2271" s="18" t="s">
        <v>3996</v>
      </c>
      <c r="D2271" s="13" t="s">
        <v>16</v>
      </c>
      <c r="E2271" s="17">
        <v>1</v>
      </c>
    </row>
    <row r="2272" spans="1:5" ht="12.75" customHeight="1">
      <c r="A2272" s="15" t="s">
        <v>3997</v>
      </c>
      <c r="B2272" s="16" t="s">
        <v>3998</v>
      </c>
      <c r="C2272" s="18" t="s">
        <v>3999</v>
      </c>
      <c r="D2272" s="13" t="s">
        <v>113</v>
      </c>
      <c r="E2272" s="14"/>
    </row>
    <row r="2273" spans="1:5" ht="12.75" customHeight="1">
      <c r="A2273" s="15" t="s">
        <v>3997</v>
      </c>
      <c r="B2273" s="16" t="s">
        <v>4000</v>
      </c>
      <c r="C2273" s="18" t="s">
        <v>4001</v>
      </c>
      <c r="D2273" s="13" t="s">
        <v>16</v>
      </c>
      <c r="E2273" s="14"/>
    </row>
    <row r="2274" spans="1:5" ht="12.75" customHeight="1">
      <c r="A2274" s="15" t="s">
        <v>3997</v>
      </c>
      <c r="B2274" s="16" t="s">
        <v>4002</v>
      </c>
      <c r="C2274" s="18" t="s">
        <v>4003</v>
      </c>
      <c r="D2274" s="13" t="s">
        <v>113</v>
      </c>
      <c r="E2274" s="14"/>
    </row>
    <row r="2275" spans="1:5" ht="12.75" customHeight="1">
      <c r="A2275" s="15" t="s">
        <v>3997</v>
      </c>
      <c r="B2275" s="16" t="s">
        <v>4004</v>
      </c>
      <c r="C2275" s="18" t="s">
        <v>4005</v>
      </c>
      <c r="D2275" s="13" t="s">
        <v>16</v>
      </c>
      <c r="E2275" s="14"/>
    </row>
    <row r="2276" spans="1:5" ht="12.75" customHeight="1">
      <c r="A2276" s="15" t="s">
        <v>3997</v>
      </c>
      <c r="B2276" s="16" t="s">
        <v>4006</v>
      </c>
      <c r="C2276" s="18" t="s">
        <v>4007</v>
      </c>
      <c r="D2276" s="13" t="s">
        <v>16</v>
      </c>
      <c r="E2276" s="14"/>
    </row>
    <row r="2277" spans="1:5" ht="12.75" customHeight="1">
      <c r="A2277" s="15" t="s">
        <v>3997</v>
      </c>
      <c r="B2277" s="16" t="s">
        <v>4008</v>
      </c>
      <c r="C2277" s="18" t="s">
        <v>4009</v>
      </c>
      <c r="D2277" s="13" t="s">
        <v>16</v>
      </c>
      <c r="E2277" s="14"/>
    </row>
    <row r="2278" spans="1:5" ht="12.75" customHeight="1">
      <c r="A2278" s="15" t="s">
        <v>3997</v>
      </c>
      <c r="B2278" s="16" t="s">
        <v>4010</v>
      </c>
      <c r="C2278" s="18" t="s">
        <v>4011</v>
      </c>
      <c r="D2278" s="13" t="s">
        <v>16</v>
      </c>
      <c r="E2278" s="14"/>
    </row>
    <row r="2279" spans="1:5" ht="12.75" customHeight="1">
      <c r="A2279" s="15" t="s">
        <v>3997</v>
      </c>
      <c r="B2279" s="16" t="s">
        <v>4012</v>
      </c>
      <c r="C2279" s="18" t="s">
        <v>4013</v>
      </c>
      <c r="D2279" s="13" t="s">
        <v>16</v>
      </c>
      <c r="E2279" s="14"/>
    </row>
    <row r="2280" spans="1:5" ht="12.75" customHeight="1">
      <c r="A2280" s="15" t="s">
        <v>3997</v>
      </c>
      <c r="B2280" s="16" t="s">
        <v>4014</v>
      </c>
      <c r="C2280" s="18" t="s">
        <v>4015</v>
      </c>
      <c r="D2280" s="13" t="s">
        <v>16</v>
      </c>
      <c r="E2280" s="14"/>
    </row>
    <row r="2281" spans="1:5" ht="12.75" customHeight="1">
      <c r="A2281" s="15" t="s">
        <v>3997</v>
      </c>
      <c r="B2281" s="16" t="s">
        <v>4016</v>
      </c>
      <c r="C2281" s="18" t="s">
        <v>4017</v>
      </c>
      <c r="D2281" s="13" t="s">
        <v>16</v>
      </c>
      <c r="E2281" s="17">
        <v>1</v>
      </c>
    </row>
    <row r="2282" spans="1:5" ht="12.75" customHeight="1">
      <c r="A2282" s="15" t="s">
        <v>3997</v>
      </c>
      <c r="B2282" s="16" t="s">
        <v>4018</v>
      </c>
      <c r="C2282" s="18" t="s">
        <v>4019</v>
      </c>
      <c r="D2282" s="13" t="s">
        <v>113</v>
      </c>
      <c r="E2282" s="14"/>
    </row>
    <row r="2283" spans="1:5" ht="12.75" customHeight="1">
      <c r="A2283" s="15" t="s">
        <v>3997</v>
      </c>
      <c r="B2283" s="16" t="s">
        <v>4020</v>
      </c>
      <c r="C2283" s="18" t="s">
        <v>4021</v>
      </c>
      <c r="D2283" s="13" t="s">
        <v>16</v>
      </c>
      <c r="E2283" s="14"/>
    </row>
    <row r="2284" spans="1:5" ht="12.75" customHeight="1">
      <c r="A2284" s="15" t="s">
        <v>3997</v>
      </c>
      <c r="B2284" s="16" t="s">
        <v>4022</v>
      </c>
      <c r="C2284" s="18" t="s">
        <v>4023</v>
      </c>
      <c r="D2284" s="13" t="s">
        <v>16</v>
      </c>
      <c r="E2284" s="14"/>
    </row>
    <row r="2285" spans="1:5" ht="12.75" customHeight="1">
      <c r="A2285" s="15" t="s">
        <v>3997</v>
      </c>
      <c r="B2285" s="16" t="s">
        <v>4024</v>
      </c>
      <c r="C2285" s="12"/>
      <c r="D2285" s="13" t="s">
        <v>16</v>
      </c>
      <c r="E2285" s="14"/>
    </row>
    <row r="2286" spans="1:5" ht="12.75" customHeight="1">
      <c r="A2286" s="15" t="s">
        <v>3997</v>
      </c>
      <c r="B2286" s="16" t="s">
        <v>4025</v>
      </c>
      <c r="C2286" s="18" t="s">
        <v>4026</v>
      </c>
      <c r="D2286" s="13" t="s">
        <v>16</v>
      </c>
      <c r="E2286" s="14"/>
    </row>
    <row r="2287" spans="1:5" ht="12.75" customHeight="1">
      <c r="A2287" s="15" t="s">
        <v>3997</v>
      </c>
      <c r="B2287" s="16" t="s">
        <v>4027</v>
      </c>
      <c r="C2287" s="18" t="s">
        <v>4028</v>
      </c>
      <c r="D2287" s="13" t="s">
        <v>16</v>
      </c>
      <c r="E2287" s="14"/>
    </row>
    <row r="2288" spans="1:5" ht="12.75" customHeight="1">
      <c r="A2288" s="15" t="s">
        <v>3997</v>
      </c>
      <c r="B2288" s="16" t="s">
        <v>4029</v>
      </c>
      <c r="C2288" s="18" t="s">
        <v>4030</v>
      </c>
      <c r="D2288" s="13" t="s">
        <v>16</v>
      </c>
      <c r="E2288" s="17">
        <v>1</v>
      </c>
    </row>
    <row r="2289" spans="1:5" ht="12.75" customHeight="1">
      <c r="A2289" s="15" t="s">
        <v>3997</v>
      </c>
      <c r="B2289" s="16" t="s">
        <v>4031</v>
      </c>
      <c r="C2289" s="18" t="s">
        <v>4032</v>
      </c>
      <c r="D2289" s="13" t="s">
        <v>16</v>
      </c>
      <c r="E2289" s="17">
        <v>1</v>
      </c>
    </row>
    <row r="2290" spans="1:5" ht="12.75" customHeight="1">
      <c r="A2290" s="15" t="s">
        <v>3997</v>
      </c>
      <c r="B2290" s="16" t="s">
        <v>4033</v>
      </c>
      <c r="C2290" s="18" t="s">
        <v>4034</v>
      </c>
      <c r="D2290" s="13" t="s">
        <v>16</v>
      </c>
      <c r="E2290" s="14"/>
    </row>
    <row r="2291" spans="1:5" ht="12.75" customHeight="1">
      <c r="A2291" s="15" t="s">
        <v>3997</v>
      </c>
      <c r="B2291" s="16" t="s">
        <v>4035</v>
      </c>
      <c r="C2291" s="18" t="s">
        <v>4036</v>
      </c>
      <c r="D2291" s="13" t="s">
        <v>16</v>
      </c>
      <c r="E2291" s="14"/>
    </row>
    <row r="2292" spans="1:5" ht="12.75" customHeight="1">
      <c r="A2292" s="15" t="s">
        <v>3997</v>
      </c>
      <c r="B2292" s="16" t="s">
        <v>4037</v>
      </c>
      <c r="C2292" s="18" t="s">
        <v>4038</v>
      </c>
      <c r="D2292" s="13" t="s">
        <v>16</v>
      </c>
      <c r="E2292" s="17">
        <v>1</v>
      </c>
    </row>
    <row r="2293" spans="1:5" ht="12.75" customHeight="1">
      <c r="A2293" s="15" t="s">
        <v>3997</v>
      </c>
      <c r="B2293" s="16" t="s">
        <v>4039</v>
      </c>
      <c r="C2293" s="18" t="s">
        <v>4040</v>
      </c>
      <c r="D2293" s="13" t="s">
        <v>16</v>
      </c>
      <c r="E2293" s="17">
        <v>1</v>
      </c>
    </row>
    <row r="2294" spans="1:5" ht="12.75" customHeight="1">
      <c r="A2294" s="15" t="s">
        <v>3997</v>
      </c>
      <c r="B2294" s="16" t="s">
        <v>4041</v>
      </c>
      <c r="C2294" s="18" t="s">
        <v>4042</v>
      </c>
      <c r="D2294" s="13" t="s">
        <v>16</v>
      </c>
      <c r="E2294" s="14"/>
    </row>
    <row r="2295" spans="1:5" ht="12.75" customHeight="1">
      <c r="A2295" s="15" t="s">
        <v>3997</v>
      </c>
      <c r="B2295" s="16" t="s">
        <v>4043</v>
      </c>
      <c r="C2295" s="18" t="s">
        <v>4044</v>
      </c>
      <c r="D2295" s="13" t="s">
        <v>16</v>
      </c>
      <c r="E2295" s="14"/>
    </row>
    <row r="2296" spans="1:5" ht="12.75" customHeight="1">
      <c r="A2296" s="15" t="s">
        <v>3997</v>
      </c>
      <c r="B2296" s="16" t="s">
        <v>4045</v>
      </c>
      <c r="C2296" s="18" t="s">
        <v>4046</v>
      </c>
      <c r="D2296" s="13" t="s">
        <v>113</v>
      </c>
      <c r="E2296" s="14"/>
    </row>
    <row r="2297" spans="1:5" ht="12.75" customHeight="1">
      <c r="A2297" s="15" t="s">
        <v>3997</v>
      </c>
      <c r="B2297" s="16" t="s">
        <v>4047</v>
      </c>
      <c r="C2297" s="18" t="s">
        <v>4048</v>
      </c>
      <c r="D2297" s="13" t="s">
        <v>16</v>
      </c>
      <c r="E2297" s="17">
        <v>1</v>
      </c>
    </row>
    <row r="2298" spans="1:5" ht="12.75" customHeight="1">
      <c r="A2298" s="15" t="s">
        <v>3997</v>
      </c>
      <c r="B2298" s="16" t="s">
        <v>4049</v>
      </c>
      <c r="C2298" s="18" t="s">
        <v>4050</v>
      </c>
      <c r="D2298" s="13" t="s">
        <v>16</v>
      </c>
      <c r="E2298" s="17">
        <v>1</v>
      </c>
    </row>
    <row r="2299" spans="1:5" ht="12.75" customHeight="1">
      <c r="A2299" s="15" t="s">
        <v>3997</v>
      </c>
      <c r="B2299" s="16" t="s">
        <v>4051</v>
      </c>
      <c r="C2299" s="19" t="s">
        <v>4052</v>
      </c>
      <c r="D2299" s="13" t="s">
        <v>16</v>
      </c>
      <c r="E2299" s="14"/>
    </row>
    <row r="2300" spans="1:5" ht="12.75" customHeight="1">
      <c r="A2300" s="15" t="s">
        <v>3997</v>
      </c>
      <c r="B2300" s="16" t="s">
        <v>4053</v>
      </c>
      <c r="C2300" s="12"/>
      <c r="D2300" s="13" t="s">
        <v>16</v>
      </c>
      <c r="E2300" s="14"/>
    </row>
    <row r="2301" spans="1:5" ht="12.75" customHeight="1">
      <c r="A2301" s="15" t="s">
        <v>3997</v>
      </c>
      <c r="B2301" s="16" t="s">
        <v>4054</v>
      </c>
      <c r="C2301" s="18" t="s">
        <v>4055</v>
      </c>
      <c r="D2301" s="13" t="s">
        <v>16</v>
      </c>
      <c r="E2301" s="17">
        <v>1</v>
      </c>
    </row>
    <row r="2302" spans="1:5" ht="12.75" customHeight="1">
      <c r="A2302" s="15" t="s">
        <v>3997</v>
      </c>
      <c r="B2302" s="16" t="s">
        <v>4056</v>
      </c>
      <c r="C2302" s="12"/>
      <c r="D2302" s="13" t="s">
        <v>16</v>
      </c>
      <c r="E2302" s="17">
        <v>1</v>
      </c>
    </row>
    <row r="2303" spans="1:5" ht="12.75" customHeight="1">
      <c r="A2303" s="15" t="s">
        <v>3997</v>
      </c>
      <c r="B2303" s="16" t="s">
        <v>4057</v>
      </c>
      <c r="C2303" s="19" t="s">
        <v>4058</v>
      </c>
      <c r="D2303" s="13" t="s">
        <v>16</v>
      </c>
      <c r="E2303" s="17">
        <v>1</v>
      </c>
    </row>
    <row r="2304" spans="1:5" ht="12.75" customHeight="1">
      <c r="A2304" s="15" t="s">
        <v>3997</v>
      </c>
      <c r="B2304" s="16" t="s">
        <v>4059</v>
      </c>
      <c r="C2304" s="12"/>
      <c r="D2304" s="13" t="s">
        <v>16</v>
      </c>
      <c r="E2304" s="14"/>
    </row>
    <row r="2305" spans="1:5" ht="12.75" customHeight="1">
      <c r="A2305" s="15" t="s">
        <v>3997</v>
      </c>
      <c r="B2305" s="16" t="s">
        <v>4060</v>
      </c>
      <c r="C2305" s="18" t="s">
        <v>4061</v>
      </c>
      <c r="D2305" s="13" t="s">
        <v>16</v>
      </c>
      <c r="E2305" s="17">
        <v>1</v>
      </c>
    </row>
    <row r="2306" spans="1:5" ht="12.75" customHeight="1">
      <c r="A2306" s="15" t="s">
        <v>3997</v>
      </c>
      <c r="B2306" s="16" t="s">
        <v>4062</v>
      </c>
      <c r="C2306" s="18" t="s">
        <v>4063</v>
      </c>
      <c r="D2306" s="13" t="s">
        <v>16</v>
      </c>
      <c r="E2306" s="17">
        <v>1</v>
      </c>
    </row>
    <row r="2307" spans="1:5" ht="12.75" customHeight="1">
      <c r="A2307" s="15" t="s">
        <v>3997</v>
      </c>
      <c r="B2307" s="16" t="s">
        <v>4064</v>
      </c>
      <c r="C2307" s="12"/>
      <c r="D2307" s="13" t="s">
        <v>16</v>
      </c>
      <c r="E2307" s="14"/>
    </row>
    <row r="2308" spans="1:5" ht="12.75" customHeight="1">
      <c r="A2308" s="15" t="s">
        <v>3997</v>
      </c>
      <c r="B2308" s="16" t="s">
        <v>4065</v>
      </c>
      <c r="C2308" s="18" t="s">
        <v>4066</v>
      </c>
      <c r="D2308" s="13" t="s">
        <v>16</v>
      </c>
      <c r="E2308" s="17">
        <v>1</v>
      </c>
    </row>
    <row r="2309" spans="1:5" ht="12.75" customHeight="1">
      <c r="A2309" s="15" t="s">
        <v>4067</v>
      </c>
      <c r="B2309" s="16" t="s">
        <v>4068</v>
      </c>
      <c r="C2309" s="18" t="s">
        <v>4069</v>
      </c>
      <c r="D2309" s="13" t="s">
        <v>224</v>
      </c>
      <c r="E2309" s="17">
        <v>1</v>
      </c>
    </row>
    <row r="2310" spans="1:5" ht="12.75" customHeight="1">
      <c r="A2310" s="15" t="s">
        <v>4067</v>
      </c>
      <c r="B2310" s="16" t="s">
        <v>4070</v>
      </c>
      <c r="C2310" s="18" t="s">
        <v>4071</v>
      </c>
      <c r="D2310" s="13" t="s">
        <v>224</v>
      </c>
      <c r="E2310" s="17">
        <v>1</v>
      </c>
    </row>
    <row r="2311" spans="1:5" ht="12.75" customHeight="1">
      <c r="A2311" s="15" t="s">
        <v>4067</v>
      </c>
      <c r="B2311" s="16" t="s">
        <v>4072</v>
      </c>
      <c r="C2311" s="18" t="s">
        <v>4073</v>
      </c>
      <c r="D2311" s="13" t="s">
        <v>224</v>
      </c>
      <c r="E2311" s="14"/>
    </row>
    <row r="2312" spans="1:5" ht="12.75" customHeight="1">
      <c r="A2312" s="15" t="s">
        <v>4067</v>
      </c>
      <c r="B2312" s="16" t="s">
        <v>4074</v>
      </c>
      <c r="C2312" s="18" t="s">
        <v>4075</v>
      </c>
      <c r="D2312" s="13" t="s">
        <v>113</v>
      </c>
      <c r="E2312" s="14"/>
    </row>
    <row r="2313" spans="1:5" ht="12.75" customHeight="1">
      <c r="A2313" s="15" t="s">
        <v>4067</v>
      </c>
      <c r="B2313" s="16" t="s">
        <v>4076</v>
      </c>
      <c r="C2313" s="18" t="s">
        <v>4077</v>
      </c>
      <c r="D2313" s="13" t="s">
        <v>16</v>
      </c>
      <c r="E2313" s="14"/>
    </row>
    <row r="2314" spans="1:5" ht="12.75" customHeight="1">
      <c r="A2314" s="15" t="s">
        <v>4078</v>
      </c>
      <c r="B2314" s="16" t="s">
        <v>4079</v>
      </c>
      <c r="C2314" s="18" t="s">
        <v>4080</v>
      </c>
      <c r="D2314" s="13" t="s">
        <v>268</v>
      </c>
      <c r="E2314" s="17">
        <v>1</v>
      </c>
    </row>
    <row r="2315" spans="1:5" ht="12.75" customHeight="1">
      <c r="A2315" s="15" t="s">
        <v>4078</v>
      </c>
      <c r="B2315" s="16" t="s">
        <v>4081</v>
      </c>
      <c r="C2315" s="18" t="s">
        <v>4082</v>
      </c>
      <c r="D2315" s="13" t="s">
        <v>113</v>
      </c>
      <c r="E2315" s="17">
        <v>1</v>
      </c>
    </row>
    <row r="2316" spans="1:5" ht="12.75" customHeight="1">
      <c r="A2316" s="15" t="s">
        <v>4078</v>
      </c>
      <c r="B2316" s="16" t="s">
        <v>4083</v>
      </c>
      <c r="C2316" s="18" t="s">
        <v>4084</v>
      </c>
      <c r="D2316" s="13" t="s">
        <v>136</v>
      </c>
      <c r="E2316" s="14"/>
    </row>
    <row r="2317" spans="1:5" ht="12.75" customHeight="1">
      <c r="A2317" s="15" t="s">
        <v>4085</v>
      </c>
      <c r="B2317" s="16" t="s">
        <v>4086</v>
      </c>
      <c r="C2317" s="12"/>
      <c r="D2317" s="13" t="s">
        <v>13</v>
      </c>
      <c r="E2317" s="14"/>
    </row>
    <row r="2318" spans="1:5" ht="12.75" customHeight="1">
      <c r="A2318" s="10" t="s">
        <v>4087</v>
      </c>
      <c r="B2318" s="16" t="s">
        <v>4088</v>
      </c>
      <c r="C2318" s="18" t="s">
        <v>4089</v>
      </c>
      <c r="D2318" s="13" t="s">
        <v>113</v>
      </c>
      <c r="E2318" s="14"/>
    </row>
    <row r="2319" spans="1:5" ht="12.75" customHeight="1">
      <c r="A2319" s="15" t="s">
        <v>4087</v>
      </c>
      <c r="B2319" s="16" t="s">
        <v>4090</v>
      </c>
      <c r="C2319" s="18" t="s">
        <v>4091</v>
      </c>
      <c r="D2319" s="13" t="s">
        <v>16</v>
      </c>
      <c r="E2319" s="14"/>
    </row>
    <row r="2320" spans="1:5" ht="12.75" customHeight="1">
      <c r="A2320" s="15" t="s">
        <v>4087</v>
      </c>
      <c r="B2320" s="16" t="s">
        <v>4092</v>
      </c>
      <c r="C2320" s="18" t="s">
        <v>4093</v>
      </c>
      <c r="D2320" s="13" t="s">
        <v>16</v>
      </c>
      <c r="E2320" s="17">
        <v>1</v>
      </c>
    </row>
    <row r="2321" spans="1:5" ht="12.75" customHeight="1">
      <c r="A2321" s="15" t="s">
        <v>4087</v>
      </c>
      <c r="B2321" s="16" t="s">
        <v>4094</v>
      </c>
      <c r="C2321" s="18" t="s">
        <v>4095</v>
      </c>
      <c r="D2321" s="13" t="s">
        <v>16</v>
      </c>
      <c r="E2321" s="14"/>
    </row>
    <row r="2322" spans="1:5" ht="12.75" customHeight="1">
      <c r="A2322" s="15" t="s">
        <v>4087</v>
      </c>
      <c r="B2322" s="16" t="s">
        <v>4096</v>
      </c>
      <c r="C2322" s="18" t="s">
        <v>4097</v>
      </c>
      <c r="D2322" s="13" t="s">
        <v>16</v>
      </c>
      <c r="E2322" s="17">
        <v>1</v>
      </c>
    </row>
    <row r="2323" spans="1:5" ht="12.75" customHeight="1">
      <c r="A2323" s="10" t="s">
        <v>4087</v>
      </c>
      <c r="B2323" s="16" t="s">
        <v>4098</v>
      </c>
      <c r="C2323" s="18" t="s">
        <v>4099</v>
      </c>
      <c r="D2323" s="13" t="s">
        <v>113</v>
      </c>
      <c r="E2323" s="14"/>
    </row>
    <row r="2324" spans="1:5" ht="12.75" customHeight="1">
      <c r="A2324" s="15" t="s">
        <v>4087</v>
      </c>
      <c r="B2324" s="16" t="s">
        <v>4100</v>
      </c>
      <c r="C2324" s="18" t="s">
        <v>4101</v>
      </c>
      <c r="D2324" s="13" t="s">
        <v>16</v>
      </c>
      <c r="E2324" s="14"/>
    </row>
    <row r="2325" spans="1:5" ht="12.75" customHeight="1">
      <c r="A2325" s="15" t="s">
        <v>4102</v>
      </c>
      <c r="B2325" s="16" t="s">
        <v>4103</v>
      </c>
      <c r="C2325" s="18" t="s">
        <v>4104</v>
      </c>
      <c r="D2325" s="13" t="s">
        <v>13</v>
      </c>
      <c r="E2325" s="14"/>
    </row>
    <row r="2326" spans="1:5" ht="12.75" customHeight="1">
      <c r="A2326" s="10" t="s">
        <v>4105</v>
      </c>
      <c r="B2326" s="11" t="s">
        <v>4106</v>
      </c>
      <c r="C2326" s="12"/>
      <c r="D2326" s="13" t="s">
        <v>13</v>
      </c>
      <c r="E2326" s="14"/>
    </row>
    <row r="2327" spans="1:5" ht="12.75" customHeight="1">
      <c r="A2327" s="15" t="s">
        <v>4105</v>
      </c>
      <c r="B2327" s="16" t="s">
        <v>4107</v>
      </c>
      <c r="C2327" s="12"/>
      <c r="D2327" s="13" t="s">
        <v>13</v>
      </c>
      <c r="E2327" s="14"/>
    </row>
    <row r="2328" spans="1:5" ht="12.75" customHeight="1">
      <c r="A2328" s="15" t="s">
        <v>4105</v>
      </c>
      <c r="B2328" s="16" t="s">
        <v>4108</v>
      </c>
      <c r="C2328" s="12"/>
      <c r="D2328" s="13" t="s">
        <v>13</v>
      </c>
      <c r="E2328" s="14"/>
    </row>
    <row r="2329" spans="1:5" ht="12.75" customHeight="1">
      <c r="A2329" s="15" t="s">
        <v>4105</v>
      </c>
      <c r="B2329" s="16" t="s">
        <v>4109</v>
      </c>
      <c r="C2329" s="12"/>
      <c r="D2329" s="13" t="s">
        <v>13</v>
      </c>
      <c r="E2329" s="14"/>
    </row>
    <row r="2330" spans="1:5" ht="12.75" customHeight="1">
      <c r="A2330" s="15" t="s">
        <v>4110</v>
      </c>
      <c r="B2330" s="16" t="s">
        <v>4111</v>
      </c>
      <c r="C2330" s="18" t="s">
        <v>4112</v>
      </c>
      <c r="D2330" s="13" t="s">
        <v>16</v>
      </c>
      <c r="E2330" s="14"/>
    </row>
    <row r="2331" spans="1:5" ht="12.75" customHeight="1">
      <c r="A2331" s="15" t="s">
        <v>4110</v>
      </c>
      <c r="B2331" s="16" t="s">
        <v>4113</v>
      </c>
      <c r="C2331" s="18" t="s">
        <v>4114</v>
      </c>
      <c r="D2331" s="13" t="s">
        <v>16</v>
      </c>
      <c r="E2331" s="14"/>
    </row>
    <row r="2332" spans="1:5" ht="12.75" customHeight="1">
      <c r="A2332" s="15" t="s">
        <v>4110</v>
      </c>
      <c r="B2332" s="16" t="s">
        <v>4115</v>
      </c>
      <c r="C2332" s="18" t="s">
        <v>4116</v>
      </c>
      <c r="D2332" s="13" t="s">
        <v>16</v>
      </c>
      <c r="E2332" s="14"/>
    </row>
    <row r="2333" spans="1:5" ht="12.75" customHeight="1">
      <c r="A2333" s="15" t="s">
        <v>4117</v>
      </c>
      <c r="B2333" s="16" t="s">
        <v>4118</v>
      </c>
      <c r="C2333" s="12"/>
      <c r="D2333" s="13" t="s">
        <v>13</v>
      </c>
      <c r="E2333" s="14"/>
    </row>
    <row r="2334" spans="1:5" ht="12.75" customHeight="1">
      <c r="A2334" s="15" t="s">
        <v>4117</v>
      </c>
      <c r="B2334" s="16" t="s">
        <v>4119</v>
      </c>
      <c r="C2334" s="12"/>
      <c r="D2334" s="13" t="s">
        <v>13</v>
      </c>
      <c r="E2334" s="14"/>
    </row>
    <row r="2335" spans="1:5" ht="12.75" customHeight="1">
      <c r="A2335" s="15" t="s">
        <v>4117</v>
      </c>
      <c r="B2335" s="16" t="s">
        <v>4120</v>
      </c>
      <c r="C2335" s="12"/>
      <c r="D2335" s="13" t="s">
        <v>13</v>
      </c>
      <c r="E2335" s="14"/>
    </row>
    <row r="2336" spans="1:5" ht="12.75" customHeight="1">
      <c r="A2336" s="15" t="s">
        <v>4117</v>
      </c>
      <c r="B2336" s="16" t="s">
        <v>4121</v>
      </c>
      <c r="C2336" s="12"/>
      <c r="D2336" s="13" t="s">
        <v>13</v>
      </c>
      <c r="E2336" s="14"/>
    </row>
    <row r="2337" spans="1:5" ht="12.75" customHeight="1">
      <c r="A2337" s="15" t="s">
        <v>4117</v>
      </c>
      <c r="B2337" s="16" t="s">
        <v>4122</v>
      </c>
      <c r="C2337" s="12"/>
      <c r="D2337" s="13" t="s">
        <v>13</v>
      </c>
      <c r="E2337" s="14"/>
    </row>
    <row r="2338" spans="1:5" ht="12.75" customHeight="1">
      <c r="A2338" s="15" t="s">
        <v>4117</v>
      </c>
      <c r="B2338" s="16" t="s">
        <v>4123</v>
      </c>
      <c r="C2338" s="12"/>
      <c r="D2338" s="13" t="s">
        <v>13</v>
      </c>
      <c r="E2338" s="14"/>
    </row>
    <row r="2339" spans="1:5" ht="12.75" customHeight="1">
      <c r="A2339" s="15" t="s">
        <v>4117</v>
      </c>
      <c r="B2339" s="16" t="s">
        <v>4124</v>
      </c>
      <c r="C2339" s="12"/>
      <c r="D2339" s="13" t="s">
        <v>13</v>
      </c>
      <c r="E2339" s="14"/>
    </row>
    <row r="2340" spans="1:5" ht="12.75" customHeight="1">
      <c r="A2340" s="15" t="s">
        <v>4117</v>
      </c>
      <c r="B2340" s="16" t="s">
        <v>4125</v>
      </c>
      <c r="C2340" s="12"/>
      <c r="D2340" s="13" t="s">
        <v>13</v>
      </c>
      <c r="E2340" s="14"/>
    </row>
    <row r="2341" spans="1:5" ht="12.75" customHeight="1">
      <c r="A2341" s="15" t="s">
        <v>4117</v>
      </c>
      <c r="B2341" s="16" t="s">
        <v>4126</v>
      </c>
      <c r="C2341" s="12"/>
      <c r="D2341" s="13" t="s">
        <v>13</v>
      </c>
      <c r="E2341" s="14"/>
    </row>
    <row r="2342" spans="1:5" ht="12.75" customHeight="1">
      <c r="A2342" s="15" t="s">
        <v>4117</v>
      </c>
      <c r="B2342" s="16" t="s">
        <v>4127</v>
      </c>
      <c r="C2342" s="12"/>
      <c r="D2342" s="13" t="s">
        <v>13</v>
      </c>
      <c r="E2342" s="14"/>
    </row>
    <row r="2343" spans="1:5" ht="12.75" customHeight="1">
      <c r="A2343" s="15" t="s">
        <v>4117</v>
      </c>
      <c r="B2343" s="16" t="s">
        <v>4128</v>
      </c>
      <c r="C2343" s="12"/>
      <c r="D2343" s="13" t="s">
        <v>13</v>
      </c>
      <c r="E2343" s="14"/>
    </row>
    <row r="2344" spans="1:5" ht="12.75" customHeight="1">
      <c r="A2344" s="15" t="s">
        <v>4117</v>
      </c>
      <c r="B2344" s="16" t="s">
        <v>4129</v>
      </c>
      <c r="C2344" s="12"/>
      <c r="D2344" s="13" t="s">
        <v>13</v>
      </c>
      <c r="E2344" s="14"/>
    </row>
    <row r="2345" spans="1:5" ht="12.75" customHeight="1">
      <c r="A2345" s="15" t="s">
        <v>4117</v>
      </c>
      <c r="B2345" s="16" t="s">
        <v>4130</v>
      </c>
      <c r="C2345" s="12"/>
      <c r="D2345" s="13" t="s">
        <v>13</v>
      </c>
      <c r="E2345" s="14"/>
    </row>
    <row r="2346" spans="1:5" ht="12.75" customHeight="1">
      <c r="A2346" s="15" t="s">
        <v>4117</v>
      </c>
      <c r="B2346" s="16" t="s">
        <v>4131</v>
      </c>
      <c r="C2346" s="12"/>
      <c r="D2346" s="13" t="s">
        <v>13</v>
      </c>
      <c r="E2346" s="14"/>
    </row>
    <row r="2347" spans="1:5" ht="12.75" customHeight="1">
      <c r="A2347" s="15" t="s">
        <v>4117</v>
      </c>
      <c r="B2347" s="16" t="s">
        <v>4132</v>
      </c>
      <c r="C2347" s="12"/>
      <c r="D2347" s="13" t="s">
        <v>13</v>
      </c>
      <c r="E2347" s="14"/>
    </row>
    <row r="2348" spans="1:5" ht="12.75" customHeight="1">
      <c r="A2348" s="15" t="s">
        <v>4117</v>
      </c>
      <c r="B2348" s="16" t="s">
        <v>4133</v>
      </c>
      <c r="C2348" s="12"/>
      <c r="D2348" s="13" t="s">
        <v>13</v>
      </c>
      <c r="E2348" s="14"/>
    </row>
    <row r="2349" spans="1:5" ht="12.75" customHeight="1">
      <c r="A2349" s="10" t="s">
        <v>4117</v>
      </c>
      <c r="B2349" s="11" t="s">
        <v>4134</v>
      </c>
      <c r="C2349" s="18" t="s">
        <v>4135</v>
      </c>
      <c r="D2349" s="13" t="s">
        <v>13</v>
      </c>
      <c r="E2349" s="14"/>
    </row>
    <row r="2350" spans="1:5" ht="12.75" customHeight="1">
      <c r="A2350" s="10" t="s">
        <v>4117</v>
      </c>
      <c r="B2350" s="11" t="s">
        <v>4136</v>
      </c>
      <c r="C2350" s="12"/>
      <c r="D2350" s="18" t="s">
        <v>13</v>
      </c>
      <c r="E2350" s="14"/>
    </row>
    <row r="2351" spans="1:5" ht="12.75" customHeight="1">
      <c r="A2351" s="15" t="s">
        <v>4117</v>
      </c>
      <c r="B2351" s="16" t="s">
        <v>4137</v>
      </c>
      <c r="C2351" s="12"/>
      <c r="D2351" s="13" t="s">
        <v>13</v>
      </c>
      <c r="E2351" s="14"/>
    </row>
    <row r="2352" spans="1:5" ht="12.75" customHeight="1">
      <c r="A2352" s="15" t="s">
        <v>4138</v>
      </c>
      <c r="B2352" s="16" t="s">
        <v>4139</v>
      </c>
      <c r="C2352" s="18" t="s">
        <v>4140</v>
      </c>
      <c r="D2352" s="13" t="s">
        <v>268</v>
      </c>
      <c r="E2352" s="14"/>
    </row>
    <row r="2353" spans="1:5" ht="12.75" customHeight="1">
      <c r="A2353" s="15" t="s">
        <v>4138</v>
      </c>
      <c r="B2353" s="16" t="s">
        <v>4141</v>
      </c>
      <c r="C2353" s="18" t="s">
        <v>4142</v>
      </c>
      <c r="D2353" s="13" t="s">
        <v>16</v>
      </c>
      <c r="E2353" s="14"/>
    </row>
    <row r="2354" spans="1:5" ht="12.75" customHeight="1">
      <c r="A2354" s="15" t="s">
        <v>4138</v>
      </c>
      <c r="B2354" s="16" t="s">
        <v>4143</v>
      </c>
      <c r="C2354" s="18" t="s">
        <v>4144</v>
      </c>
      <c r="D2354" s="13" t="s">
        <v>16</v>
      </c>
      <c r="E2354" s="14"/>
    </row>
    <row r="2355" spans="1:5" ht="12.75" customHeight="1">
      <c r="A2355" s="15" t="s">
        <v>4138</v>
      </c>
      <c r="B2355" s="16" t="s">
        <v>4145</v>
      </c>
      <c r="C2355" s="18" t="s">
        <v>4146</v>
      </c>
      <c r="D2355" s="13" t="s">
        <v>16</v>
      </c>
      <c r="E2355" s="14"/>
    </row>
    <row r="2356" spans="1:5" ht="12.75" customHeight="1">
      <c r="A2356" s="15" t="s">
        <v>4138</v>
      </c>
      <c r="B2356" s="16" t="s">
        <v>4147</v>
      </c>
      <c r="C2356" s="18" t="s">
        <v>4148</v>
      </c>
      <c r="D2356" s="13" t="s">
        <v>16</v>
      </c>
      <c r="E2356" s="14"/>
    </row>
    <row r="2357" spans="1:5" ht="12.75" customHeight="1">
      <c r="A2357" s="15" t="s">
        <v>4138</v>
      </c>
      <c r="B2357" s="16" t="s">
        <v>4149</v>
      </c>
      <c r="C2357" s="18" t="s">
        <v>4150</v>
      </c>
      <c r="D2357" s="13" t="s">
        <v>136</v>
      </c>
      <c r="E2357" s="14"/>
    </row>
    <row r="2358" spans="1:5" ht="12.75" customHeight="1">
      <c r="A2358" s="15" t="s">
        <v>4138</v>
      </c>
      <c r="B2358" s="16" t="s">
        <v>4151</v>
      </c>
      <c r="C2358" s="18" t="s">
        <v>4152</v>
      </c>
      <c r="D2358" s="13" t="s">
        <v>268</v>
      </c>
      <c r="E2358" s="14"/>
    </row>
    <row r="2359" spans="1:5" ht="12.75" customHeight="1">
      <c r="A2359" s="10" t="s">
        <v>4138</v>
      </c>
      <c r="B2359" s="11" t="s">
        <v>4153</v>
      </c>
      <c r="C2359" s="12"/>
      <c r="D2359" s="13" t="s">
        <v>13</v>
      </c>
      <c r="E2359" s="14"/>
    </row>
    <row r="2360" spans="1:5" ht="12.75" customHeight="1">
      <c r="A2360" s="10" t="s">
        <v>4138</v>
      </c>
      <c r="B2360" s="11" t="s">
        <v>4154</v>
      </c>
      <c r="C2360" s="18" t="s">
        <v>4155</v>
      </c>
      <c r="D2360" s="13" t="s">
        <v>13</v>
      </c>
      <c r="E2360" s="14"/>
    </row>
    <row r="2361" spans="1:5" ht="12.75" customHeight="1">
      <c r="A2361" s="15" t="s">
        <v>4138</v>
      </c>
      <c r="B2361" s="16" t="s">
        <v>4156</v>
      </c>
      <c r="C2361" s="18" t="s">
        <v>4157</v>
      </c>
      <c r="D2361" s="13" t="s">
        <v>16</v>
      </c>
      <c r="E2361" s="14"/>
    </row>
    <row r="2362" spans="1:5" ht="12.75" customHeight="1">
      <c r="A2362" s="15" t="s">
        <v>4138</v>
      </c>
      <c r="B2362" s="16" t="s">
        <v>4158</v>
      </c>
      <c r="C2362" s="19" t="s">
        <v>4159</v>
      </c>
      <c r="D2362" s="13" t="s">
        <v>268</v>
      </c>
      <c r="E2362" s="14"/>
    </row>
    <row r="2363" spans="1:5" ht="12.75" customHeight="1">
      <c r="A2363" s="15" t="s">
        <v>4138</v>
      </c>
      <c r="B2363" s="16" t="s">
        <v>4160</v>
      </c>
      <c r="C2363" s="18" t="s">
        <v>4161</v>
      </c>
      <c r="D2363" s="13" t="s">
        <v>113</v>
      </c>
      <c r="E2363" s="14"/>
    </row>
    <row r="2364" spans="1:5" ht="12.75" customHeight="1">
      <c r="A2364" s="15" t="s">
        <v>4138</v>
      </c>
      <c r="B2364" s="16" t="s">
        <v>4162</v>
      </c>
      <c r="C2364" s="12"/>
      <c r="D2364" s="18" t="s">
        <v>13</v>
      </c>
      <c r="E2364" s="14"/>
    </row>
    <row r="2365" spans="1:5" ht="12.75" customHeight="1">
      <c r="A2365" s="15" t="s">
        <v>4163</v>
      </c>
      <c r="B2365" s="16" t="s">
        <v>4164</v>
      </c>
      <c r="C2365" s="18" t="s">
        <v>4165</v>
      </c>
      <c r="D2365" s="13" t="s">
        <v>16</v>
      </c>
      <c r="E2365" s="17">
        <v>4</v>
      </c>
    </row>
    <row r="2366" spans="1:5" ht="12.75" customHeight="1">
      <c r="A2366" s="15" t="s">
        <v>4163</v>
      </c>
      <c r="B2366" s="16" t="s">
        <v>4166</v>
      </c>
      <c r="C2366" s="18" t="s">
        <v>4167</v>
      </c>
      <c r="D2366" s="13" t="s">
        <v>16</v>
      </c>
      <c r="E2366" s="14"/>
    </row>
    <row r="2367" spans="1:5" ht="12.75" customHeight="1">
      <c r="A2367" s="10" t="s">
        <v>4163</v>
      </c>
      <c r="B2367" s="11" t="s">
        <v>4168</v>
      </c>
      <c r="C2367" s="12"/>
      <c r="D2367" s="13" t="s">
        <v>13</v>
      </c>
      <c r="E2367" s="14"/>
    </row>
    <row r="2368" spans="1:5" ht="12.75" customHeight="1">
      <c r="A2368" s="15" t="s">
        <v>4163</v>
      </c>
      <c r="B2368" s="16" t="s">
        <v>4169</v>
      </c>
      <c r="C2368" s="18" t="s">
        <v>4170</v>
      </c>
      <c r="D2368" s="13" t="s">
        <v>16</v>
      </c>
      <c r="E2368" s="14"/>
    </row>
    <row r="2369" spans="1:5" ht="12.75" customHeight="1">
      <c r="A2369" s="10" t="s">
        <v>4163</v>
      </c>
      <c r="B2369" s="11" t="s">
        <v>4171</v>
      </c>
      <c r="C2369" s="18" t="s">
        <v>4172</v>
      </c>
      <c r="D2369" s="13" t="s">
        <v>13</v>
      </c>
      <c r="E2369" s="14"/>
    </row>
    <row r="2370" spans="1:5" ht="12.75" customHeight="1">
      <c r="A2370" s="15" t="s">
        <v>4163</v>
      </c>
      <c r="B2370" s="16" t="s">
        <v>4173</v>
      </c>
      <c r="C2370" s="18" t="s">
        <v>4174</v>
      </c>
      <c r="D2370" s="13" t="s">
        <v>16</v>
      </c>
      <c r="E2370" s="14"/>
    </row>
    <row r="2371" spans="1:5" ht="12.75" customHeight="1">
      <c r="A2371" s="10" t="s">
        <v>4163</v>
      </c>
      <c r="B2371" s="11" t="s">
        <v>4175</v>
      </c>
      <c r="C2371" s="18" t="s">
        <v>4176</v>
      </c>
      <c r="D2371" s="13" t="s">
        <v>13</v>
      </c>
      <c r="E2371" s="14"/>
    </row>
    <row r="2372" spans="1:5" ht="12.75" customHeight="1">
      <c r="A2372" s="15" t="s">
        <v>4163</v>
      </c>
      <c r="B2372" s="16" t="s">
        <v>4177</v>
      </c>
      <c r="C2372" s="18" t="s">
        <v>4178</v>
      </c>
      <c r="D2372" s="13" t="s">
        <v>16</v>
      </c>
      <c r="E2372" s="14"/>
    </row>
    <row r="2373" spans="1:5" ht="12.75" customHeight="1">
      <c r="A2373" s="10" t="s">
        <v>4163</v>
      </c>
      <c r="B2373" s="11" t="s">
        <v>4179</v>
      </c>
      <c r="C2373" s="12"/>
      <c r="D2373" s="13" t="s">
        <v>13</v>
      </c>
      <c r="E2373" s="14"/>
    </row>
    <row r="2374" spans="1:5" ht="12.75" customHeight="1">
      <c r="A2374" s="10" t="s">
        <v>4163</v>
      </c>
      <c r="B2374" s="11" t="s">
        <v>4180</v>
      </c>
      <c r="C2374" s="12"/>
      <c r="D2374" s="13" t="s">
        <v>13</v>
      </c>
      <c r="E2374" s="14"/>
    </row>
    <row r="2375" spans="1:5" ht="12.75" customHeight="1">
      <c r="A2375" s="10" t="s">
        <v>4163</v>
      </c>
      <c r="B2375" s="11" t="s">
        <v>4181</v>
      </c>
      <c r="C2375" s="12"/>
      <c r="D2375" s="13" t="s">
        <v>13</v>
      </c>
      <c r="E2375" s="14"/>
    </row>
    <row r="2376" spans="1:5" ht="12.75" customHeight="1">
      <c r="A2376" s="15" t="s">
        <v>4163</v>
      </c>
      <c r="B2376" s="16" t="s">
        <v>4182</v>
      </c>
      <c r="C2376" s="18" t="s">
        <v>4183</v>
      </c>
      <c r="D2376" s="13" t="s">
        <v>16</v>
      </c>
      <c r="E2376" s="14"/>
    </row>
    <row r="2377" spans="1:5" ht="12.75" customHeight="1">
      <c r="A2377" s="10" t="s">
        <v>4163</v>
      </c>
      <c r="B2377" s="11" t="s">
        <v>4184</v>
      </c>
      <c r="C2377" s="12"/>
      <c r="D2377" s="13" t="s">
        <v>13</v>
      </c>
      <c r="E2377" s="14"/>
    </row>
    <row r="2378" spans="1:5" ht="12.75" customHeight="1">
      <c r="A2378" s="15" t="s">
        <v>4163</v>
      </c>
      <c r="B2378" s="16" t="s">
        <v>4185</v>
      </c>
      <c r="C2378" s="18" t="s">
        <v>4186</v>
      </c>
      <c r="D2378" s="13" t="s">
        <v>16</v>
      </c>
      <c r="E2378" s="14"/>
    </row>
    <row r="2379" spans="1:5" ht="12.75" customHeight="1">
      <c r="A2379" s="10" t="s">
        <v>4163</v>
      </c>
      <c r="B2379" s="11" t="s">
        <v>4187</v>
      </c>
      <c r="C2379" s="12"/>
      <c r="D2379" s="13" t="s">
        <v>13</v>
      </c>
      <c r="E2379" s="14"/>
    </row>
    <row r="2380" spans="1:5" ht="12.75" customHeight="1">
      <c r="A2380" s="15" t="s">
        <v>4188</v>
      </c>
      <c r="B2380" s="16" t="s">
        <v>4189</v>
      </c>
      <c r="C2380" s="18" t="s">
        <v>4190</v>
      </c>
      <c r="D2380" s="13" t="s">
        <v>113</v>
      </c>
      <c r="E2380" s="14"/>
    </row>
    <row r="2381" spans="1:5" ht="12.75" customHeight="1">
      <c r="A2381" s="15" t="s">
        <v>4188</v>
      </c>
      <c r="B2381" s="16" t="s">
        <v>4191</v>
      </c>
      <c r="C2381" s="18" t="s">
        <v>4192</v>
      </c>
      <c r="D2381" s="13" t="s">
        <v>113</v>
      </c>
      <c r="E2381" s="14"/>
    </row>
    <row r="2382" spans="1:5" ht="12.75" customHeight="1">
      <c r="A2382" s="15" t="s">
        <v>4188</v>
      </c>
      <c r="B2382" s="16" t="s">
        <v>4193</v>
      </c>
      <c r="C2382" s="12"/>
      <c r="D2382" s="13" t="s">
        <v>16</v>
      </c>
      <c r="E2382" s="14"/>
    </row>
    <row r="2383" spans="1:5" ht="12.75" customHeight="1">
      <c r="A2383" s="15" t="s">
        <v>4188</v>
      </c>
      <c r="B2383" s="16" t="s">
        <v>4194</v>
      </c>
      <c r="C2383" s="18" t="s">
        <v>4195</v>
      </c>
      <c r="D2383" s="13" t="s">
        <v>113</v>
      </c>
      <c r="E2383" s="14"/>
    </row>
    <row r="2384" spans="1:5" ht="12.75" customHeight="1">
      <c r="A2384" s="15" t="s">
        <v>4188</v>
      </c>
      <c r="B2384" s="16" t="s">
        <v>4196</v>
      </c>
      <c r="C2384" s="18" t="s">
        <v>4197</v>
      </c>
      <c r="D2384" s="13" t="s">
        <v>113</v>
      </c>
      <c r="E2384" s="14"/>
    </row>
    <row r="2385" spans="1:5" ht="12.75" customHeight="1">
      <c r="A2385" s="15" t="s">
        <v>4188</v>
      </c>
      <c r="B2385" s="16" t="s">
        <v>4198</v>
      </c>
      <c r="C2385" s="18" t="s">
        <v>4199</v>
      </c>
      <c r="D2385" s="13" t="s">
        <v>113</v>
      </c>
      <c r="E2385" s="14"/>
    </row>
    <row r="2386" spans="1:5" ht="12.75" customHeight="1">
      <c r="A2386" s="15" t="s">
        <v>4188</v>
      </c>
      <c r="B2386" s="16" t="s">
        <v>4200</v>
      </c>
      <c r="C2386" s="18" t="s">
        <v>4201</v>
      </c>
      <c r="D2386" s="13" t="s">
        <v>113</v>
      </c>
      <c r="E2386" s="14"/>
    </row>
    <row r="2387" spans="1:5" ht="12.75" customHeight="1">
      <c r="A2387" s="15" t="s">
        <v>4188</v>
      </c>
      <c r="B2387" s="16" t="s">
        <v>4202</v>
      </c>
      <c r="C2387" s="18" t="s">
        <v>4203</v>
      </c>
      <c r="D2387" s="13" t="s">
        <v>113</v>
      </c>
      <c r="E2387" s="14"/>
    </row>
    <row r="2388" spans="1:5" ht="12.75" customHeight="1">
      <c r="A2388" s="15" t="s">
        <v>4188</v>
      </c>
      <c r="B2388" s="16" t="s">
        <v>4204</v>
      </c>
      <c r="C2388" s="18" t="s">
        <v>4205</v>
      </c>
      <c r="D2388" s="13" t="s">
        <v>113</v>
      </c>
      <c r="E2388" s="14"/>
    </row>
    <row r="2389" spans="1:5" ht="12.75" customHeight="1">
      <c r="A2389" s="15" t="s">
        <v>4188</v>
      </c>
      <c r="B2389" s="16" t="s">
        <v>4206</v>
      </c>
      <c r="C2389" s="18" t="s">
        <v>4207</v>
      </c>
      <c r="D2389" s="13" t="s">
        <v>113</v>
      </c>
      <c r="E2389" s="14"/>
    </row>
    <row r="2390" spans="1:5" ht="12.75" customHeight="1">
      <c r="A2390" s="15" t="s">
        <v>4188</v>
      </c>
      <c r="B2390" s="16" t="s">
        <v>4208</v>
      </c>
      <c r="C2390" s="18" t="s">
        <v>4209</v>
      </c>
      <c r="D2390" s="13" t="s">
        <v>113</v>
      </c>
      <c r="E2390" s="14"/>
    </row>
    <row r="2391" spans="1:5" ht="12.75" customHeight="1">
      <c r="A2391" s="15" t="s">
        <v>4188</v>
      </c>
      <c r="B2391" s="16" t="s">
        <v>4210</v>
      </c>
      <c r="C2391" s="18" t="s">
        <v>4211</v>
      </c>
      <c r="D2391" s="13" t="s">
        <v>113</v>
      </c>
      <c r="E2391" s="14"/>
    </row>
    <row r="2392" spans="1:5" ht="12.75" customHeight="1">
      <c r="A2392" s="15" t="s">
        <v>4188</v>
      </c>
      <c r="B2392" s="16" t="s">
        <v>4212</v>
      </c>
      <c r="C2392" s="18" t="s">
        <v>4213</v>
      </c>
      <c r="D2392" s="13" t="s">
        <v>113</v>
      </c>
      <c r="E2392" s="14"/>
    </row>
    <row r="2393" spans="1:5" ht="12.75" customHeight="1">
      <c r="A2393" s="15" t="s">
        <v>4188</v>
      </c>
      <c r="B2393" s="16" t="s">
        <v>4214</v>
      </c>
      <c r="C2393" s="18" t="s">
        <v>4215</v>
      </c>
      <c r="D2393" s="13" t="s">
        <v>113</v>
      </c>
      <c r="E2393" s="14"/>
    </row>
    <row r="2394" spans="1:5" ht="12.75" customHeight="1">
      <c r="A2394" s="15" t="s">
        <v>4188</v>
      </c>
      <c r="B2394" s="16" t="s">
        <v>4216</v>
      </c>
      <c r="C2394" s="18" t="s">
        <v>4217</v>
      </c>
      <c r="D2394" s="13" t="s">
        <v>113</v>
      </c>
      <c r="E2394" s="14"/>
    </row>
    <row r="2395" spans="1:5" ht="12.75" customHeight="1">
      <c r="A2395" s="15" t="s">
        <v>4188</v>
      </c>
      <c r="B2395" s="16" t="s">
        <v>4218</v>
      </c>
      <c r="C2395" s="18" t="s">
        <v>4219</v>
      </c>
      <c r="D2395" s="13" t="s">
        <v>113</v>
      </c>
      <c r="E2395" s="14"/>
    </row>
    <row r="2396" spans="1:5" ht="12.75" customHeight="1">
      <c r="A2396" s="15" t="s">
        <v>4188</v>
      </c>
      <c r="B2396" s="16" t="s">
        <v>4220</v>
      </c>
      <c r="C2396" s="18" t="s">
        <v>4221</v>
      </c>
      <c r="D2396" s="13" t="s">
        <v>113</v>
      </c>
      <c r="E2396" s="14"/>
    </row>
    <row r="2397" spans="1:5" ht="12.75" customHeight="1">
      <c r="A2397" s="15" t="s">
        <v>4188</v>
      </c>
      <c r="B2397" s="16" t="s">
        <v>4222</v>
      </c>
      <c r="C2397" s="18" t="s">
        <v>4223</v>
      </c>
      <c r="D2397" s="13" t="s">
        <v>113</v>
      </c>
      <c r="E2397" s="14"/>
    </row>
    <row r="2398" spans="1:5" ht="12.75" customHeight="1">
      <c r="A2398" s="15" t="s">
        <v>4188</v>
      </c>
      <c r="B2398" s="16" t="s">
        <v>4224</v>
      </c>
      <c r="C2398" s="18" t="s">
        <v>4225</v>
      </c>
      <c r="D2398" s="13" t="s">
        <v>113</v>
      </c>
      <c r="E2398" s="14"/>
    </row>
    <row r="2399" spans="1:5" ht="12.75" customHeight="1">
      <c r="A2399" s="15" t="s">
        <v>4188</v>
      </c>
      <c r="B2399" s="16" t="s">
        <v>4226</v>
      </c>
      <c r="C2399" s="18" t="s">
        <v>4227</v>
      </c>
      <c r="D2399" s="13" t="s">
        <v>113</v>
      </c>
      <c r="E2399" s="14"/>
    </row>
    <row r="2400" spans="1:5" ht="12.75" customHeight="1">
      <c r="A2400" s="15" t="s">
        <v>4188</v>
      </c>
      <c r="B2400" s="16" t="s">
        <v>4228</v>
      </c>
      <c r="C2400" s="18" t="s">
        <v>4229</v>
      </c>
      <c r="D2400" s="13" t="s">
        <v>113</v>
      </c>
      <c r="E2400" s="14"/>
    </row>
    <row r="2401" spans="1:5" ht="12.75" customHeight="1">
      <c r="A2401" s="15" t="s">
        <v>4188</v>
      </c>
      <c r="B2401" s="16" t="s">
        <v>4230</v>
      </c>
      <c r="C2401" s="18" t="s">
        <v>4231</v>
      </c>
      <c r="D2401" s="13" t="s">
        <v>113</v>
      </c>
      <c r="E2401" s="14"/>
    </row>
    <row r="2402" spans="1:5" ht="12.75" customHeight="1">
      <c r="A2402" s="15" t="s">
        <v>4188</v>
      </c>
      <c r="B2402" s="16" t="s">
        <v>4232</v>
      </c>
      <c r="C2402" s="18" t="s">
        <v>4233</v>
      </c>
      <c r="D2402" s="13" t="s">
        <v>113</v>
      </c>
      <c r="E2402" s="14"/>
    </row>
    <row r="2403" spans="1:5" ht="12.75" customHeight="1">
      <c r="A2403" s="15" t="s">
        <v>4188</v>
      </c>
      <c r="B2403" s="16" t="s">
        <v>4234</v>
      </c>
      <c r="C2403" s="18" t="s">
        <v>4235</v>
      </c>
      <c r="D2403" s="13" t="s">
        <v>113</v>
      </c>
      <c r="E2403" s="14"/>
    </row>
    <row r="2404" spans="1:5" ht="12.75" customHeight="1">
      <c r="A2404" s="15" t="s">
        <v>4188</v>
      </c>
      <c r="B2404" s="16" t="s">
        <v>4236</v>
      </c>
      <c r="C2404" s="18" t="s">
        <v>4237</v>
      </c>
      <c r="D2404" s="13" t="s">
        <v>113</v>
      </c>
      <c r="E2404" s="14"/>
    </row>
    <row r="2405" spans="1:5" ht="12.75" customHeight="1">
      <c r="A2405" s="15" t="s">
        <v>4188</v>
      </c>
      <c r="B2405" s="16" t="s">
        <v>4238</v>
      </c>
      <c r="C2405" s="18" t="s">
        <v>4239</v>
      </c>
      <c r="D2405" s="13" t="s">
        <v>113</v>
      </c>
      <c r="E2405" s="14"/>
    </row>
    <row r="2406" spans="1:5" ht="12.75" customHeight="1">
      <c r="A2406" s="15" t="s">
        <v>4188</v>
      </c>
      <c r="B2406" s="16" t="s">
        <v>4240</v>
      </c>
      <c r="C2406" s="18" t="s">
        <v>4241</v>
      </c>
      <c r="D2406" s="13" t="s">
        <v>113</v>
      </c>
      <c r="E2406" s="14"/>
    </row>
    <row r="2407" spans="1:5" ht="12.75" customHeight="1">
      <c r="A2407" s="15" t="s">
        <v>4188</v>
      </c>
      <c r="B2407" s="16" t="s">
        <v>4242</v>
      </c>
      <c r="C2407" s="18" t="s">
        <v>4243</v>
      </c>
      <c r="D2407" s="13" t="s">
        <v>113</v>
      </c>
      <c r="E2407" s="14"/>
    </row>
    <row r="2408" spans="1:5" ht="12.75" customHeight="1">
      <c r="A2408" s="15" t="s">
        <v>4188</v>
      </c>
      <c r="B2408" s="16" t="s">
        <v>4244</v>
      </c>
      <c r="C2408" s="18" t="s">
        <v>4245</v>
      </c>
      <c r="D2408" s="13" t="s">
        <v>113</v>
      </c>
      <c r="E2408" s="14"/>
    </row>
    <row r="2409" spans="1:5" ht="12.75" customHeight="1">
      <c r="A2409" s="15" t="s">
        <v>4188</v>
      </c>
      <c r="B2409" s="16" t="s">
        <v>4246</v>
      </c>
      <c r="C2409" s="18" t="s">
        <v>4247</v>
      </c>
      <c r="D2409" s="13" t="s">
        <v>113</v>
      </c>
      <c r="E2409" s="14"/>
    </row>
    <row r="2410" spans="1:5" ht="12.75" customHeight="1">
      <c r="A2410" s="15" t="s">
        <v>4188</v>
      </c>
      <c r="B2410" s="16" t="s">
        <v>4248</v>
      </c>
      <c r="C2410" s="18" t="s">
        <v>4249</v>
      </c>
      <c r="D2410" s="13" t="s">
        <v>113</v>
      </c>
      <c r="E2410" s="14"/>
    </row>
    <row r="2411" spans="1:5" ht="12.75" customHeight="1">
      <c r="A2411" s="15" t="s">
        <v>4188</v>
      </c>
      <c r="B2411" s="16" t="s">
        <v>4250</v>
      </c>
      <c r="C2411" s="18" t="s">
        <v>4251</v>
      </c>
      <c r="D2411" s="13" t="s">
        <v>113</v>
      </c>
      <c r="E2411" s="14"/>
    </row>
    <row r="2412" spans="1:5" ht="12.75" customHeight="1">
      <c r="A2412" s="15" t="s">
        <v>4188</v>
      </c>
      <c r="B2412" s="16" t="s">
        <v>4252</v>
      </c>
      <c r="C2412" s="18" t="s">
        <v>4253</v>
      </c>
      <c r="D2412" s="13" t="s">
        <v>113</v>
      </c>
      <c r="E2412" s="14"/>
    </row>
    <row r="2413" spans="1:5" ht="12.75" customHeight="1">
      <c r="A2413" s="15" t="s">
        <v>4188</v>
      </c>
      <c r="B2413" s="16" t="s">
        <v>4254</v>
      </c>
      <c r="C2413" s="18" t="s">
        <v>4255</v>
      </c>
      <c r="D2413" s="13" t="s">
        <v>113</v>
      </c>
      <c r="E2413" s="14"/>
    </row>
    <row r="2414" spans="1:5" ht="12.75" customHeight="1">
      <c r="A2414" s="15" t="s">
        <v>4188</v>
      </c>
      <c r="B2414" s="16" t="s">
        <v>4256</v>
      </c>
      <c r="C2414" s="18" t="s">
        <v>4257</v>
      </c>
      <c r="D2414" s="13" t="s">
        <v>113</v>
      </c>
      <c r="E2414" s="14"/>
    </row>
    <row r="2415" spans="1:5" ht="12.75" customHeight="1">
      <c r="A2415" s="15" t="s">
        <v>4188</v>
      </c>
      <c r="B2415" s="16" t="s">
        <v>4258</v>
      </c>
      <c r="C2415" s="18" t="s">
        <v>4259</v>
      </c>
      <c r="D2415" s="13" t="s">
        <v>113</v>
      </c>
      <c r="E2415" s="14"/>
    </row>
    <row r="2416" spans="1:5" ht="12.75" customHeight="1">
      <c r="A2416" s="15" t="s">
        <v>4188</v>
      </c>
      <c r="B2416" s="16" t="s">
        <v>4260</v>
      </c>
      <c r="C2416" s="18" t="s">
        <v>4261</v>
      </c>
      <c r="D2416" s="13" t="s">
        <v>113</v>
      </c>
      <c r="E2416" s="17">
        <v>1</v>
      </c>
    </row>
    <row r="2417" spans="1:5" ht="12.75" customHeight="1">
      <c r="A2417" s="15" t="s">
        <v>4188</v>
      </c>
      <c r="B2417" s="16" t="s">
        <v>4262</v>
      </c>
      <c r="C2417" s="18" t="s">
        <v>4263</v>
      </c>
      <c r="D2417" s="13" t="s">
        <v>113</v>
      </c>
      <c r="E2417" s="14"/>
    </row>
    <row r="2418" spans="1:5" ht="12.75" customHeight="1">
      <c r="A2418" s="15" t="s">
        <v>4188</v>
      </c>
      <c r="B2418" s="16" t="s">
        <v>4264</v>
      </c>
      <c r="C2418" s="18" t="s">
        <v>4265</v>
      </c>
      <c r="D2418" s="13" t="s">
        <v>16</v>
      </c>
      <c r="E2418" s="14"/>
    </row>
    <row r="2419" spans="1:5" ht="12.75" customHeight="1">
      <c r="A2419" s="15" t="s">
        <v>4188</v>
      </c>
      <c r="B2419" s="16" t="s">
        <v>4266</v>
      </c>
      <c r="C2419" s="18" t="s">
        <v>4267</v>
      </c>
      <c r="D2419" s="13" t="s">
        <v>136</v>
      </c>
      <c r="E2419" s="14"/>
    </row>
    <row r="2420" spans="1:5" ht="12.75" customHeight="1">
      <c r="A2420" s="15" t="s">
        <v>4188</v>
      </c>
      <c r="B2420" s="16" t="s">
        <v>4268</v>
      </c>
      <c r="C2420" s="18" t="s">
        <v>4269</v>
      </c>
      <c r="D2420" s="13" t="s">
        <v>113</v>
      </c>
      <c r="E2420" s="17">
        <v>1</v>
      </c>
    </row>
    <row r="2421" spans="1:5" ht="12.75" customHeight="1">
      <c r="A2421" s="15" t="s">
        <v>4188</v>
      </c>
      <c r="B2421" s="16" t="s">
        <v>4270</v>
      </c>
      <c r="C2421" s="18" t="s">
        <v>4271</v>
      </c>
      <c r="D2421" s="13" t="s">
        <v>113</v>
      </c>
      <c r="E2421" s="14"/>
    </row>
    <row r="2422" spans="1:5" ht="12.75" customHeight="1">
      <c r="A2422" s="15" t="s">
        <v>4188</v>
      </c>
      <c r="B2422" s="16" t="s">
        <v>4272</v>
      </c>
      <c r="C2422" s="18" t="s">
        <v>4273</v>
      </c>
      <c r="D2422" s="13" t="s">
        <v>113</v>
      </c>
      <c r="E2422" s="14"/>
    </row>
    <row r="2423" spans="1:5" ht="12.75" customHeight="1">
      <c r="A2423" s="15" t="s">
        <v>4188</v>
      </c>
      <c r="B2423" s="16" t="s">
        <v>4274</v>
      </c>
      <c r="C2423" s="18" t="s">
        <v>4275</v>
      </c>
      <c r="D2423" s="13" t="s">
        <v>113</v>
      </c>
      <c r="E2423" s="14"/>
    </row>
    <row r="2424" spans="1:5" ht="12.75" customHeight="1">
      <c r="A2424" s="15" t="s">
        <v>4188</v>
      </c>
      <c r="B2424" s="16" t="s">
        <v>4276</v>
      </c>
      <c r="C2424" s="18" t="s">
        <v>4277</v>
      </c>
      <c r="D2424" s="13" t="s">
        <v>113</v>
      </c>
      <c r="E2424" s="14"/>
    </row>
    <row r="2425" spans="1:5" ht="12.75" customHeight="1">
      <c r="A2425" s="15" t="s">
        <v>4188</v>
      </c>
      <c r="B2425" s="16" t="s">
        <v>4278</v>
      </c>
      <c r="C2425" s="18" t="s">
        <v>4279</v>
      </c>
      <c r="D2425" s="13" t="s">
        <v>113</v>
      </c>
      <c r="E2425" s="14"/>
    </row>
    <row r="2426" spans="1:5" ht="12.75" customHeight="1">
      <c r="A2426" s="15" t="s">
        <v>4188</v>
      </c>
      <c r="B2426" s="16" t="s">
        <v>4280</v>
      </c>
      <c r="C2426" s="18" t="s">
        <v>4281</v>
      </c>
      <c r="D2426" s="13" t="s">
        <v>113</v>
      </c>
      <c r="E2426" s="14"/>
    </row>
    <row r="2427" spans="1:5" ht="12.75" customHeight="1">
      <c r="A2427" s="15" t="s">
        <v>4188</v>
      </c>
      <c r="B2427" s="16" t="s">
        <v>4282</v>
      </c>
      <c r="C2427" s="18" t="s">
        <v>4283</v>
      </c>
      <c r="D2427" s="13" t="s">
        <v>113</v>
      </c>
      <c r="E2427" s="17">
        <v>1</v>
      </c>
    </row>
    <row r="2428" spans="1:5" ht="12.75" customHeight="1">
      <c r="A2428" s="15" t="s">
        <v>4188</v>
      </c>
      <c r="B2428" s="16" t="s">
        <v>4284</v>
      </c>
      <c r="C2428" s="18" t="s">
        <v>4285</v>
      </c>
      <c r="D2428" s="13" t="s">
        <v>113</v>
      </c>
      <c r="E2428" s="14"/>
    </row>
    <row r="2429" spans="1:5" ht="12.75" customHeight="1">
      <c r="A2429" s="15" t="s">
        <v>4188</v>
      </c>
      <c r="B2429" s="16" t="s">
        <v>4286</v>
      </c>
      <c r="C2429" s="18" t="s">
        <v>4287</v>
      </c>
      <c r="D2429" s="13" t="s">
        <v>113</v>
      </c>
      <c r="E2429" s="14"/>
    </row>
    <row r="2430" spans="1:5" ht="12.75" customHeight="1">
      <c r="A2430" s="15" t="s">
        <v>4188</v>
      </c>
      <c r="B2430" s="16" t="s">
        <v>4288</v>
      </c>
      <c r="C2430" s="18" t="s">
        <v>4289</v>
      </c>
      <c r="D2430" s="13" t="s">
        <v>113</v>
      </c>
      <c r="E2430" s="14"/>
    </row>
    <row r="2431" spans="1:5" ht="12.75" customHeight="1">
      <c r="A2431" s="15" t="s">
        <v>4188</v>
      </c>
      <c r="B2431" s="16" t="s">
        <v>4290</v>
      </c>
      <c r="C2431" s="18" t="s">
        <v>4291</v>
      </c>
      <c r="D2431" s="13" t="s">
        <v>113</v>
      </c>
      <c r="E2431" s="14"/>
    </row>
    <row r="2432" spans="1:5" ht="12.75" customHeight="1">
      <c r="A2432" s="15" t="s">
        <v>4188</v>
      </c>
      <c r="B2432" s="16" t="s">
        <v>4292</v>
      </c>
      <c r="C2432" s="18" t="s">
        <v>4293</v>
      </c>
      <c r="D2432" s="13" t="s">
        <v>113</v>
      </c>
      <c r="E2432" s="14"/>
    </row>
    <row r="2433" spans="1:5" ht="12.75" customHeight="1">
      <c r="A2433" s="15" t="s">
        <v>4188</v>
      </c>
      <c r="B2433" s="16" t="s">
        <v>4294</v>
      </c>
      <c r="C2433" s="18" t="s">
        <v>4295</v>
      </c>
      <c r="D2433" s="13" t="s">
        <v>113</v>
      </c>
      <c r="E2433" s="14"/>
    </row>
    <row r="2434" spans="1:5" ht="12.75" customHeight="1">
      <c r="A2434" s="15" t="s">
        <v>4188</v>
      </c>
      <c r="B2434" s="16" t="s">
        <v>4296</v>
      </c>
      <c r="C2434" s="18" t="s">
        <v>4297</v>
      </c>
      <c r="D2434" s="13" t="s">
        <v>16</v>
      </c>
      <c r="E2434" s="14"/>
    </row>
    <row r="2435" spans="1:5" ht="12.75" customHeight="1">
      <c r="A2435" s="15" t="s">
        <v>4188</v>
      </c>
      <c r="B2435" s="16" t="s">
        <v>4298</v>
      </c>
      <c r="C2435" s="18" t="s">
        <v>4299</v>
      </c>
      <c r="D2435" s="13" t="s">
        <v>16</v>
      </c>
      <c r="E2435" s="14"/>
    </row>
    <row r="2436" spans="1:5" ht="12.75" customHeight="1">
      <c r="A2436" s="15" t="s">
        <v>4188</v>
      </c>
      <c r="B2436" s="16" t="s">
        <v>4300</v>
      </c>
      <c r="C2436" s="18" t="s">
        <v>4299</v>
      </c>
      <c r="D2436" s="13" t="s">
        <v>113</v>
      </c>
      <c r="E2436" s="14"/>
    </row>
    <row r="2437" spans="1:5" ht="12.75" customHeight="1">
      <c r="A2437" s="15" t="s">
        <v>4188</v>
      </c>
      <c r="B2437" s="16" t="s">
        <v>4301</v>
      </c>
      <c r="C2437" s="18" t="s">
        <v>4302</v>
      </c>
      <c r="D2437" s="13" t="s">
        <v>113</v>
      </c>
      <c r="E2437" s="14"/>
    </row>
    <row r="2438" spans="1:5" ht="12.75" customHeight="1">
      <c r="A2438" s="15" t="s">
        <v>4188</v>
      </c>
      <c r="B2438" s="16" t="s">
        <v>4303</v>
      </c>
      <c r="C2438" s="18" t="s">
        <v>4304</v>
      </c>
      <c r="D2438" s="13" t="s">
        <v>113</v>
      </c>
      <c r="E2438" s="14"/>
    </row>
    <row r="2439" spans="1:5" ht="12.75" customHeight="1">
      <c r="A2439" s="15" t="s">
        <v>4188</v>
      </c>
      <c r="B2439" s="16" t="s">
        <v>4305</v>
      </c>
      <c r="C2439" s="18" t="s">
        <v>4306</v>
      </c>
      <c r="D2439" s="13" t="s">
        <v>113</v>
      </c>
      <c r="E2439" s="14"/>
    </row>
    <row r="2440" spans="1:5" ht="12.75" customHeight="1">
      <c r="A2440" s="15" t="s">
        <v>4188</v>
      </c>
      <c r="B2440" s="16" t="s">
        <v>4307</v>
      </c>
      <c r="C2440" s="18" t="s">
        <v>4308</v>
      </c>
      <c r="D2440" s="13" t="s">
        <v>16</v>
      </c>
      <c r="E2440" s="14"/>
    </row>
    <row r="2441" spans="1:5" ht="12.75" customHeight="1">
      <c r="A2441" s="15" t="s">
        <v>4188</v>
      </c>
      <c r="B2441" s="16" t="s">
        <v>4309</v>
      </c>
      <c r="C2441" s="18" t="s">
        <v>4310</v>
      </c>
      <c r="D2441" s="13" t="s">
        <v>113</v>
      </c>
      <c r="E2441" s="14"/>
    </row>
    <row r="2442" spans="1:5" ht="12.75" customHeight="1">
      <c r="A2442" s="15" t="s">
        <v>4188</v>
      </c>
      <c r="B2442" s="16" t="s">
        <v>4311</v>
      </c>
      <c r="C2442" s="18" t="s">
        <v>4312</v>
      </c>
      <c r="D2442" s="13" t="s">
        <v>113</v>
      </c>
      <c r="E2442" s="14"/>
    </row>
    <row r="2443" spans="1:5" ht="12.75" customHeight="1">
      <c r="A2443" s="15" t="s">
        <v>4188</v>
      </c>
      <c r="B2443" s="16" t="s">
        <v>4313</v>
      </c>
      <c r="C2443" s="18" t="s">
        <v>4314</v>
      </c>
      <c r="D2443" s="13" t="s">
        <v>136</v>
      </c>
      <c r="E2443" s="14"/>
    </row>
    <row r="2444" spans="1:5" ht="12.75" customHeight="1">
      <c r="A2444" s="15" t="s">
        <v>4188</v>
      </c>
      <c r="B2444" s="16" t="s">
        <v>4315</v>
      </c>
      <c r="C2444" s="18" t="s">
        <v>4316</v>
      </c>
      <c r="D2444" s="13" t="s">
        <v>113</v>
      </c>
      <c r="E2444" s="14"/>
    </row>
    <row r="2445" spans="1:5" ht="12.75" customHeight="1">
      <c r="A2445" s="15" t="s">
        <v>4188</v>
      </c>
      <c r="B2445" s="16" t="s">
        <v>4317</v>
      </c>
      <c r="C2445" s="18" t="s">
        <v>4318</v>
      </c>
      <c r="D2445" s="13" t="s">
        <v>113</v>
      </c>
      <c r="E2445" s="14"/>
    </row>
    <row r="2446" spans="1:5" ht="12.75" customHeight="1">
      <c r="A2446" s="15" t="s">
        <v>4188</v>
      </c>
      <c r="B2446" s="16" t="s">
        <v>4319</v>
      </c>
      <c r="C2446" s="18" t="s">
        <v>4320</v>
      </c>
      <c r="D2446" s="13" t="s">
        <v>16</v>
      </c>
      <c r="E2446" s="17">
        <v>1</v>
      </c>
    </row>
    <row r="2447" spans="1:5" ht="12.75" customHeight="1">
      <c r="A2447" s="15" t="s">
        <v>4188</v>
      </c>
      <c r="B2447" s="16" t="s">
        <v>4321</v>
      </c>
      <c r="C2447" s="18" t="s">
        <v>4320</v>
      </c>
      <c r="D2447" s="13" t="s">
        <v>113</v>
      </c>
      <c r="E2447" s="17">
        <v>1</v>
      </c>
    </row>
    <row r="2448" spans="1:5" ht="12.75" customHeight="1">
      <c r="A2448" s="15" t="s">
        <v>4188</v>
      </c>
      <c r="B2448" s="16" t="s">
        <v>4322</v>
      </c>
      <c r="C2448" s="18" t="s">
        <v>4323</v>
      </c>
      <c r="D2448" s="13" t="s">
        <v>113</v>
      </c>
      <c r="E2448" s="14"/>
    </row>
    <row r="2449" spans="1:5" ht="12.75" customHeight="1">
      <c r="A2449" s="15" t="s">
        <v>4188</v>
      </c>
      <c r="B2449" s="16" t="s">
        <v>4324</v>
      </c>
      <c r="C2449" s="18" t="s">
        <v>4325</v>
      </c>
      <c r="D2449" s="13" t="s">
        <v>16</v>
      </c>
      <c r="E2449" s="14"/>
    </row>
    <row r="2450" spans="1:5" ht="12.75" customHeight="1">
      <c r="A2450" s="15" t="s">
        <v>4188</v>
      </c>
      <c r="B2450" s="16" t="s">
        <v>4326</v>
      </c>
      <c r="C2450" s="18" t="s">
        <v>4327</v>
      </c>
      <c r="D2450" s="13" t="s">
        <v>113</v>
      </c>
      <c r="E2450" s="14"/>
    </row>
    <row r="2451" spans="1:5" ht="12.75" customHeight="1">
      <c r="A2451" s="15" t="s">
        <v>4188</v>
      </c>
      <c r="B2451" s="16" t="s">
        <v>4328</v>
      </c>
      <c r="C2451" s="18" t="s">
        <v>4329</v>
      </c>
      <c r="D2451" s="13" t="s">
        <v>113</v>
      </c>
      <c r="E2451" s="14"/>
    </row>
    <row r="2452" spans="1:5" ht="12.75" customHeight="1">
      <c r="A2452" s="15" t="s">
        <v>4188</v>
      </c>
      <c r="B2452" s="16" t="s">
        <v>4330</v>
      </c>
      <c r="C2452" s="18" t="s">
        <v>4331</v>
      </c>
      <c r="D2452" s="13" t="s">
        <v>113</v>
      </c>
      <c r="E2452" s="14"/>
    </row>
    <row r="2453" spans="1:5" ht="12.75" customHeight="1">
      <c r="A2453" s="15" t="s">
        <v>4188</v>
      </c>
      <c r="B2453" s="16" t="s">
        <v>4332</v>
      </c>
      <c r="C2453" s="18" t="s">
        <v>4333</v>
      </c>
      <c r="D2453" s="13" t="s">
        <v>113</v>
      </c>
      <c r="E2453" s="14"/>
    </row>
    <row r="2454" spans="1:5" ht="12.75" customHeight="1">
      <c r="A2454" s="15" t="s">
        <v>4188</v>
      </c>
      <c r="B2454" s="16" t="s">
        <v>4334</v>
      </c>
      <c r="C2454" s="18" t="s">
        <v>4335</v>
      </c>
      <c r="D2454" s="13" t="s">
        <v>113</v>
      </c>
      <c r="E2454" s="14"/>
    </row>
    <row r="2455" spans="1:5" ht="12.75" customHeight="1">
      <c r="A2455" s="15" t="s">
        <v>4188</v>
      </c>
      <c r="B2455" s="16" t="s">
        <v>4336</v>
      </c>
      <c r="C2455" s="18" t="s">
        <v>4337</v>
      </c>
      <c r="D2455" s="13" t="s">
        <v>113</v>
      </c>
      <c r="E2455" s="14"/>
    </row>
    <row r="2456" spans="1:5" ht="12.75" customHeight="1">
      <c r="A2456" s="15" t="s">
        <v>4188</v>
      </c>
      <c r="B2456" s="16" t="s">
        <v>4338</v>
      </c>
      <c r="C2456" s="18" t="s">
        <v>4339</v>
      </c>
      <c r="D2456" s="13" t="s">
        <v>113</v>
      </c>
      <c r="E2456" s="14"/>
    </row>
    <row r="2457" spans="1:5" ht="12.75" customHeight="1">
      <c r="A2457" s="15" t="s">
        <v>4188</v>
      </c>
      <c r="B2457" s="16" t="s">
        <v>4340</v>
      </c>
      <c r="C2457" s="18" t="s">
        <v>4341</v>
      </c>
      <c r="D2457" s="13" t="s">
        <v>136</v>
      </c>
      <c r="E2457" s="14"/>
    </row>
    <row r="2458" spans="1:5" ht="12.75" customHeight="1">
      <c r="A2458" s="15" t="s">
        <v>4188</v>
      </c>
      <c r="B2458" s="16" t="s">
        <v>4342</v>
      </c>
      <c r="C2458" s="18" t="s">
        <v>4343</v>
      </c>
      <c r="D2458" s="13" t="s">
        <v>113</v>
      </c>
      <c r="E2458" s="14"/>
    </row>
    <row r="2459" spans="1:5" ht="12.75" customHeight="1">
      <c r="A2459" s="15" t="s">
        <v>4188</v>
      </c>
      <c r="B2459" s="16" t="s">
        <v>4344</v>
      </c>
      <c r="C2459" s="18" t="s">
        <v>4345</v>
      </c>
      <c r="D2459" s="13" t="s">
        <v>113</v>
      </c>
      <c r="E2459" s="14"/>
    </row>
    <row r="2460" spans="1:5" ht="12.75" customHeight="1">
      <c r="A2460" s="15" t="s">
        <v>4188</v>
      </c>
      <c r="B2460" s="16" t="s">
        <v>4346</v>
      </c>
      <c r="C2460" s="18" t="s">
        <v>4347</v>
      </c>
      <c r="D2460" s="13" t="s">
        <v>113</v>
      </c>
      <c r="E2460" s="14"/>
    </row>
    <row r="2461" spans="1:5" ht="12.75" customHeight="1">
      <c r="A2461" s="15" t="s">
        <v>4188</v>
      </c>
      <c r="B2461" s="16" t="s">
        <v>4348</v>
      </c>
      <c r="C2461" s="18" t="s">
        <v>4349</v>
      </c>
      <c r="D2461" s="13" t="s">
        <v>113</v>
      </c>
      <c r="E2461" s="14"/>
    </row>
    <row r="2462" spans="1:5" ht="12.75" customHeight="1">
      <c r="A2462" s="15" t="s">
        <v>4188</v>
      </c>
      <c r="B2462" s="16" t="s">
        <v>4350</v>
      </c>
      <c r="C2462" s="18" t="s">
        <v>4351</v>
      </c>
      <c r="D2462" s="13" t="s">
        <v>113</v>
      </c>
      <c r="E2462" s="14"/>
    </row>
    <row r="2463" spans="1:5" ht="12.75" customHeight="1">
      <c r="A2463" s="15" t="s">
        <v>4188</v>
      </c>
      <c r="B2463" s="16" t="s">
        <v>4352</v>
      </c>
      <c r="C2463" s="18" t="s">
        <v>4353</v>
      </c>
      <c r="D2463" s="13" t="s">
        <v>113</v>
      </c>
      <c r="E2463" s="14"/>
    </row>
    <row r="2464" spans="1:5" ht="12.75" customHeight="1">
      <c r="A2464" s="15" t="s">
        <v>4188</v>
      </c>
      <c r="B2464" s="16" t="s">
        <v>4354</v>
      </c>
      <c r="C2464" s="18" t="s">
        <v>4355</v>
      </c>
      <c r="D2464" s="13" t="s">
        <v>113</v>
      </c>
      <c r="E2464" s="14"/>
    </row>
    <row r="2465" spans="1:5" ht="12.75" customHeight="1">
      <c r="A2465" s="15" t="s">
        <v>4188</v>
      </c>
      <c r="B2465" s="16" t="s">
        <v>4356</v>
      </c>
      <c r="C2465" s="18" t="s">
        <v>4357</v>
      </c>
      <c r="D2465" s="13" t="s">
        <v>113</v>
      </c>
      <c r="E2465" s="14"/>
    </row>
    <row r="2466" spans="1:5" ht="12.75" customHeight="1">
      <c r="A2466" s="15" t="s">
        <v>4188</v>
      </c>
      <c r="B2466" s="16" t="s">
        <v>4358</v>
      </c>
      <c r="C2466" s="18" t="s">
        <v>4359</v>
      </c>
      <c r="D2466" s="13" t="s">
        <v>113</v>
      </c>
      <c r="E2466" s="14"/>
    </row>
    <row r="2467" spans="1:5" ht="12.75" customHeight="1">
      <c r="A2467" s="15" t="s">
        <v>4188</v>
      </c>
      <c r="B2467" s="16" t="s">
        <v>4360</v>
      </c>
      <c r="C2467" s="18" t="s">
        <v>4361</v>
      </c>
      <c r="D2467" s="13" t="s">
        <v>16</v>
      </c>
      <c r="E2467" s="14"/>
    </row>
    <row r="2468" spans="1:5" ht="12.75" customHeight="1">
      <c r="A2468" s="15" t="s">
        <v>4188</v>
      </c>
      <c r="B2468" s="16" t="s">
        <v>4362</v>
      </c>
      <c r="C2468" s="18" t="s">
        <v>4363</v>
      </c>
      <c r="D2468" s="13" t="s">
        <v>113</v>
      </c>
      <c r="E2468" s="14"/>
    </row>
    <row r="2469" spans="1:5" ht="12.75" customHeight="1">
      <c r="A2469" s="15" t="s">
        <v>4188</v>
      </c>
      <c r="B2469" s="16" t="s">
        <v>4364</v>
      </c>
      <c r="C2469" s="18" t="s">
        <v>4365</v>
      </c>
      <c r="D2469" s="13" t="s">
        <v>16</v>
      </c>
      <c r="E2469" s="14"/>
    </row>
    <row r="2470" spans="1:5" ht="12.75" customHeight="1">
      <c r="A2470" s="15" t="s">
        <v>4188</v>
      </c>
      <c r="B2470" s="16" t="s">
        <v>4366</v>
      </c>
      <c r="C2470" s="18" t="s">
        <v>4367</v>
      </c>
      <c r="D2470" s="13" t="s">
        <v>113</v>
      </c>
      <c r="E2470" s="14"/>
    </row>
    <row r="2471" spans="1:5" ht="12.75" customHeight="1">
      <c r="A2471" s="15" t="s">
        <v>4188</v>
      </c>
      <c r="B2471" s="16" t="s">
        <v>4368</v>
      </c>
      <c r="C2471" s="18" t="s">
        <v>4369</v>
      </c>
      <c r="D2471" s="13" t="s">
        <v>113</v>
      </c>
      <c r="E2471" s="14"/>
    </row>
    <row r="2472" spans="1:5" ht="12.75" customHeight="1">
      <c r="A2472" s="15" t="s">
        <v>4188</v>
      </c>
      <c r="B2472" s="16" t="s">
        <v>4370</v>
      </c>
      <c r="C2472" s="18" t="s">
        <v>4371</v>
      </c>
      <c r="D2472" s="13" t="s">
        <v>16</v>
      </c>
      <c r="E2472" s="14"/>
    </row>
    <row r="2473" spans="1:5" ht="12.75" customHeight="1">
      <c r="A2473" s="15" t="s">
        <v>4188</v>
      </c>
      <c r="B2473" s="16" t="s">
        <v>4372</v>
      </c>
      <c r="C2473" s="18" t="s">
        <v>4373</v>
      </c>
      <c r="D2473" s="13" t="s">
        <v>113</v>
      </c>
      <c r="E2473" s="14"/>
    </row>
    <row r="2474" spans="1:5" ht="12.75" customHeight="1">
      <c r="A2474" s="15" t="s">
        <v>4188</v>
      </c>
      <c r="B2474" s="16" t="s">
        <v>4374</v>
      </c>
      <c r="C2474" s="12"/>
      <c r="D2474" s="13" t="s">
        <v>13</v>
      </c>
      <c r="E2474" s="14"/>
    </row>
    <row r="2475" spans="1:5" ht="12.75" customHeight="1">
      <c r="A2475" s="15" t="s">
        <v>4188</v>
      </c>
      <c r="B2475" s="16" t="s">
        <v>4375</v>
      </c>
      <c r="C2475" s="18" t="s">
        <v>4376</v>
      </c>
      <c r="D2475" s="13" t="s">
        <v>113</v>
      </c>
      <c r="E2475" s="14"/>
    </row>
    <row r="2476" spans="1:5" ht="12.75" customHeight="1">
      <c r="A2476" s="15" t="s">
        <v>4188</v>
      </c>
      <c r="B2476" s="16" t="s">
        <v>4377</v>
      </c>
      <c r="C2476" s="18" t="s">
        <v>4378</v>
      </c>
      <c r="D2476" s="13" t="s">
        <v>16</v>
      </c>
      <c r="E2476" s="14"/>
    </row>
    <row r="2477" spans="1:5" ht="12.75" customHeight="1">
      <c r="A2477" s="15" t="s">
        <v>4188</v>
      </c>
      <c r="B2477" s="16" t="s">
        <v>4379</v>
      </c>
      <c r="C2477" s="18" t="s">
        <v>4380</v>
      </c>
      <c r="D2477" s="13" t="s">
        <v>113</v>
      </c>
      <c r="E2477" s="14"/>
    </row>
    <row r="2478" spans="1:5" ht="12.75" customHeight="1">
      <c r="A2478" s="15" t="s">
        <v>4188</v>
      </c>
      <c r="B2478" s="16" t="s">
        <v>4381</v>
      </c>
      <c r="C2478" s="18" t="s">
        <v>4382</v>
      </c>
      <c r="D2478" s="13" t="s">
        <v>16</v>
      </c>
      <c r="E2478" s="14"/>
    </row>
    <row r="2479" spans="1:5" ht="12.75" customHeight="1">
      <c r="A2479" s="15" t="s">
        <v>4188</v>
      </c>
      <c r="B2479" s="16" t="s">
        <v>4383</v>
      </c>
      <c r="C2479" s="18" t="s">
        <v>4384</v>
      </c>
      <c r="D2479" s="13" t="s">
        <v>113</v>
      </c>
      <c r="E2479" s="14"/>
    </row>
    <row r="2480" spans="1:5" ht="12.75" customHeight="1">
      <c r="A2480" s="15" t="s">
        <v>4188</v>
      </c>
      <c r="B2480" s="16" t="s">
        <v>4385</v>
      </c>
      <c r="C2480" s="18" t="s">
        <v>4386</v>
      </c>
      <c r="D2480" s="13" t="s">
        <v>113</v>
      </c>
      <c r="E2480" s="14"/>
    </row>
    <row r="2481" spans="1:5" ht="12.75" customHeight="1">
      <c r="A2481" s="15" t="s">
        <v>4188</v>
      </c>
      <c r="B2481" s="16" t="s">
        <v>4387</v>
      </c>
      <c r="C2481" s="18" t="s">
        <v>4388</v>
      </c>
      <c r="D2481" s="13" t="s">
        <v>113</v>
      </c>
      <c r="E2481" s="14"/>
    </row>
    <row r="2482" spans="1:5" ht="12.75" customHeight="1">
      <c r="A2482" s="15" t="s">
        <v>4188</v>
      </c>
      <c r="B2482" s="16" t="s">
        <v>4389</v>
      </c>
      <c r="C2482" s="18" t="s">
        <v>4390</v>
      </c>
      <c r="D2482" s="13" t="s">
        <v>113</v>
      </c>
      <c r="E2482" s="14"/>
    </row>
    <row r="2483" spans="1:5" ht="12.75" customHeight="1">
      <c r="A2483" s="15" t="s">
        <v>4188</v>
      </c>
      <c r="B2483" s="16" t="s">
        <v>4391</v>
      </c>
      <c r="C2483" s="18" t="s">
        <v>4392</v>
      </c>
      <c r="D2483" s="13" t="s">
        <v>113</v>
      </c>
      <c r="E2483" s="14"/>
    </row>
    <row r="2484" spans="1:5" ht="12.75" customHeight="1">
      <c r="A2484" s="15" t="s">
        <v>4188</v>
      </c>
      <c r="B2484" s="16" t="s">
        <v>4393</v>
      </c>
      <c r="C2484" s="18" t="s">
        <v>4394</v>
      </c>
      <c r="D2484" s="13" t="s">
        <v>113</v>
      </c>
      <c r="E2484" s="14"/>
    </row>
    <row r="2485" spans="1:5" ht="12.75" customHeight="1">
      <c r="A2485" s="15" t="s">
        <v>4188</v>
      </c>
      <c r="B2485" s="16" t="s">
        <v>4395</v>
      </c>
      <c r="C2485" s="18" t="s">
        <v>4396</v>
      </c>
      <c r="D2485" s="13" t="s">
        <v>113</v>
      </c>
      <c r="E2485" s="14"/>
    </row>
    <row r="2486" spans="1:5" ht="12.75" customHeight="1">
      <c r="A2486" s="15" t="s">
        <v>4188</v>
      </c>
      <c r="B2486" s="16" t="s">
        <v>4397</v>
      </c>
      <c r="C2486" s="18" t="s">
        <v>4398</v>
      </c>
      <c r="D2486" s="13" t="s">
        <v>113</v>
      </c>
      <c r="E2486" s="14"/>
    </row>
    <row r="2487" spans="1:5" ht="12.75" customHeight="1">
      <c r="A2487" s="15" t="s">
        <v>4188</v>
      </c>
      <c r="B2487" s="16" t="s">
        <v>4399</v>
      </c>
      <c r="C2487" s="18" t="s">
        <v>4400</v>
      </c>
      <c r="D2487" s="13" t="s">
        <v>16</v>
      </c>
      <c r="E2487" s="14"/>
    </row>
    <row r="2488" spans="1:5" ht="12.75" customHeight="1">
      <c r="A2488" s="15" t="s">
        <v>4188</v>
      </c>
      <c r="B2488" s="16" t="s">
        <v>4401</v>
      </c>
      <c r="C2488" s="18" t="s">
        <v>4402</v>
      </c>
      <c r="D2488" s="13" t="s">
        <v>113</v>
      </c>
      <c r="E2488" s="14"/>
    </row>
    <row r="2489" spans="1:5" ht="12.75" customHeight="1">
      <c r="A2489" s="15" t="s">
        <v>4188</v>
      </c>
      <c r="B2489" s="16" t="s">
        <v>4403</v>
      </c>
      <c r="C2489" s="18" t="s">
        <v>4404</v>
      </c>
      <c r="D2489" s="13" t="s">
        <v>16</v>
      </c>
      <c r="E2489" s="14"/>
    </row>
    <row r="2490" spans="1:5" ht="12.75" customHeight="1">
      <c r="A2490" s="15" t="s">
        <v>4188</v>
      </c>
      <c r="B2490" s="16" t="s">
        <v>4405</v>
      </c>
      <c r="C2490" s="18" t="s">
        <v>4406</v>
      </c>
      <c r="D2490" s="13" t="s">
        <v>113</v>
      </c>
      <c r="E2490" s="14"/>
    </row>
    <row r="2491" spans="1:5" ht="12.75" customHeight="1">
      <c r="A2491" s="15" t="s">
        <v>4188</v>
      </c>
      <c r="B2491" s="16" t="s">
        <v>4407</v>
      </c>
      <c r="C2491" s="18" t="s">
        <v>4408</v>
      </c>
      <c r="D2491" s="13" t="s">
        <v>16</v>
      </c>
      <c r="E2491" s="14"/>
    </row>
    <row r="2492" spans="1:5" ht="12.75" customHeight="1">
      <c r="A2492" s="15" t="s">
        <v>4188</v>
      </c>
      <c r="B2492" s="16" t="s">
        <v>4409</v>
      </c>
      <c r="C2492" s="18" t="s">
        <v>4410</v>
      </c>
      <c r="D2492" s="13" t="s">
        <v>16</v>
      </c>
      <c r="E2492" s="14"/>
    </row>
    <row r="2493" spans="1:5" ht="12.75" customHeight="1">
      <c r="A2493" s="15" t="s">
        <v>4188</v>
      </c>
      <c r="B2493" s="16" t="s">
        <v>4411</v>
      </c>
      <c r="C2493" s="12"/>
      <c r="D2493" s="13" t="s">
        <v>13</v>
      </c>
      <c r="E2493" s="14"/>
    </row>
    <row r="2494" spans="1:5" ht="12.75" customHeight="1">
      <c r="A2494" s="15" t="s">
        <v>4188</v>
      </c>
      <c r="B2494" s="16" t="s">
        <v>4412</v>
      </c>
      <c r="C2494" s="18" t="s">
        <v>4413</v>
      </c>
      <c r="D2494" s="13" t="s">
        <v>113</v>
      </c>
      <c r="E2494" s="14"/>
    </row>
    <row r="2495" spans="1:5" ht="12.75" customHeight="1">
      <c r="A2495" s="15" t="s">
        <v>4188</v>
      </c>
      <c r="B2495" s="16" t="s">
        <v>4414</v>
      </c>
      <c r="C2495" s="18" t="s">
        <v>4415</v>
      </c>
      <c r="D2495" s="13" t="s">
        <v>113</v>
      </c>
      <c r="E2495" s="14"/>
    </row>
    <row r="2496" spans="1:5" ht="12.75" customHeight="1">
      <c r="A2496" s="15" t="s">
        <v>4188</v>
      </c>
      <c r="B2496" s="16" t="s">
        <v>4416</v>
      </c>
      <c r="C2496" s="18" t="s">
        <v>4417</v>
      </c>
      <c r="D2496" s="13" t="s">
        <v>113</v>
      </c>
      <c r="E2496" s="14"/>
    </row>
    <row r="2497" spans="1:5" ht="12.75" customHeight="1">
      <c r="A2497" s="15" t="s">
        <v>4188</v>
      </c>
      <c r="B2497" s="16" t="s">
        <v>4418</v>
      </c>
      <c r="C2497" s="18" t="s">
        <v>4419</v>
      </c>
      <c r="D2497" s="13" t="s">
        <v>113</v>
      </c>
      <c r="E2497" s="14"/>
    </row>
    <row r="2498" spans="1:5" ht="12.75" customHeight="1">
      <c r="A2498" s="15" t="s">
        <v>4420</v>
      </c>
      <c r="B2498" s="16" t="s">
        <v>4421</v>
      </c>
      <c r="C2498" s="18" t="s">
        <v>4422</v>
      </c>
      <c r="D2498" s="13" t="s">
        <v>113</v>
      </c>
      <c r="E2498" s="14"/>
    </row>
    <row r="2499" spans="1:5" ht="12.75" customHeight="1">
      <c r="A2499" s="15" t="s">
        <v>4420</v>
      </c>
      <c r="B2499" s="16" t="s">
        <v>4423</v>
      </c>
      <c r="C2499" s="18" t="s">
        <v>4424</v>
      </c>
      <c r="D2499" s="13" t="s">
        <v>268</v>
      </c>
      <c r="E2499" s="14"/>
    </row>
    <row r="2500" spans="1:5" ht="12.75" customHeight="1">
      <c r="A2500" s="15" t="s">
        <v>4425</v>
      </c>
      <c r="B2500" s="16" t="s">
        <v>4426</v>
      </c>
      <c r="C2500" s="18" t="s">
        <v>4427</v>
      </c>
      <c r="D2500" s="13" t="s">
        <v>16</v>
      </c>
      <c r="E2500" s="14"/>
    </row>
    <row r="2501" spans="1:5" ht="12.75" customHeight="1">
      <c r="A2501" s="10" t="s">
        <v>4425</v>
      </c>
      <c r="B2501" s="11" t="s">
        <v>4428</v>
      </c>
      <c r="C2501" s="12"/>
      <c r="D2501" s="13" t="s">
        <v>13</v>
      </c>
      <c r="E2501" s="14"/>
    </row>
    <row r="2502" spans="1:5" ht="12.75" customHeight="1">
      <c r="A2502" s="15" t="s">
        <v>4425</v>
      </c>
      <c r="B2502" s="16" t="s">
        <v>4429</v>
      </c>
      <c r="C2502" s="18" t="s">
        <v>4430</v>
      </c>
      <c r="D2502" s="13" t="s">
        <v>113</v>
      </c>
      <c r="E2502" s="14"/>
    </row>
    <row r="2503" spans="1:5" ht="12.75" customHeight="1">
      <c r="A2503" s="10" t="s">
        <v>4425</v>
      </c>
      <c r="B2503" s="11" t="s">
        <v>4431</v>
      </c>
      <c r="C2503" s="12"/>
      <c r="D2503" s="13" t="s">
        <v>13</v>
      </c>
      <c r="E2503" s="14"/>
    </row>
    <row r="2504" spans="1:5" ht="12.75" customHeight="1">
      <c r="A2504" s="15" t="s">
        <v>4425</v>
      </c>
      <c r="B2504" s="16" t="s">
        <v>4432</v>
      </c>
      <c r="C2504" s="18" t="s">
        <v>4433</v>
      </c>
      <c r="D2504" s="13" t="s">
        <v>16</v>
      </c>
      <c r="E2504" s="17">
        <v>1</v>
      </c>
    </row>
    <row r="2505" spans="1:5" ht="12.75" customHeight="1">
      <c r="A2505" s="15" t="s">
        <v>4425</v>
      </c>
      <c r="B2505" s="16" t="s">
        <v>4434</v>
      </c>
      <c r="C2505" s="18" t="s">
        <v>4435</v>
      </c>
      <c r="D2505" s="13" t="s">
        <v>16</v>
      </c>
      <c r="E2505" s="17">
        <v>1</v>
      </c>
    </row>
    <row r="2506" spans="1:5" ht="12.75" customHeight="1">
      <c r="A2506" s="15" t="s">
        <v>4425</v>
      </c>
      <c r="B2506" s="16" t="s">
        <v>4436</v>
      </c>
      <c r="C2506" s="18" t="s">
        <v>4437</v>
      </c>
      <c r="D2506" s="13" t="s">
        <v>113</v>
      </c>
      <c r="E2506" s="17">
        <v>1</v>
      </c>
    </row>
    <row r="2507" spans="1:5" ht="12.75" customHeight="1">
      <c r="A2507" s="15" t="s">
        <v>4425</v>
      </c>
      <c r="B2507" s="16" t="s">
        <v>4438</v>
      </c>
      <c r="C2507" s="18" t="s">
        <v>4439</v>
      </c>
      <c r="D2507" s="13" t="s">
        <v>16</v>
      </c>
      <c r="E2507" s="17">
        <v>3</v>
      </c>
    </row>
    <row r="2508" spans="1:5" ht="12.75" customHeight="1">
      <c r="A2508" s="15" t="s">
        <v>4425</v>
      </c>
      <c r="B2508" s="16" t="s">
        <v>4440</v>
      </c>
      <c r="C2508" s="18" t="s">
        <v>4441</v>
      </c>
      <c r="D2508" s="13" t="s">
        <v>16</v>
      </c>
      <c r="E2508" s="17">
        <v>2</v>
      </c>
    </row>
    <row r="2509" spans="1:5" ht="12.75" customHeight="1">
      <c r="A2509" s="15" t="s">
        <v>4425</v>
      </c>
      <c r="B2509" s="16" t="s">
        <v>4442</v>
      </c>
      <c r="C2509" s="12"/>
      <c r="D2509" s="13" t="s">
        <v>16</v>
      </c>
      <c r="E2509" s="14"/>
    </row>
    <row r="2510" spans="1:5" ht="12.75" customHeight="1">
      <c r="A2510" s="10" t="s">
        <v>4425</v>
      </c>
      <c r="B2510" s="11" t="s">
        <v>4443</v>
      </c>
      <c r="C2510" s="18" t="s">
        <v>4444</v>
      </c>
      <c r="D2510" s="13" t="s">
        <v>13</v>
      </c>
      <c r="E2510" s="14"/>
    </row>
    <row r="2511" spans="1:5" ht="12.75" customHeight="1">
      <c r="A2511" s="15" t="s">
        <v>4425</v>
      </c>
      <c r="B2511" s="16" t="s">
        <v>4445</v>
      </c>
      <c r="C2511" s="18" t="s">
        <v>4446</v>
      </c>
      <c r="D2511" s="13" t="s">
        <v>16</v>
      </c>
      <c r="E2511" s="14"/>
    </row>
    <row r="2512" spans="1:5" ht="12.75" customHeight="1">
      <c r="A2512" s="15" t="s">
        <v>4447</v>
      </c>
      <c r="B2512" s="16" t="s">
        <v>4448</v>
      </c>
      <c r="C2512" s="18" t="s">
        <v>4449</v>
      </c>
      <c r="D2512" s="13" t="s">
        <v>268</v>
      </c>
      <c r="E2512" s="14"/>
    </row>
    <row r="2513" spans="1:5" ht="12.75" customHeight="1">
      <c r="A2513" s="15" t="s">
        <v>4447</v>
      </c>
      <c r="B2513" s="16" t="s">
        <v>4450</v>
      </c>
      <c r="C2513" s="18" t="s">
        <v>4451</v>
      </c>
      <c r="D2513" s="13" t="s">
        <v>300</v>
      </c>
      <c r="E2513" s="17">
        <v>1</v>
      </c>
    </row>
    <row r="2514" spans="1:5" ht="12.75" customHeight="1">
      <c r="A2514" s="15" t="s">
        <v>4447</v>
      </c>
      <c r="B2514" s="16" t="s">
        <v>4452</v>
      </c>
      <c r="C2514" s="12"/>
      <c r="D2514" s="18" t="s">
        <v>13</v>
      </c>
      <c r="E2514" s="14"/>
    </row>
    <row r="2515" spans="1:5" ht="12.75" customHeight="1">
      <c r="A2515" s="15" t="s">
        <v>4447</v>
      </c>
      <c r="B2515" s="16" t="s">
        <v>4453</v>
      </c>
      <c r="C2515" s="18" t="s">
        <v>4454</v>
      </c>
      <c r="D2515" s="13" t="s">
        <v>16</v>
      </c>
      <c r="E2515" s="14"/>
    </row>
    <row r="2516" spans="1:5" ht="12.75" customHeight="1">
      <c r="A2516" s="15" t="s">
        <v>4455</v>
      </c>
      <c r="B2516" s="16" t="s">
        <v>4456</v>
      </c>
      <c r="C2516" s="12"/>
      <c r="D2516" s="13" t="s">
        <v>13</v>
      </c>
      <c r="E2516" s="14"/>
    </row>
    <row r="2517" spans="1:5" ht="12.75" customHeight="1">
      <c r="A2517" s="15" t="s">
        <v>4455</v>
      </c>
      <c r="B2517" s="16" t="s">
        <v>4457</v>
      </c>
      <c r="C2517" s="19" t="s">
        <v>4458</v>
      </c>
      <c r="D2517" s="13" t="s">
        <v>13</v>
      </c>
      <c r="E2517" s="14"/>
    </row>
    <row r="2518" spans="1:5" ht="12.75" customHeight="1">
      <c r="A2518" s="15" t="s">
        <v>4459</v>
      </c>
      <c r="B2518" s="16" t="s">
        <v>4460</v>
      </c>
      <c r="C2518" s="18" t="s">
        <v>4461</v>
      </c>
      <c r="D2518" s="13" t="s">
        <v>16</v>
      </c>
      <c r="E2518" s="14"/>
    </row>
    <row r="2519" spans="1:5" ht="12.75" customHeight="1">
      <c r="A2519" s="15" t="s">
        <v>4459</v>
      </c>
      <c r="B2519" s="16" t="s">
        <v>4462</v>
      </c>
      <c r="C2519" s="18" t="s">
        <v>4463</v>
      </c>
      <c r="D2519" s="13" t="s">
        <v>113</v>
      </c>
      <c r="E2519" s="14"/>
    </row>
    <row r="2520" spans="1:5" ht="12.75" customHeight="1">
      <c r="A2520" s="15" t="s">
        <v>4464</v>
      </c>
      <c r="B2520" s="16" t="s">
        <v>4465</v>
      </c>
      <c r="C2520" s="18" t="s">
        <v>4466</v>
      </c>
      <c r="D2520" s="13" t="s">
        <v>113</v>
      </c>
      <c r="E2520" s="17">
        <v>1</v>
      </c>
    </row>
    <row r="2521" spans="1:5" ht="12.75" customHeight="1">
      <c r="A2521" s="15" t="s">
        <v>4464</v>
      </c>
      <c r="B2521" s="16" t="s">
        <v>4467</v>
      </c>
      <c r="C2521" s="18" t="s">
        <v>4468</v>
      </c>
      <c r="D2521" s="13" t="s">
        <v>16</v>
      </c>
      <c r="E2521" s="14"/>
    </row>
    <row r="2522" spans="1:5" ht="12.75" customHeight="1">
      <c r="A2522" s="15" t="s">
        <v>4464</v>
      </c>
      <c r="B2522" s="16" t="s">
        <v>4469</v>
      </c>
      <c r="C2522" s="18" t="s">
        <v>4468</v>
      </c>
      <c r="D2522" s="13" t="s">
        <v>113</v>
      </c>
      <c r="E2522" s="14"/>
    </row>
    <row r="2523" spans="1:5" ht="12.75" customHeight="1">
      <c r="A2523" s="15" t="s">
        <v>4464</v>
      </c>
      <c r="B2523" s="16" t="s">
        <v>4470</v>
      </c>
      <c r="C2523" s="18" t="s">
        <v>4471</v>
      </c>
      <c r="D2523" s="13" t="s">
        <v>136</v>
      </c>
      <c r="E2523" s="14"/>
    </row>
    <row r="2524" spans="1:5" ht="12.75" customHeight="1">
      <c r="A2524" s="15" t="s">
        <v>4464</v>
      </c>
      <c r="B2524" s="16" t="s">
        <v>4472</v>
      </c>
      <c r="C2524" s="18" t="s">
        <v>4473</v>
      </c>
      <c r="D2524" s="13" t="s">
        <v>113</v>
      </c>
      <c r="E2524" s="14"/>
    </row>
    <row r="2525" spans="1:5" ht="12.75" customHeight="1">
      <c r="A2525" s="15" t="s">
        <v>4464</v>
      </c>
      <c r="B2525" s="16" t="s">
        <v>4474</v>
      </c>
      <c r="C2525" s="18" t="s">
        <v>4475</v>
      </c>
      <c r="D2525" s="13" t="s">
        <v>16</v>
      </c>
      <c r="E2525" s="17">
        <v>1</v>
      </c>
    </row>
    <row r="2526" spans="1:5" ht="12.75" customHeight="1">
      <c r="A2526" s="15" t="s">
        <v>4464</v>
      </c>
      <c r="B2526" s="16" t="s">
        <v>4476</v>
      </c>
      <c r="C2526" s="18" t="s">
        <v>4475</v>
      </c>
      <c r="D2526" s="13" t="s">
        <v>113</v>
      </c>
      <c r="E2526" s="17">
        <v>1</v>
      </c>
    </row>
    <row r="2527" spans="1:5" ht="12.75" customHeight="1">
      <c r="A2527" s="15" t="s">
        <v>4464</v>
      </c>
      <c r="B2527" s="16" t="s">
        <v>4477</v>
      </c>
      <c r="C2527" s="18" t="s">
        <v>4478</v>
      </c>
      <c r="D2527" s="13" t="s">
        <v>16</v>
      </c>
      <c r="E2527" s="14"/>
    </row>
    <row r="2528" spans="1:5" ht="12.75" customHeight="1">
      <c r="A2528" s="15" t="s">
        <v>4464</v>
      </c>
      <c r="B2528" s="16" t="s">
        <v>4479</v>
      </c>
      <c r="C2528" s="18" t="s">
        <v>4480</v>
      </c>
      <c r="D2528" s="13" t="s">
        <v>113</v>
      </c>
      <c r="E2528" s="17">
        <v>1</v>
      </c>
    </row>
    <row r="2529" spans="1:5" ht="12.75" customHeight="1">
      <c r="A2529" s="15" t="s">
        <v>4464</v>
      </c>
      <c r="B2529" s="16" t="s">
        <v>4481</v>
      </c>
      <c r="C2529" s="18" t="s">
        <v>4482</v>
      </c>
      <c r="D2529" s="13" t="s">
        <v>113</v>
      </c>
      <c r="E2529" s="14"/>
    </row>
    <row r="2530" spans="1:5" ht="12.75" customHeight="1">
      <c r="A2530" s="10" t="s">
        <v>4483</v>
      </c>
      <c r="B2530" s="11" t="s">
        <v>4484</v>
      </c>
      <c r="C2530" s="18" t="s">
        <v>4485</v>
      </c>
      <c r="D2530" s="13" t="s">
        <v>13</v>
      </c>
      <c r="E2530" s="17">
        <v>2</v>
      </c>
    </row>
    <row r="2531" spans="1:5" ht="12.75" customHeight="1">
      <c r="A2531" s="10" t="s">
        <v>4483</v>
      </c>
      <c r="B2531" s="11" t="s">
        <v>4486</v>
      </c>
      <c r="C2531" s="18" t="s">
        <v>4487</v>
      </c>
      <c r="D2531" s="13" t="s">
        <v>13</v>
      </c>
      <c r="E2531" s="17">
        <v>1</v>
      </c>
    </row>
    <row r="2532" spans="1:5" ht="12.75" customHeight="1">
      <c r="A2532" s="10" t="s">
        <v>4483</v>
      </c>
      <c r="B2532" s="11" t="s">
        <v>4488</v>
      </c>
      <c r="C2532" s="18" t="s">
        <v>4489</v>
      </c>
      <c r="D2532" s="13" t="s">
        <v>13</v>
      </c>
      <c r="E2532" s="17">
        <v>1</v>
      </c>
    </row>
    <row r="2533" spans="1:5" ht="12.75" customHeight="1">
      <c r="A2533" s="15" t="s">
        <v>4483</v>
      </c>
      <c r="B2533" s="16" t="s">
        <v>4490</v>
      </c>
      <c r="C2533" s="18" t="s">
        <v>4491</v>
      </c>
      <c r="D2533" s="13" t="s">
        <v>16</v>
      </c>
      <c r="E2533" s="14"/>
    </row>
    <row r="2534" spans="1:5" ht="12.75" customHeight="1">
      <c r="A2534" s="10" t="s">
        <v>4483</v>
      </c>
      <c r="B2534" s="11" t="s">
        <v>4492</v>
      </c>
      <c r="C2534" s="12"/>
      <c r="D2534" s="13" t="s">
        <v>13</v>
      </c>
      <c r="E2534" s="14"/>
    </row>
    <row r="2535" spans="1:5" ht="12.75" customHeight="1">
      <c r="A2535" s="10" t="s">
        <v>4483</v>
      </c>
      <c r="B2535" s="11" t="s">
        <v>4493</v>
      </c>
      <c r="C2535" s="12"/>
      <c r="D2535" s="13" t="s">
        <v>13</v>
      </c>
      <c r="E2535" s="14"/>
    </row>
    <row r="2536" spans="1:5" ht="12.75" customHeight="1">
      <c r="A2536" s="10" t="s">
        <v>4483</v>
      </c>
      <c r="B2536" s="11" t="s">
        <v>4494</v>
      </c>
      <c r="C2536" s="18" t="s">
        <v>4495</v>
      </c>
      <c r="D2536" s="13" t="s">
        <v>13</v>
      </c>
      <c r="E2536" s="17">
        <v>15</v>
      </c>
    </row>
    <row r="2537" spans="1:5" ht="12.75" customHeight="1">
      <c r="A2537" s="10" t="s">
        <v>4483</v>
      </c>
      <c r="B2537" s="11" t="s">
        <v>4496</v>
      </c>
      <c r="C2537" s="18" t="s">
        <v>4497</v>
      </c>
      <c r="D2537" s="13" t="s">
        <v>13</v>
      </c>
      <c r="E2537" s="17">
        <v>9</v>
      </c>
    </row>
    <row r="2538" spans="1:5" ht="12.75" customHeight="1">
      <c r="A2538" s="15" t="s">
        <v>4483</v>
      </c>
      <c r="B2538" s="16" t="s">
        <v>4498</v>
      </c>
      <c r="C2538" s="18" t="s">
        <v>4499</v>
      </c>
      <c r="D2538" s="13" t="s">
        <v>16</v>
      </c>
      <c r="E2538" s="17">
        <v>1</v>
      </c>
    </row>
    <row r="2539" spans="1:5" ht="12.75" customHeight="1">
      <c r="A2539" s="10" t="s">
        <v>4483</v>
      </c>
      <c r="B2539" s="11" t="s">
        <v>4500</v>
      </c>
      <c r="C2539" s="12"/>
      <c r="D2539" s="13" t="s">
        <v>13</v>
      </c>
      <c r="E2539" s="14"/>
    </row>
    <row r="2540" spans="1:5" ht="12.75" customHeight="1">
      <c r="A2540" s="15" t="s">
        <v>4483</v>
      </c>
      <c r="B2540" s="16" t="s">
        <v>4501</v>
      </c>
      <c r="C2540" s="18" t="s">
        <v>4502</v>
      </c>
      <c r="D2540" s="13" t="s">
        <v>16</v>
      </c>
      <c r="E2540" s="17">
        <v>1</v>
      </c>
    </row>
    <row r="2541" spans="1:5" ht="12.75" customHeight="1">
      <c r="A2541" s="15" t="s">
        <v>4483</v>
      </c>
      <c r="B2541" s="16" t="s">
        <v>4503</v>
      </c>
      <c r="C2541" s="18" t="s">
        <v>4504</v>
      </c>
      <c r="D2541" s="13" t="s">
        <v>16</v>
      </c>
      <c r="E2541" s="17">
        <v>1</v>
      </c>
    </row>
    <row r="2542" spans="1:5" ht="12.75" customHeight="1">
      <c r="A2542" s="10" t="s">
        <v>4483</v>
      </c>
      <c r="B2542" s="11" t="s">
        <v>4505</v>
      </c>
      <c r="C2542" s="12"/>
      <c r="D2542" s="13" t="s">
        <v>13</v>
      </c>
      <c r="E2542" s="14"/>
    </row>
    <row r="2543" spans="1:5" ht="12.75" customHeight="1">
      <c r="A2543" s="15" t="s">
        <v>4483</v>
      </c>
      <c r="B2543" s="16" t="s">
        <v>4506</v>
      </c>
      <c r="C2543" s="18" t="s">
        <v>4507</v>
      </c>
      <c r="D2543" s="13" t="s">
        <v>113</v>
      </c>
      <c r="E2543" s="14"/>
    </row>
    <row r="2544" spans="1:5" ht="12.75" customHeight="1">
      <c r="A2544" s="10" t="s">
        <v>4483</v>
      </c>
      <c r="B2544" s="11" t="s">
        <v>4508</v>
      </c>
      <c r="C2544" s="12"/>
      <c r="D2544" s="13" t="s">
        <v>13</v>
      </c>
      <c r="E2544" s="14"/>
    </row>
    <row r="2545" spans="1:5" ht="12.75" customHeight="1">
      <c r="A2545" s="15" t="s">
        <v>4483</v>
      </c>
      <c r="B2545" s="16" t="s">
        <v>4509</v>
      </c>
      <c r="C2545" s="18" t="s">
        <v>4510</v>
      </c>
      <c r="D2545" s="13" t="s">
        <v>16</v>
      </c>
      <c r="E2545" s="17">
        <v>1</v>
      </c>
    </row>
    <row r="2546" spans="1:5" ht="12.75" customHeight="1">
      <c r="A2546" s="15" t="s">
        <v>4483</v>
      </c>
      <c r="B2546" s="16" t="s">
        <v>4511</v>
      </c>
      <c r="C2546" s="18" t="s">
        <v>4512</v>
      </c>
      <c r="D2546" s="13" t="s">
        <v>16</v>
      </c>
      <c r="E2546" s="14"/>
    </row>
    <row r="2547" spans="1:5" ht="12.75" customHeight="1">
      <c r="A2547" s="15" t="s">
        <v>4483</v>
      </c>
      <c r="B2547" s="16" t="s">
        <v>4513</v>
      </c>
      <c r="C2547" s="18" t="s">
        <v>4514</v>
      </c>
      <c r="D2547" s="13" t="s">
        <v>113</v>
      </c>
      <c r="E2547" s="14"/>
    </row>
    <row r="2548" spans="1:5" ht="12.75" customHeight="1">
      <c r="A2548" s="15" t="s">
        <v>4483</v>
      </c>
      <c r="B2548" s="16" t="s">
        <v>4515</v>
      </c>
      <c r="C2548" s="18" t="s">
        <v>4516</v>
      </c>
      <c r="D2548" s="13" t="s">
        <v>16</v>
      </c>
      <c r="E2548" s="14"/>
    </row>
    <row r="2549" spans="1:5" ht="12.75" customHeight="1">
      <c r="A2549" s="10" t="s">
        <v>4483</v>
      </c>
      <c r="B2549" s="11" t="s">
        <v>4517</v>
      </c>
      <c r="C2549" s="12"/>
      <c r="D2549" s="13" t="s">
        <v>13</v>
      </c>
      <c r="E2549" s="14"/>
    </row>
    <row r="2550" spans="1:5" ht="12.75" customHeight="1">
      <c r="A2550" s="10" t="s">
        <v>4483</v>
      </c>
      <c r="B2550" s="11" t="s">
        <v>4518</v>
      </c>
      <c r="C2550" s="12"/>
      <c r="D2550" s="13" t="s">
        <v>13</v>
      </c>
      <c r="E2550" s="14"/>
    </row>
    <row r="2551" spans="1:5" ht="12.75" customHeight="1">
      <c r="A2551" s="10" t="s">
        <v>4483</v>
      </c>
      <c r="B2551" s="11" t="s">
        <v>4519</v>
      </c>
      <c r="C2551" s="18" t="s">
        <v>4520</v>
      </c>
      <c r="D2551" s="13" t="s">
        <v>13</v>
      </c>
      <c r="E2551" s="17">
        <v>7</v>
      </c>
    </row>
    <row r="2552" spans="1:5" ht="12.75" customHeight="1">
      <c r="A2552" s="10" t="s">
        <v>4483</v>
      </c>
      <c r="B2552" s="11" t="s">
        <v>4521</v>
      </c>
      <c r="C2552" s="18" t="s">
        <v>4522</v>
      </c>
      <c r="D2552" s="13" t="s">
        <v>13</v>
      </c>
      <c r="E2552" s="17">
        <v>1</v>
      </c>
    </row>
    <row r="2553" spans="1:5" ht="12.75" customHeight="1">
      <c r="A2553" s="15" t="s">
        <v>4483</v>
      </c>
      <c r="B2553" s="16" t="s">
        <v>4523</v>
      </c>
      <c r="C2553" s="18" t="s">
        <v>4524</v>
      </c>
      <c r="D2553" s="13" t="s">
        <v>16</v>
      </c>
      <c r="E2553" s="17">
        <v>1</v>
      </c>
    </row>
    <row r="2554" spans="1:5" ht="12.75" customHeight="1">
      <c r="A2554" s="15" t="s">
        <v>4483</v>
      </c>
      <c r="B2554" s="16" t="s">
        <v>4525</v>
      </c>
      <c r="C2554" s="18" t="s">
        <v>4526</v>
      </c>
      <c r="D2554" s="13" t="s">
        <v>16</v>
      </c>
      <c r="E2554" s="17">
        <v>1</v>
      </c>
    </row>
    <row r="2555" spans="1:5" ht="12.75" customHeight="1">
      <c r="A2555" s="10" t="s">
        <v>4483</v>
      </c>
      <c r="B2555" s="11" t="s">
        <v>4527</v>
      </c>
      <c r="C2555" s="18" t="s">
        <v>4528</v>
      </c>
      <c r="D2555" s="13" t="s">
        <v>13</v>
      </c>
      <c r="E2555" s="17">
        <v>7</v>
      </c>
    </row>
    <row r="2556" spans="1:5" ht="12.75" customHeight="1">
      <c r="A2556" s="10" t="s">
        <v>4483</v>
      </c>
      <c r="B2556" s="11" t="s">
        <v>4529</v>
      </c>
      <c r="C2556" s="12"/>
      <c r="D2556" s="13" t="s">
        <v>13</v>
      </c>
      <c r="E2556" s="14"/>
    </row>
    <row r="2557" spans="1:5" ht="12.75" customHeight="1">
      <c r="A2557" s="10" t="s">
        <v>4483</v>
      </c>
      <c r="B2557" s="11" t="s">
        <v>4530</v>
      </c>
      <c r="C2557" s="12"/>
      <c r="D2557" s="13" t="s">
        <v>13</v>
      </c>
      <c r="E2557" s="14"/>
    </row>
    <row r="2558" spans="1:5" ht="12.75" customHeight="1">
      <c r="A2558" s="15" t="s">
        <v>4483</v>
      </c>
      <c r="B2558" s="16" t="s">
        <v>4531</v>
      </c>
      <c r="C2558" s="18" t="s">
        <v>4532</v>
      </c>
      <c r="D2558" s="13" t="s">
        <v>16</v>
      </c>
      <c r="E2558" s="17">
        <v>1</v>
      </c>
    </row>
    <row r="2559" spans="1:5" ht="12.75" customHeight="1">
      <c r="A2559" s="10" t="s">
        <v>4483</v>
      </c>
      <c r="B2559" s="11" t="s">
        <v>4533</v>
      </c>
      <c r="C2559" s="12"/>
      <c r="D2559" s="13" t="s">
        <v>13</v>
      </c>
      <c r="E2559" s="14"/>
    </row>
    <row r="2560" spans="1:5" ht="12.75" customHeight="1">
      <c r="A2560" s="10" t="s">
        <v>4483</v>
      </c>
      <c r="B2560" s="11" t="s">
        <v>4534</v>
      </c>
      <c r="C2560" s="12"/>
      <c r="D2560" s="13" t="s">
        <v>13</v>
      </c>
      <c r="E2560" s="14"/>
    </row>
    <row r="2561" spans="1:5" ht="12.75" customHeight="1">
      <c r="A2561" s="15" t="s">
        <v>4483</v>
      </c>
      <c r="B2561" s="16" t="s">
        <v>4535</v>
      </c>
      <c r="C2561" s="18" t="s">
        <v>4536</v>
      </c>
      <c r="D2561" s="13" t="s">
        <v>113</v>
      </c>
      <c r="E2561" s="14"/>
    </row>
    <row r="2562" spans="1:5" ht="12.75" customHeight="1">
      <c r="A2562" s="15" t="s">
        <v>4483</v>
      </c>
      <c r="B2562" s="16" t="s">
        <v>4537</v>
      </c>
      <c r="C2562" s="18" t="s">
        <v>4538</v>
      </c>
      <c r="D2562" s="13" t="s">
        <v>113</v>
      </c>
      <c r="E2562" s="14"/>
    </row>
    <row r="2563" spans="1:5" ht="12.75" customHeight="1">
      <c r="A2563" s="15" t="s">
        <v>4483</v>
      </c>
      <c r="B2563" s="16" t="s">
        <v>4539</v>
      </c>
      <c r="C2563" s="18" t="s">
        <v>4540</v>
      </c>
      <c r="D2563" s="13" t="s">
        <v>16</v>
      </c>
      <c r="E2563" s="14"/>
    </row>
    <row r="2564" spans="1:5" ht="12.75" customHeight="1">
      <c r="A2564" s="10" t="s">
        <v>4483</v>
      </c>
      <c r="B2564" s="11" t="s">
        <v>4541</v>
      </c>
      <c r="C2564" s="12"/>
      <c r="D2564" s="13" t="s">
        <v>13</v>
      </c>
      <c r="E2564" s="14"/>
    </row>
    <row r="2565" spans="1:5" ht="12.75" customHeight="1">
      <c r="A2565" s="10" t="s">
        <v>4483</v>
      </c>
      <c r="B2565" s="11" t="s">
        <v>4542</v>
      </c>
      <c r="C2565" s="12"/>
      <c r="D2565" s="13" t="s">
        <v>13</v>
      </c>
      <c r="E2565" s="14"/>
    </row>
    <row r="2566" spans="1:5" ht="12.75" customHeight="1">
      <c r="A2566" s="15" t="s">
        <v>4483</v>
      </c>
      <c r="B2566" s="16" t="s">
        <v>4543</v>
      </c>
      <c r="C2566" s="12"/>
      <c r="D2566" s="18" t="s">
        <v>13</v>
      </c>
      <c r="E2566" s="14"/>
    </row>
    <row r="2567" spans="1:5" ht="12.75" customHeight="1">
      <c r="A2567" s="10" t="s">
        <v>4483</v>
      </c>
      <c r="B2567" s="11" t="s">
        <v>4544</v>
      </c>
      <c r="C2567" s="12"/>
      <c r="D2567" s="13" t="s">
        <v>13</v>
      </c>
      <c r="E2567" s="14"/>
    </row>
    <row r="2568" spans="1:5" ht="12.75" customHeight="1">
      <c r="A2568" s="15" t="s">
        <v>4483</v>
      </c>
      <c r="B2568" s="16" t="s">
        <v>4545</v>
      </c>
      <c r="C2568" s="18" t="s">
        <v>4546</v>
      </c>
      <c r="D2568" s="13" t="s">
        <v>16</v>
      </c>
      <c r="E2568" s="17">
        <v>1</v>
      </c>
    </row>
    <row r="2569" spans="1:5" ht="12.75" customHeight="1">
      <c r="A2569" s="10" t="s">
        <v>4483</v>
      </c>
      <c r="B2569" s="11" t="s">
        <v>4547</v>
      </c>
      <c r="C2569" s="12"/>
      <c r="D2569" s="13" t="s">
        <v>13</v>
      </c>
      <c r="E2569" s="14"/>
    </row>
    <row r="2570" spans="1:5" ht="12.75" customHeight="1">
      <c r="A2570" s="15" t="s">
        <v>4483</v>
      </c>
      <c r="B2570" s="16" t="s">
        <v>4548</v>
      </c>
      <c r="C2570" s="18" t="s">
        <v>4549</v>
      </c>
      <c r="D2570" s="13" t="s">
        <v>16</v>
      </c>
      <c r="E2570" s="14"/>
    </row>
    <row r="2571" spans="1:5" ht="12.75" customHeight="1">
      <c r="A2571" s="15" t="s">
        <v>4483</v>
      </c>
      <c r="B2571" s="16" t="s">
        <v>4550</v>
      </c>
      <c r="C2571" s="12"/>
      <c r="D2571" s="13" t="s">
        <v>13</v>
      </c>
      <c r="E2571" s="14"/>
    </row>
    <row r="2572" spans="1:5" ht="12.75" customHeight="1">
      <c r="A2572" s="15" t="s">
        <v>4483</v>
      </c>
      <c r="B2572" s="16" t="s">
        <v>4551</v>
      </c>
      <c r="C2572" s="12"/>
      <c r="D2572" s="13" t="s">
        <v>13</v>
      </c>
      <c r="E2572" s="14"/>
    </row>
    <row r="2573" spans="1:5" ht="12.75" customHeight="1">
      <c r="A2573" s="15" t="s">
        <v>4483</v>
      </c>
      <c r="B2573" s="16" t="s">
        <v>4552</v>
      </c>
      <c r="C2573" s="18" t="s">
        <v>4553</v>
      </c>
      <c r="D2573" s="13" t="s">
        <v>16</v>
      </c>
      <c r="E2573" s="17">
        <v>2</v>
      </c>
    </row>
    <row r="2574" spans="1:5" ht="12.75" customHeight="1">
      <c r="A2574" s="15" t="s">
        <v>4483</v>
      </c>
      <c r="B2574" s="16" t="s">
        <v>4554</v>
      </c>
      <c r="C2574" s="12"/>
      <c r="D2574" s="13" t="s">
        <v>13</v>
      </c>
      <c r="E2574" s="14"/>
    </row>
    <row r="2575" spans="1:5" ht="12.75" customHeight="1">
      <c r="A2575" s="15" t="s">
        <v>4483</v>
      </c>
      <c r="B2575" s="16" t="s">
        <v>4555</v>
      </c>
      <c r="C2575" s="12"/>
      <c r="D2575" s="13" t="s">
        <v>13</v>
      </c>
      <c r="E2575" s="14"/>
    </row>
    <row r="2576" spans="1:5" ht="12.75" customHeight="1">
      <c r="A2576" s="15" t="s">
        <v>4483</v>
      </c>
      <c r="B2576" s="16" t="s">
        <v>4556</v>
      </c>
      <c r="C2576" s="12"/>
      <c r="D2576" s="13" t="s">
        <v>13</v>
      </c>
      <c r="E2576" s="14"/>
    </row>
    <row r="2577" spans="1:5" ht="12.75" customHeight="1">
      <c r="A2577" s="15" t="s">
        <v>4483</v>
      </c>
      <c r="B2577" s="16" t="s">
        <v>4557</v>
      </c>
      <c r="C2577" s="12"/>
      <c r="D2577" s="13" t="s">
        <v>13</v>
      </c>
      <c r="E2577" s="14"/>
    </row>
    <row r="2578" spans="1:5" ht="12.75" customHeight="1">
      <c r="A2578" s="15" t="s">
        <v>4483</v>
      </c>
      <c r="B2578" s="16" t="s">
        <v>4558</v>
      </c>
      <c r="C2578" s="18" t="s">
        <v>4559</v>
      </c>
      <c r="D2578" s="13" t="s">
        <v>16</v>
      </c>
      <c r="E2578" s="14"/>
    </row>
    <row r="2579" spans="1:5" ht="12.75" customHeight="1">
      <c r="A2579" s="10" t="s">
        <v>4483</v>
      </c>
      <c r="B2579" s="11" t="s">
        <v>4560</v>
      </c>
      <c r="C2579" s="12"/>
      <c r="D2579" s="13" t="s">
        <v>13</v>
      </c>
      <c r="E2579" s="17">
        <v>2</v>
      </c>
    </row>
    <row r="2580" spans="1:5" ht="12.75" customHeight="1">
      <c r="A2580" s="10" t="s">
        <v>4483</v>
      </c>
      <c r="B2580" s="11" t="s">
        <v>4561</v>
      </c>
      <c r="C2580" s="18" t="s">
        <v>4562</v>
      </c>
      <c r="D2580" s="13" t="s">
        <v>13</v>
      </c>
      <c r="E2580" s="17">
        <v>5</v>
      </c>
    </row>
    <row r="2581" spans="1:5" ht="12.75" customHeight="1">
      <c r="A2581" s="10" t="s">
        <v>4483</v>
      </c>
      <c r="B2581" s="11" t="s">
        <v>4563</v>
      </c>
      <c r="C2581" s="18" t="s">
        <v>4564</v>
      </c>
      <c r="D2581" s="13" t="s">
        <v>13</v>
      </c>
      <c r="E2581" s="17">
        <v>12</v>
      </c>
    </row>
    <row r="2582" spans="1:5" ht="12.75" customHeight="1">
      <c r="A2582" s="10" t="s">
        <v>4483</v>
      </c>
      <c r="B2582" s="11" t="s">
        <v>4565</v>
      </c>
      <c r="C2582" s="12"/>
      <c r="D2582" s="13" t="s">
        <v>13</v>
      </c>
      <c r="E2582" s="14"/>
    </row>
    <row r="2583" spans="1:5" ht="12.75" customHeight="1">
      <c r="A2583" s="15" t="s">
        <v>4483</v>
      </c>
      <c r="B2583" s="16" t="s">
        <v>4566</v>
      </c>
      <c r="C2583" s="18" t="s">
        <v>4567</v>
      </c>
      <c r="D2583" s="13" t="s">
        <v>16</v>
      </c>
      <c r="E2583" s="14"/>
    </row>
    <row r="2584" spans="1:5" ht="12.75" customHeight="1">
      <c r="A2584" s="15" t="s">
        <v>4483</v>
      </c>
      <c r="B2584" s="16" t="s">
        <v>4568</v>
      </c>
      <c r="C2584" s="18" t="s">
        <v>4569</v>
      </c>
      <c r="D2584" s="13" t="s">
        <v>16</v>
      </c>
      <c r="E2584" s="14"/>
    </row>
    <row r="2585" spans="1:5" ht="12.75" customHeight="1">
      <c r="A2585" s="10" t="s">
        <v>4483</v>
      </c>
      <c r="B2585" s="11" t="s">
        <v>4570</v>
      </c>
      <c r="C2585" s="12"/>
      <c r="D2585" s="13" t="s">
        <v>13</v>
      </c>
      <c r="E2585" s="14"/>
    </row>
    <row r="2586" spans="1:5" ht="12.75" customHeight="1">
      <c r="A2586" s="10" t="s">
        <v>4483</v>
      </c>
      <c r="B2586" s="11" t="s">
        <v>4571</v>
      </c>
      <c r="C2586" s="18" t="s">
        <v>4572</v>
      </c>
      <c r="D2586" s="13" t="s">
        <v>13</v>
      </c>
      <c r="E2586" s="17">
        <v>24</v>
      </c>
    </row>
    <row r="2587" spans="1:5" ht="12.75" customHeight="1">
      <c r="A2587" s="10" t="s">
        <v>4483</v>
      </c>
      <c r="B2587" s="11" t="s">
        <v>4573</v>
      </c>
      <c r="C2587" s="18" t="s">
        <v>4574</v>
      </c>
      <c r="D2587" s="13" t="s">
        <v>13</v>
      </c>
      <c r="E2587" s="17">
        <v>11</v>
      </c>
    </row>
    <row r="2588" spans="1:5" ht="12.75" customHeight="1">
      <c r="A2588" s="10" t="s">
        <v>4483</v>
      </c>
      <c r="B2588" s="11" t="s">
        <v>4575</v>
      </c>
      <c r="C2588" s="18" t="s">
        <v>4576</v>
      </c>
      <c r="D2588" s="13" t="s">
        <v>13</v>
      </c>
      <c r="E2588" s="14"/>
    </row>
    <row r="2589" spans="1:5" ht="12.75" customHeight="1">
      <c r="A2589" s="15" t="s">
        <v>4483</v>
      </c>
      <c r="B2589" s="16" t="s">
        <v>4577</v>
      </c>
      <c r="C2589" s="18" t="s">
        <v>4578</v>
      </c>
      <c r="D2589" s="13" t="s">
        <v>16</v>
      </c>
      <c r="E2589" s="17">
        <v>1</v>
      </c>
    </row>
    <row r="2590" spans="1:5" ht="12.75" customHeight="1">
      <c r="A2590" s="15" t="s">
        <v>4579</v>
      </c>
      <c r="B2590" s="16" t="s">
        <v>4580</v>
      </c>
      <c r="C2590" s="18" t="s">
        <v>4581</v>
      </c>
      <c r="D2590" s="13" t="s">
        <v>224</v>
      </c>
      <c r="E2590" s="17">
        <v>1</v>
      </c>
    </row>
    <row r="2591" spans="1:5" ht="12.75" customHeight="1">
      <c r="A2591" s="15" t="s">
        <v>4582</v>
      </c>
      <c r="B2591" s="16" t="s">
        <v>4583</v>
      </c>
      <c r="C2591" s="18" t="s">
        <v>4584</v>
      </c>
      <c r="D2591" s="13" t="s">
        <v>113</v>
      </c>
      <c r="E2591" s="17">
        <v>1</v>
      </c>
    </row>
    <row r="2592" spans="1:5" ht="12.75" customHeight="1">
      <c r="A2592" s="10" t="s">
        <v>4582</v>
      </c>
      <c r="B2592" s="11" t="s">
        <v>4585</v>
      </c>
      <c r="C2592" s="18" t="s">
        <v>4586</v>
      </c>
      <c r="D2592" s="13" t="s">
        <v>13</v>
      </c>
      <c r="E2592" s="14"/>
    </row>
    <row r="2593" spans="1:5" ht="12.75" customHeight="1">
      <c r="A2593" s="15" t="s">
        <v>4582</v>
      </c>
      <c r="B2593" s="16" t="s">
        <v>4587</v>
      </c>
      <c r="C2593" s="18" t="s">
        <v>4588</v>
      </c>
      <c r="D2593" s="13" t="s">
        <v>16</v>
      </c>
      <c r="E2593" s="14"/>
    </row>
    <row r="2594" spans="1:5" ht="12.75" customHeight="1">
      <c r="A2594" s="10" t="s">
        <v>4582</v>
      </c>
      <c r="B2594" s="11" t="s">
        <v>4589</v>
      </c>
      <c r="C2594" s="12"/>
      <c r="D2594" s="13" t="s">
        <v>13</v>
      </c>
      <c r="E2594" s="14"/>
    </row>
    <row r="2595" spans="1:5" ht="12.75" customHeight="1">
      <c r="A2595" s="15" t="s">
        <v>4582</v>
      </c>
      <c r="B2595" s="16" t="s">
        <v>4590</v>
      </c>
      <c r="C2595" s="18" t="s">
        <v>4591</v>
      </c>
      <c r="D2595" s="13" t="s">
        <v>16</v>
      </c>
      <c r="E2595" s="17">
        <v>3</v>
      </c>
    </row>
    <row r="2596" spans="1:5" ht="12.75" customHeight="1">
      <c r="A2596" s="15" t="s">
        <v>4582</v>
      </c>
      <c r="B2596" s="16" t="s">
        <v>4592</v>
      </c>
      <c r="C2596" s="18" t="s">
        <v>4593</v>
      </c>
      <c r="D2596" s="13" t="s">
        <v>16</v>
      </c>
      <c r="E2596" s="17">
        <v>1</v>
      </c>
    </row>
    <row r="2597" spans="1:5" ht="12.75" customHeight="1">
      <c r="A2597" s="10" t="s">
        <v>4582</v>
      </c>
      <c r="B2597" s="11" t="s">
        <v>4594</v>
      </c>
      <c r="C2597" s="12"/>
      <c r="D2597" s="13" t="s">
        <v>13</v>
      </c>
      <c r="E2597" s="14"/>
    </row>
    <row r="2598" spans="1:5" ht="12.75" customHeight="1">
      <c r="A2598" s="10" t="s">
        <v>4582</v>
      </c>
      <c r="B2598" s="11" t="s">
        <v>4595</v>
      </c>
      <c r="C2598" s="12"/>
      <c r="D2598" s="13" t="s">
        <v>13</v>
      </c>
      <c r="E2598" s="14"/>
    </row>
    <row r="2599" spans="1:5" ht="12.75" customHeight="1">
      <c r="A2599" s="15" t="s">
        <v>4582</v>
      </c>
      <c r="B2599" s="16" t="s">
        <v>4596</v>
      </c>
      <c r="C2599" s="18" t="s">
        <v>4597</v>
      </c>
      <c r="D2599" s="13" t="s">
        <v>16</v>
      </c>
      <c r="E2599" s="17">
        <v>1</v>
      </c>
    </row>
    <row r="2600" spans="1:5" ht="12.75" customHeight="1">
      <c r="A2600" s="15" t="s">
        <v>4582</v>
      </c>
      <c r="B2600" s="16" t="s">
        <v>4598</v>
      </c>
      <c r="C2600" s="18" t="s">
        <v>4599</v>
      </c>
      <c r="D2600" s="13" t="s">
        <v>113</v>
      </c>
      <c r="E2600" s="14"/>
    </row>
    <row r="2601" spans="1:5" ht="12.75" customHeight="1">
      <c r="A2601" s="10" t="s">
        <v>4582</v>
      </c>
      <c r="B2601" s="11" t="s">
        <v>4600</v>
      </c>
      <c r="C2601" s="12"/>
      <c r="D2601" s="13" t="s">
        <v>13</v>
      </c>
      <c r="E2601" s="14"/>
    </row>
    <row r="2602" spans="1:5" ht="12.75" customHeight="1">
      <c r="A2602" s="15" t="s">
        <v>4582</v>
      </c>
      <c r="B2602" s="16" t="s">
        <v>4601</v>
      </c>
      <c r="C2602" s="18" t="s">
        <v>4602</v>
      </c>
      <c r="D2602" s="13" t="s">
        <v>16</v>
      </c>
      <c r="E2602" s="14"/>
    </row>
    <row r="2603" spans="1:5" ht="12.75" customHeight="1">
      <c r="A2603" s="15" t="s">
        <v>4582</v>
      </c>
      <c r="B2603" s="16" t="s">
        <v>4603</v>
      </c>
      <c r="C2603" s="18" t="s">
        <v>4604</v>
      </c>
      <c r="D2603" s="13" t="s">
        <v>113</v>
      </c>
      <c r="E2603" s="14"/>
    </row>
    <row r="2604" spans="1:5" ht="12.75" customHeight="1">
      <c r="A2604" s="15" t="s">
        <v>4582</v>
      </c>
      <c r="B2604" s="16" t="s">
        <v>4605</v>
      </c>
      <c r="C2604" s="18" t="s">
        <v>4606</v>
      </c>
      <c r="D2604" s="13" t="s">
        <v>16</v>
      </c>
      <c r="E2604" s="17">
        <v>1</v>
      </c>
    </row>
    <row r="2605" spans="1:5" ht="12.75" customHeight="1">
      <c r="A2605" s="15" t="s">
        <v>4582</v>
      </c>
      <c r="B2605" s="16" t="s">
        <v>4607</v>
      </c>
      <c r="C2605" s="18" t="s">
        <v>4608</v>
      </c>
      <c r="D2605" s="13" t="s">
        <v>136</v>
      </c>
      <c r="E2605" s="17">
        <v>1</v>
      </c>
    </row>
    <row r="2606" spans="1:5" ht="12.75" customHeight="1">
      <c r="A2606" s="15" t="s">
        <v>4582</v>
      </c>
      <c r="B2606" s="16" t="s">
        <v>4609</v>
      </c>
      <c r="C2606" s="18" t="s">
        <v>4610</v>
      </c>
      <c r="D2606" s="13" t="s">
        <v>16</v>
      </c>
      <c r="E2606" s="14"/>
    </row>
    <row r="2607" spans="1:5" ht="12.75" customHeight="1">
      <c r="A2607" s="15" t="s">
        <v>4582</v>
      </c>
      <c r="B2607" s="16" t="s">
        <v>4611</v>
      </c>
      <c r="C2607" s="18" t="s">
        <v>4612</v>
      </c>
      <c r="D2607" s="13" t="s">
        <v>16</v>
      </c>
      <c r="E2607" s="14"/>
    </row>
    <row r="2608" spans="1:5" ht="12.75" customHeight="1">
      <c r="A2608" s="15" t="s">
        <v>4582</v>
      </c>
      <c r="B2608" s="16" t="s">
        <v>4613</v>
      </c>
      <c r="C2608" s="18" t="s">
        <v>4614</v>
      </c>
      <c r="D2608" s="13" t="s">
        <v>113</v>
      </c>
      <c r="E2608" s="14"/>
    </row>
    <row r="2609" spans="1:5" ht="12.75" customHeight="1">
      <c r="A2609" s="15" t="s">
        <v>4582</v>
      </c>
      <c r="B2609" s="16" t="s">
        <v>4615</v>
      </c>
      <c r="C2609" s="18" t="s">
        <v>4616</v>
      </c>
      <c r="D2609" s="13" t="s">
        <v>113</v>
      </c>
      <c r="E2609" s="14"/>
    </row>
    <row r="2610" spans="1:5" ht="12.75" customHeight="1">
      <c r="A2610" s="15" t="s">
        <v>4582</v>
      </c>
      <c r="B2610" s="16" t="s">
        <v>4617</v>
      </c>
      <c r="C2610" s="18" t="s">
        <v>4618</v>
      </c>
      <c r="D2610" s="13" t="s">
        <v>16</v>
      </c>
      <c r="E2610" s="14"/>
    </row>
    <row r="2611" spans="1:5" ht="12.75" customHeight="1">
      <c r="A2611" s="15" t="s">
        <v>4582</v>
      </c>
      <c r="B2611" s="16" t="s">
        <v>4619</v>
      </c>
      <c r="C2611" s="18" t="s">
        <v>4620</v>
      </c>
      <c r="D2611" s="13" t="s">
        <v>136</v>
      </c>
      <c r="E2611" s="17">
        <v>1</v>
      </c>
    </row>
    <row r="2612" spans="1:5" ht="12.75" customHeight="1">
      <c r="A2612" s="10" t="s">
        <v>4582</v>
      </c>
      <c r="B2612" s="11" t="s">
        <v>4621</v>
      </c>
      <c r="C2612" s="12"/>
      <c r="D2612" s="13" t="s">
        <v>13</v>
      </c>
      <c r="E2612" s="14"/>
    </row>
    <row r="2613" spans="1:5" ht="12.75" customHeight="1">
      <c r="A2613" s="15" t="s">
        <v>4582</v>
      </c>
      <c r="B2613" s="16" t="s">
        <v>4622</v>
      </c>
      <c r="C2613" s="18" t="s">
        <v>4623</v>
      </c>
      <c r="D2613" s="13" t="s">
        <v>113</v>
      </c>
      <c r="E2613" s="14"/>
    </row>
    <row r="2614" spans="1:5" ht="12.75" customHeight="1">
      <c r="A2614" s="15" t="s">
        <v>4582</v>
      </c>
      <c r="B2614" s="16" t="s">
        <v>4624</v>
      </c>
      <c r="C2614" s="18" t="s">
        <v>4625</v>
      </c>
      <c r="D2614" s="13" t="s">
        <v>16</v>
      </c>
      <c r="E2614" s="14"/>
    </row>
    <row r="2615" spans="1:5" ht="12.75" customHeight="1">
      <c r="A2615" s="15" t="s">
        <v>4582</v>
      </c>
      <c r="B2615" s="16" t="s">
        <v>4626</v>
      </c>
      <c r="C2615" s="18" t="s">
        <v>4627</v>
      </c>
      <c r="D2615" s="13" t="s">
        <v>16</v>
      </c>
      <c r="E2615" s="14"/>
    </row>
    <row r="2616" spans="1:5" ht="12.75" customHeight="1">
      <c r="A2616" s="15" t="s">
        <v>4582</v>
      </c>
      <c r="B2616" s="16" t="s">
        <v>4628</v>
      </c>
      <c r="C2616" s="18" t="s">
        <v>4629</v>
      </c>
      <c r="D2616" s="13" t="s">
        <v>268</v>
      </c>
      <c r="E2616" s="17">
        <v>1</v>
      </c>
    </row>
    <row r="2617" spans="1:5" ht="12.75" customHeight="1">
      <c r="A2617" s="15" t="s">
        <v>4582</v>
      </c>
      <c r="B2617" s="16" t="s">
        <v>4630</v>
      </c>
      <c r="C2617" s="18" t="s">
        <v>4631</v>
      </c>
      <c r="D2617" s="13" t="s">
        <v>16</v>
      </c>
      <c r="E2617" s="14"/>
    </row>
    <row r="2618" spans="1:5" ht="12.75" customHeight="1">
      <c r="A2618" s="15" t="s">
        <v>4582</v>
      </c>
      <c r="B2618" s="16" t="s">
        <v>4632</v>
      </c>
      <c r="C2618" s="18" t="s">
        <v>4633</v>
      </c>
      <c r="D2618" s="13" t="s">
        <v>16</v>
      </c>
      <c r="E2618" s="14"/>
    </row>
    <row r="2619" spans="1:5" ht="12.75" customHeight="1">
      <c r="A2619" s="15" t="s">
        <v>4582</v>
      </c>
      <c r="B2619" s="16" t="s">
        <v>4634</v>
      </c>
      <c r="C2619" s="18" t="s">
        <v>4635</v>
      </c>
      <c r="D2619" s="13" t="s">
        <v>113</v>
      </c>
      <c r="E2619" s="14"/>
    </row>
    <row r="2620" spans="1:5" ht="12.75" customHeight="1">
      <c r="A2620" s="15" t="s">
        <v>4582</v>
      </c>
      <c r="B2620" s="16" t="s">
        <v>4636</v>
      </c>
      <c r="C2620" s="18" t="s">
        <v>4637</v>
      </c>
      <c r="D2620" s="13" t="s">
        <v>16</v>
      </c>
      <c r="E2620" s="14"/>
    </row>
    <row r="2621" spans="1:5" ht="12.75" customHeight="1">
      <c r="A2621" s="10" t="s">
        <v>4582</v>
      </c>
      <c r="B2621" s="11" t="s">
        <v>4638</v>
      </c>
      <c r="C2621" s="12"/>
      <c r="D2621" s="13" t="s">
        <v>13</v>
      </c>
      <c r="E2621" s="14"/>
    </row>
    <row r="2622" spans="1:5" ht="12.75" customHeight="1">
      <c r="A2622" s="15" t="s">
        <v>4582</v>
      </c>
      <c r="B2622" s="16" t="s">
        <v>4639</v>
      </c>
      <c r="C2622" s="18" t="s">
        <v>4640</v>
      </c>
      <c r="D2622" s="13" t="s">
        <v>268</v>
      </c>
      <c r="E2622" s="14"/>
    </row>
    <row r="2623" spans="1:5" ht="12.75" customHeight="1">
      <c r="A2623" s="15" t="s">
        <v>4582</v>
      </c>
      <c r="B2623" s="16" t="s">
        <v>4641</v>
      </c>
      <c r="C2623" s="18" t="s">
        <v>4642</v>
      </c>
      <c r="D2623" s="13" t="s">
        <v>16</v>
      </c>
      <c r="E2623" s="14"/>
    </row>
    <row r="2624" spans="1:5" ht="12.75" customHeight="1">
      <c r="A2624" s="15" t="s">
        <v>4582</v>
      </c>
      <c r="B2624" s="16" t="s">
        <v>4643</v>
      </c>
      <c r="C2624" s="18" t="s">
        <v>4644</v>
      </c>
      <c r="D2624" s="13" t="s">
        <v>16</v>
      </c>
      <c r="E2624" s="14"/>
    </row>
    <row r="2625" spans="1:5" ht="12.75" customHeight="1">
      <c r="A2625" s="10" t="s">
        <v>4582</v>
      </c>
      <c r="B2625" s="11" t="s">
        <v>4645</v>
      </c>
      <c r="C2625" s="12"/>
      <c r="D2625" s="13" t="s">
        <v>13</v>
      </c>
      <c r="E2625" s="14"/>
    </row>
    <row r="2626" spans="1:5" ht="12.75" customHeight="1">
      <c r="A2626" s="15" t="s">
        <v>4582</v>
      </c>
      <c r="B2626" s="16" t="s">
        <v>4646</v>
      </c>
      <c r="C2626" s="18" t="s">
        <v>4647</v>
      </c>
      <c r="D2626" s="13" t="s">
        <v>16</v>
      </c>
      <c r="E2626" s="14"/>
    </row>
    <row r="2627" spans="1:5" ht="12.75" customHeight="1">
      <c r="A2627" s="10" t="s">
        <v>4582</v>
      </c>
      <c r="B2627" s="11" t="s">
        <v>4648</v>
      </c>
      <c r="C2627" s="18" t="s">
        <v>4649</v>
      </c>
      <c r="D2627" s="13" t="s">
        <v>13</v>
      </c>
      <c r="E2627" s="14"/>
    </row>
    <row r="2628" spans="1:5" ht="12.75" customHeight="1">
      <c r="A2628" s="10" t="s">
        <v>4582</v>
      </c>
      <c r="B2628" s="11" t="s">
        <v>4650</v>
      </c>
      <c r="C2628" s="12"/>
      <c r="D2628" s="13" t="s">
        <v>13</v>
      </c>
      <c r="E2628" s="14"/>
    </row>
    <row r="2629" spans="1:5" ht="12.75" customHeight="1">
      <c r="A2629" s="15" t="s">
        <v>4582</v>
      </c>
      <c r="B2629" s="16" t="s">
        <v>4651</v>
      </c>
      <c r="C2629" s="18" t="s">
        <v>4652</v>
      </c>
      <c r="D2629" s="13" t="s">
        <v>268</v>
      </c>
      <c r="E2629" s="14"/>
    </row>
    <row r="2630" spans="1:5" ht="12.75" customHeight="1">
      <c r="A2630" s="15" t="s">
        <v>4582</v>
      </c>
      <c r="B2630" s="16" t="s">
        <v>4653</v>
      </c>
      <c r="C2630" s="12"/>
      <c r="D2630" s="13" t="s">
        <v>13</v>
      </c>
      <c r="E2630" s="14"/>
    </row>
    <row r="2631" spans="1:5" ht="12.75" customHeight="1">
      <c r="A2631" s="15" t="s">
        <v>4582</v>
      </c>
      <c r="B2631" s="16" t="s">
        <v>4654</v>
      </c>
      <c r="C2631" s="18" t="s">
        <v>4655</v>
      </c>
      <c r="D2631" s="13" t="s">
        <v>16</v>
      </c>
      <c r="E2631" s="14"/>
    </row>
    <row r="2632" spans="1:5" ht="12.75" customHeight="1">
      <c r="A2632" s="10" t="s">
        <v>4582</v>
      </c>
      <c r="B2632" s="11" t="s">
        <v>4656</v>
      </c>
      <c r="C2632" s="12"/>
      <c r="D2632" s="13" t="s">
        <v>13</v>
      </c>
      <c r="E2632" s="14"/>
    </row>
    <row r="2633" spans="1:5" ht="12.75" customHeight="1">
      <c r="A2633" s="10" t="s">
        <v>4582</v>
      </c>
      <c r="B2633" s="11" t="s">
        <v>4657</v>
      </c>
      <c r="C2633" s="18" t="s">
        <v>4658</v>
      </c>
      <c r="D2633" s="13" t="s">
        <v>13</v>
      </c>
      <c r="E2633" s="14"/>
    </row>
    <row r="2634" spans="1:5" ht="12.75" customHeight="1">
      <c r="A2634" s="15" t="s">
        <v>4582</v>
      </c>
      <c r="B2634" s="16" t="s">
        <v>4659</v>
      </c>
      <c r="C2634" s="18" t="s">
        <v>4660</v>
      </c>
      <c r="D2634" s="13" t="s">
        <v>136</v>
      </c>
      <c r="E2634" s="17">
        <v>1</v>
      </c>
    </row>
    <row r="2635" spans="1:5" ht="12.75" customHeight="1">
      <c r="A2635" s="15" t="s">
        <v>4582</v>
      </c>
      <c r="B2635" s="16" t="s">
        <v>4661</v>
      </c>
      <c r="C2635" s="18" t="s">
        <v>4662</v>
      </c>
      <c r="D2635" s="13" t="s">
        <v>16</v>
      </c>
      <c r="E2635" s="17">
        <v>1</v>
      </c>
    </row>
    <row r="2636" spans="1:5" ht="12.75" customHeight="1">
      <c r="A2636" s="10" t="s">
        <v>4582</v>
      </c>
      <c r="B2636" s="11" t="s">
        <v>4663</v>
      </c>
      <c r="C2636" s="18" t="s">
        <v>4664</v>
      </c>
      <c r="D2636" s="13" t="s">
        <v>13</v>
      </c>
      <c r="E2636" s="14"/>
    </row>
    <row r="2637" spans="1:5" ht="12.75" customHeight="1">
      <c r="A2637" s="15" t="s">
        <v>4582</v>
      </c>
      <c r="B2637" s="16" t="s">
        <v>4665</v>
      </c>
      <c r="C2637" s="18" t="s">
        <v>4666</v>
      </c>
      <c r="D2637" s="13" t="s">
        <v>300</v>
      </c>
      <c r="E2637" s="14"/>
    </row>
    <row r="2638" spans="1:5" ht="12.75" customHeight="1">
      <c r="A2638" s="15" t="s">
        <v>4582</v>
      </c>
      <c r="B2638" s="16" t="s">
        <v>4667</v>
      </c>
      <c r="C2638" s="18" t="s">
        <v>4668</v>
      </c>
      <c r="D2638" s="13" t="s">
        <v>16</v>
      </c>
      <c r="E2638" s="14"/>
    </row>
    <row r="2639" spans="1:5" ht="12.75" customHeight="1">
      <c r="A2639" s="15" t="s">
        <v>4582</v>
      </c>
      <c r="B2639" s="16" t="s">
        <v>4669</v>
      </c>
      <c r="C2639" s="18" t="s">
        <v>4670</v>
      </c>
      <c r="D2639" s="13" t="s">
        <v>16</v>
      </c>
      <c r="E2639" s="14"/>
    </row>
    <row r="2640" spans="1:5" ht="12.75" customHeight="1">
      <c r="A2640" s="15" t="s">
        <v>4582</v>
      </c>
      <c r="B2640" s="16" t="s">
        <v>4671</v>
      </c>
      <c r="C2640" s="18" t="s">
        <v>4672</v>
      </c>
      <c r="D2640" s="13" t="s">
        <v>16</v>
      </c>
      <c r="E2640" s="14"/>
    </row>
    <row r="2641" spans="1:5" ht="12.75" customHeight="1">
      <c r="A2641" s="10" t="s">
        <v>4582</v>
      </c>
      <c r="B2641" s="11" t="s">
        <v>4673</v>
      </c>
      <c r="C2641" s="12"/>
      <c r="D2641" s="13" t="s">
        <v>13</v>
      </c>
      <c r="E2641" s="14"/>
    </row>
    <row r="2642" spans="1:5" ht="12.75" customHeight="1">
      <c r="A2642" s="15" t="s">
        <v>4582</v>
      </c>
      <c r="B2642" s="16" t="s">
        <v>4674</v>
      </c>
      <c r="C2642" s="18" t="s">
        <v>4675</v>
      </c>
      <c r="D2642" s="13" t="s">
        <v>113</v>
      </c>
      <c r="E2642" s="17">
        <v>1</v>
      </c>
    </row>
    <row r="2643" spans="1:5" ht="12.75" customHeight="1">
      <c r="A2643" s="15" t="s">
        <v>4582</v>
      </c>
      <c r="B2643" s="16" t="s">
        <v>4676</v>
      </c>
      <c r="C2643" s="18" t="s">
        <v>4677</v>
      </c>
      <c r="D2643" s="13" t="s">
        <v>16</v>
      </c>
      <c r="E2643" s="14"/>
    </row>
    <row r="2644" spans="1:5" ht="12.75" customHeight="1">
      <c r="A2644" s="10" t="s">
        <v>4582</v>
      </c>
      <c r="B2644" s="11" t="s">
        <v>4678</v>
      </c>
      <c r="C2644" s="12"/>
      <c r="D2644" s="13" t="s">
        <v>13</v>
      </c>
      <c r="E2644" s="14"/>
    </row>
    <row r="2645" spans="1:5" ht="12.75" customHeight="1">
      <c r="A2645" s="10" t="s">
        <v>4582</v>
      </c>
      <c r="B2645" s="11" t="s">
        <v>4679</v>
      </c>
      <c r="C2645" s="12"/>
      <c r="D2645" s="13" t="s">
        <v>13</v>
      </c>
      <c r="E2645" s="14"/>
    </row>
    <row r="2646" spans="1:5" ht="12.75" customHeight="1">
      <c r="A2646" s="15" t="s">
        <v>4582</v>
      </c>
      <c r="B2646" s="16" t="s">
        <v>4680</v>
      </c>
      <c r="C2646" s="18" t="s">
        <v>4681</v>
      </c>
      <c r="D2646" s="13" t="s">
        <v>113</v>
      </c>
      <c r="E2646" s="14"/>
    </row>
    <row r="2647" spans="1:5" ht="12.75" customHeight="1">
      <c r="A2647" s="15" t="s">
        <v>4582</v>
      </c>
      <c r="B2647" s="16" t="s">
        <v>4682</v>
      </c>
      <c r="C2647" s="18" t="s">
        <v>4683</v>
      </c>
      <c r="D2647" s="13" t="s">
        <v>16</v>
      </c>
      <c r="E2647" s="14"/>
    </row>
    <row r="2648" spans="1:5" ht="12.75" customHeight="1">
      <c r="A2648" s="10" t="s">
        <v>4582</v>
      </c>
      <c r="B2648" s="11" t="s">
        <v>4684</v>
      </c>
      <c r="C2648" s="12"/>
      <c r="D2648" s="13" t="s">
        <v>13</v>
      </c>
      <c r="E2648" s="14"/>
    </row>
    <row r="2649" spans="1:5" ht="12.75" customHeight="1">
      <c r="A2649" s="10" t="s">
        <v>4582</v>
      </c>
      <c r="B2649" s="11" t="s">
        <v>4685</v>
      </c>
      <c r="C2649" s="18" t="s">
        <v>4686</v>
      </c>
      <c r="D2649" s="13" t="s">
        <v>13</v>
      </c>
      <c r="E2649" s="14"/>
    </row>
    <row r="2650" spans="1:5" ht="12.75" customHeight="1">
      <c r="A2650" s="15" t="s">
        <v>4582</v>
      </c>
      <c r="B2650" s="16" t="s">
        <v>4687</v>
      </c>
      <c r="C2650" s="18" t="s">
        <v>4688</v>
      </c>
      <c r="D2650" s="13" t="s">
        <v>16</v>
      </c>
      <c r="E2650" s="17">
        <v>1</v>
      </c>
    </row>
    <row r="2651" spans="1:5" ht="12.75" customHeight="1">
      <c r="A2651" s="15" t="s">
        <v>4582</v>
      </c>
      <c r="B2651" s="16" t="s">
        <v>4689</v>
      </c>
      <c r="C2651" s="18" t="s">
        <v>4690</v>
      </c>
      <c r="D2651" s="13" t="s">
        <v>113</v>
      </c>
      <c r="E2651" s="17">
        <v>2</v>
      </c>
    </row>
    <row r="2652" spans="1:5" ht="12.75" customHeight="1">
      <c r="A2652" s="15" t="s">
        <v>4582</v>
      </c>
      <c r="B2652" s="16" t="s">
        <v>4691</v>
      </c>
      <c r="C2652" s="18" t="s">
        <v>4692</v>
      </c>
      <c r="D2652" s="13" t="s">
        <v>16</v>
      </c>
      <c r="E2652" s="14"/>
    </row>
    <row r="2653" spans="1:5" ht="12.75" customHeight="1">
      <c r="A2653" s="10" t="s">
        <v>4582</v>
      </c>
      <c r="B2653" s="11" t="s">
        <v>4693</v>
      </c>
      <c r="C2653" s="12"/>
      <c r="D2653" s="13" t="s">
        <v>13</v>
      </c>
      <c r="E2653" s="14"/>
    </row>
    <row r="2654" spans="1:5" ht="12.75" customHeight="1">
      <c r="A2654" s="15" t="s">
        <v>4582</v>
      </c>
      <c r="B2654" s="16" t="s">
        <v>4694</v>
      </c>
      <c r="C2654" s="18" t="s">
        <v>4695</v>
      </c>
      <c r="D2654" s="13" t="s">
        <v>113</v>
      </c>
      <c r="E2654" s="14"/>
    </row>
    <row r="2655" spans="1:5" ht="12.75" customHeight="1">
      <c r="A2655" s="10" t="s">
        <v>4582</v>
      </c>
      <c r="B2655" s="11" t="s">
        <v>4696</v>
      </c>
      <c r="C2655" s="12"/>
      <c r="D2655" s="13" t="s">
        <v>13</v>
      </c>
      <c r="E2655" s="14"/>
    </row>
    <row r="2656" spans="1:5" ht="12.75" customHeight="1">
      <c r="A2656" s="15" t="s">
        <v>4582</v>
      </c>
      <c r="B2656" s="16" t="s">
        <v>4697</v>
      </c>
      <c r="C2656" s="18" t="s">
        <v>4698</v>
      </c>
      <c r="D2656" s="13" t="s">
        <v>16</v>
      </c>
      <c r="E2656" s="17">
        <v>1</v>
      </c>
    </row>
    <row r="2657" spans="1:5" ht="12.75" customHeight="1">
      <c r="A2657" s="10" t="s">
        <v>4582</v>
      </c>
      <c r="B2657" s="11" t="s">
        <v>4699</v>
      </c>
      <c r="C2657" s="18" t="s">
        <v>4700</v>
      </c>
      <c r="D2657" s="13" t="s">
        <v>13</v>
      </c>
      <c r="E2657" s="14"/>
    </row>
    <row r="2658" spans="1:5" ht="12.75" customHeight="1">
      <c r="A2658" s="15" t="s">
        <v>4582</v>
      </c>
      <c r="B2658" s="16" t="s">
        <v>4701</v>
      </c>
      <c r="C2658" s="18" t="s">
        <v>4702</v>
      </c>
      <c r="D2658" s="13" t="s">
        <v>16</v>
      </c>
      <c r="E2658" s="17">
        <v>1</v>
      </c>
    </row>
    <row r="2659" spans="1:5" ht="12.75" customHeight="1">
      <c r="A2659" s="10" t="s">
        <v>4582</v>
      </c>
      <c r="B2659" s="11" t="s">
        <v>4703</v>
      </c>
      <c r="C2659" s="12"/>
      <c r="D2659" s="13" t="s">
        <v>13</v>
      </c>
      <c r="E2659" s="14"/>
    </row>
    <row r="2660" spans="1:5" ht="12.75" customHeight="1">
      <c r="A2660" s="10" t="s">
        <v>4582</v>
      </c>
      <c r="B2660" s="11" t="s">
        <v>4704</v>
      </c>
      <c r="C2660" s="18" t="s">
        <v>4705</v>
      </c>
      <c r="D2660" s="13" t="s">
        <v>13</v>
      </c>
      <c r="E2660" s="14"/>
    </row>
    <row r="2661" spans="1:5" ht="12.75" customHeight="1">
      <c r="A2661" s="10" t="s">
        <v>4582</v>
      </c>
      <c r="B2661" s="11" t="s">
        <v>4706</v>
      </c>
      <c r="C2661" s="18" t="s">
        <v>4707</v>
      </c>
      <c r="D2661" s="13" t="s">
        <v>13</v>
      </c>
      <c r="E2661" s="14"/>
    </row>
    <row r="2662" spans="1:5" ht="12.75" customHeight="1">
      <c r="A2662" s="15" t="s">
        <v>4582</v>
      </c>
      <c r="B2662" s="16" t="s">
        <v>4708</v>
      </c>
      <c r="C2662" s="18" t="s">
        <v>4709</v>
      </c>
      <c r="D2662" s="13" t="s">
        <v>16</v>
      </c>
      <c r="E2662" s="14"/>
    </row>
    <row r="2663" spans="1:5" ht="12.75" customHeight="1">
      <c r="A2663" s="15" t="s">
        <v>4582</v>
      </c>
      <c r="B2663" s="16" t="s">
        <v>4710</v>
      </c>
      <c r="C2663" s="18" t="s">
        <v>4711</v>
      </c>
      <c r="D2663" s="13" t="s">
        <v>16</v>
      </c>
      <c r="E2663" s="17">
        <v>1</v>
      </c>
    </row>
    <row r="2664" spans="1:5" ht="12.75" customHeight="1">
      <c r="A2664" s="10" t="s">
        <v>4712</v>
      </c>
      <c r="B2664" s="11" t="s">
        <v>4713</v>
      </c>
      <c r="C2664" s="12"/>
      <c r="D2664" s="18" t="s">
        <v>13</v>
      </c>
      <c r="E2664" s="14"/>
    </row>
    <row r="2665" spans="1:5" ht="12.75" customHeight="1">
      <c r="A2665" s="15" t="s">
        <v>4712</v>
      </c>
      <c r="B2665" s="16" t="s">
        <v>4714</v>
      </c>
      <c r="C2665" s="12"/>
      <c r="D2665" s="13" t="s">
        <v>13</v>
      </c>
      <c r="E2665" s="14"/>
    </row>
    <row r="2666" spans="1:5" ht="12.75" customHeight="1">
      <c r="A2666" s="10" t="s">
        <v>4712</v>
      </c>
      <c r="B2666" s="11" t="s">
        <v>4715</v>
      </c>
      <c r="C2666" s="18" t="s">
        <v>4716</v>
      </c>
      <c r="D2666" s="13" t="s">
        <v>13</v>
      </c>
      <c r="E2666" s="17">
        <v>1</v>
      </c>
    </row>
    <row r="2667" spans="1:5" ht="12.75" customHeight="1">
      <c r="A2667" s="10" t="s">
        <v>4712</v>
      </c>
      <c r="B2667" s="11" t="s">
        <v>4717</v>
      </c>
      <c r="C2667" s="12"/>
      <c r="D2667" s="13" t="s">
        <v>13</v>
      </c>
      <c r="E2667" s="14"/>
    </row>
    <row r="2668" spans="1:5" ht="12.75" customHeight="1">
      <c r="A2668" s="15" t="s">
        <v>4712</v>
      </c>
      <c r="B2668" s="16" t="s">
        <v>4718</v>
      </c>
      <c r="C2668" s="18" t="s">
        <v>4719</v>
      </c>
      <c r="D2668" s="13" t="s">
        <v>16</v>
      </c>
      <c r="E2668" s="17">
        <v>1</v>
      </c>
    </row>
    <row r="2669" spans="1:5" ht="12.75" customHeight="1">
      <c r="A2669" s="15" t="s">
        <v>4720</v>
      </c>
      <c r="B2669" s="16" t="s">
        <v>4721</v>
      </c>
      <c r="C2669" s="12"/>
      <c r="D2669" s="13" t="s">
        <v>13</v>
      </c>
      <c r="E2669" s="14"/>
    </row>
    <row r="2670" spans="1:5" ht="12.75" customHeight="1">
      <c r="A2670" s="15" t="s">
        <v>4722</v>
      </c>
      <c r="B2670" s="16" t="s">
        <v>4723</v>
      </c>
      <c r="C2670" s="18" t="s">
        <v>4724</v>
      </c>
      <c r="D2670" s="13" t="s">
        <v>300</v>
      </c>
      <c r="E2670" s="17">
        <v>1</v>
      </c>
    </row>
    <row r="2671" spans="1:5" ht="12.75" customHeight="1">
      <c r="A2671" s="15" t="s">
        <v>4725</v>
      </c>
      <c r="B2671" s="16" t="s">
        <v>4726</v>
      </c>
      <c r="C2671" s="18" t="s">
        <v>4727</v>
      </c>
      <c r="D2671" s="13" t="s">
        <v>16</v>
      </c>
      <c r="E2671" s="14"/>
    </row>
    <row r="2672" spans="1:5" ht="12.75" customHeight="1">
      <c r="A2672" s="15" t="s">
        <v>4725</v>
      </c>
      <c r="B2672" s="16" t="s">
        <v>4728</v>
      </c>
      <c r="C2672" s="12"/>
      <c r="D2672" s="13" t="s">
        <v>13</v>
      </c>
      <c r="E2672" s="14"/>
    </row>
    <row r="2673" spans="1:5" ht="12.75" customHeight="1">
      <c r="A2673" s="15" t="s">
        <v>4729</v>
      </c>
      <c r="B2673" s="16" t="s">
        <v>4730</v>
      </c>
      <c r="C2673" s="18" t="s">
        <v>4731</v>
      </c>
      <c r="D2673" s="13" t="s">
        <v>113</v>
      </c>
      <c r="E2673" s="14"/>
    </row>
    <row r="2674" spans="1:5" ht="12.75" customHeight="1">
      <c r="A2674" s="10" t="s">
        <v>4729</v>
      </c>
      <c r="B2674" s="11" t="s">
        <v>4732</v>
      </c>
      <c r="C2674" s="18" t="s">
        <v>4733</v>
      </c>
      <c r="D2674" s="13" t="s">
        <v>13</v>
      </c>
      <c r="E2674" s="14"/>
    </row>
    <row r="2675" spans="1:5" ht="12.75" customHeight="1">
      <c r="A2675" s="15" t="s">
        <v>4729</v>
      </c>
      <c r="B2675" s="16" t="s">
        <v>4734</v>
      </c>
      <c r="C2675" s="18" t="s">
        <v>4735</v>
      </c>
      <c r="D2675" s="13" t="s">
        <v>16</v>
      </c>
      <c r="E2675" s="14"/>
    </row>
    <row r="2676" spans="1:5" ht="12.75" customHeight="1">
      <c r="A2676" s="15" t="s">
        <v>4729</v>
      </c>
      <c r="B2676" s="16" t="s">
        <v>4736</v>
      </c>
      <c r="C2676" s="18" t="s">
        <v>4737</v>
      </c>
      <c r="D2676" s="13" t="s">
        <v>300</v>
      </c>
      <c r="E2676" s="14"/>
    </row>
    <row r="2677" spans="1:5" ht="12.75" customHeight="1">
      <c r="A2677" s="15" t="s">
        <v>4729</v>
      </c>
      <c r="B2677" s="16" t="s">
        <v>4738</v>
      </c>
      <c r="C2677" s="18" t="s">
        <v>4739</v>
      </c>
      <c r="D2677" s="13" t="s">
        <v>300</v>
      </c>
      <c r="E2677" s="14"/>
    </row>
    <row r="2678" spans="1:5" ht="12.75" customHeight="1">
      <c r="A2678" s="15" t="s">
        <v>4729</v>
      </c>
      <c r="B2678" s="16" t="s">
        <v>4740</v>
      </c>
      <c r="C2678" s="18" t="s">
        <v>4741</v>
      </c>
      <c r="D2678" s="13" t="s">
        <v>113</v>
      </c>
      <c r="E2678" s="14"/>
    </row>
    <row r="2679" spans="1:5" ht="12.75" customHeight="1">
      <c r="A2679" s="15" t="s">
        <v>4729</v>
      </c>
      <c r="B2679" s="16" t="s">
        <v>4742</v>
      </c>
      <c r="C2679" s="18" t="s">
        <v>4743</v>
      </c>
      <c r="D2679" s="13" t="s">
        <v>16</v>
      </c>
      <c r="E2679" s="14"/>
    </row>
    <row r="2680" spans="1:5" ht="12.75" customHeight="1">
      <c r="A2680" s="15" t="s">
        <v>4729</v>
      </c>
      <c r="B2680" s="16" t="s">
        <v>4744</v>
      </c>
      <c r="C2680" s="18" t="s">
        <v>4745</v>
      </c>
      <c r="D2680" s="13" t="s">
        <v>300</v>
      </c>
      <c r="E2680" s="17">
        <v>1</v>
      </c>
    </row>
    <row r="2681" spans="1:5" ht="12.75" customHeight="1">
      <c r="A2681" s="15" t="s">
        <v>4729</v>
      </c>
      <c r="B2681" s="16" t="s">
        <v>4746</v>
      </c>
      <c r="C2681" s="18" t="s">
        <v>4747</v>
      </c>
      <c r="D2681" s="13" t="s">
        <v>113</v>
      </c>
      <c r="E2681" s="14"/>
    </row>
    <row r="2682" spans="1:5" ht="12.75" customHeight="1">
      <c r="A2682" s="15" t="s">
        <v>4729</v>
      </c>
      <c r="B2682" s="16" t="s">
        <v>4748</v>
      </c>
      <c r="C2682" s="18" t="s">
        <v>4749</v>
      </c>
      <c r="D2682" s="13" t="s">
        <v>16</v>
      </c>
      <c r="E2682" s="14"/>
    </row>
    <row r="2683" spans="1:5" ht="12.75" customHeight="1">
      <c r="A2683" s="15" t="s">
        <v>4729</v>
      </c>
      <c r="B2683" s="16" t="s">
        <v>4750</v>
      </c>
      <c r="C2683" s="12"/>
      <c r="D2683" s="13" t="s">
        <v>13</v>
      </c>
      <c r="E2683" s="14"/>
    </row>
    <row r="2684" spans="1:5" ht="12.75" customHeight="1">
      <c r="A2684" s="15" t="s">
        <v>4729</v>
      </c>
      <c r="B2684" s="16" t="s">
        <v>4751</v>
      </c>
      <c r="C2684" s="18" t="s">
        <v>4752</v>
      </c>
      <c r="D2684" s="13" t="s">
        <v>113</v>
      </c>
      <c r="E2684" s="14"/>
    </row>
    <row r="2685" spans="1:5" ht="12.75" customHeight="1">
      <c r="A2685" s="15" t="s">
        <v>4729</v>
      </c>
      <c r="B2685" s="16" t="s">
        <v>4753</v>
      </c>
      <c r="C2685" s="18" t="s">
        <v>4754</v>
      </c>
      <c r="D2685" s="13" t="s">
        <v>224</v>
      </c>
      <c r="E2685" s="14"/>
    </row>
    <row r="2686" spans="1:5" ht="12.75" customHeight="1">
      <c r="A2686" s="15" t="s">
        <v>4729</v>
      </c>
      <c r="B2686" s="16" t="s">
        <v>4755</v>
      </c>
      <c r="C2686" s="18" t="s">
        <v>4756</v>
      </c>
      <c r="D2686" s="13" t="s">
        <v>16</v>
      </c>
      <c r="E2686" s="14"/>
    </row>
    <row r="2687" spans="1:5" ht="12.75" customHeight="1">
      <c r="A2687" s="15" t="s">
        <v>4729</v>
      </c>
      <c r="B2687" s="16" t="s">
        <v>4757</v>
      </c>
      <c r="C2687" s="18" t="s">
        <v>4758</v>
      </c>
      <c r="D2687" s="13" t="s">
        <v>224</v>
      </c>
      <c r="E2687" s="14"/>
    </row>
    <row r="2688" spans="1:5" ht="12.75" customHeight="1">
      <c r="A2688" s="15" t="s">
        <v>4729</v>
      </c>
      <c r="B2688" s="16" t="s">
        <v>4759</v>
      </c>
      <c r="C2688" s="18" t="s">
        <v>4760</v>
      </c>
      <c r="D2688" s="13" t="s">
        <v>136</v>
      </c>
      <c r="E2688" s="14"/>
    </row>
    <row r="2689" spans="1:5" ht="12.75" customHeight="1">
      <c r="A2689" s="15" t="s">
        <v>4729</v>
      </c>
      <c r="B2689" s="16" t="s">
        <v>4761</v>
      </c>
      <c r="C2689" s="18" t="s">
        <v>4762</v>
      </c>
      <c r="D2689" s="13" t="s">
        <v>16</v>
      </c>
      <c r="E2689" s="14"/>
    </row>
    <row r="2690" spans="1:5" ht="12.75" customHeight="1">
      <c r="A2690" s="15" t="s">
        <v>4729</v>
      </c>
      <c r="B2690" s="16" t="s">
        <v>4763</v>
      </c>
      <c r="C2690" s="18" t="s">
        <v>4764</v>
      </c>
      <c r="D2690" s="13" t="s">
        <v>16</v>
      </c>
      <c r="E2690" s="14"/>
    </row>
    <row r="2691" spans="1:5" ht="12.75" customHeight="1">
      <c r="A2691" s="15" t="s">
        <v>4729</v>
      </c>
      <c r="B2691" s="16" t="s">
        <v>4765</v>
      </c>
      <c r="C2691" s="18" t="s">
        <v>4766</v>
      </c>
      <c r="D2691" s="13" t="s">
        <v>136</v>
      </c>
      <c r="E2691" s="17">
        <v>1</v>
      </c>
    </row>
    <row r="2692" spans="1:5" ht="12.75" customHeight="1">
      <c r="A2692" s="15" t="s">
        <v>4729</v>
      </c>
      <c r="B2692" s="16" t="s">
        <v>4767</v>
      </c>
      <c r="C2692" s="18" t="s">
        <v>4768</v>
      </c>
      <c r="D2692" s="13" t="s">
        <v>113</v>
      </c>
      <c r="E2692" s="14"/>
    </row>
    <row r="2693" spans="1:5" ht="12.75" customHeight="1">
      <c r="A2693" s="15" t="s">
        <v>4729</v>
      </c>
      <c r="B2693" s="16" t="s">
        <v>4769</v>
      </c>
      <c r="C2693" s="18" t="s">
        <v>4770</v>
      </c>
      <c r="D2693" s="13" t="s">
        <v>113</v>
      </c>
      <c r="E2693" s="14"/>
    </row>
    <row r="2694" spans="1:5" ht="12.75" customHeight="1">
      <c r="A2694" s="15" t="s">
        <v>4729</v>
      </c>
      <c r="B2694" s="16" t="s">
        <v>4771</v>
      </c>
      <c r="C2694" s="18" t="s">
        <v>4772</v>
      </c>
      <c r="D2694" s="13" t="s">
        <v>16</v>
      </c>
      <c r="E2694" s="14"/>
    </row>
    <row r="2695" spans="1:5" ht="12.75" customHeight="1">
      <c r="A2695" s="15" t="s">
        <v>4729</v>
      </c>
      <c r="B2695" s="16" t="s">
        <v>4773</v>
      </c>
      <c r="C2695" s="18" t="s">
        <v>4774</v>
      </c>
      <c r="D2695" s="13" t="s">
        <v>300</v>
      </c>
      <c r="E2695" s="14"/>
    </row>
    <row r="2696" spans="1:5" ht="12.75" customHeight="1">
      <c r="A2696" s="15" t="s">
        <v>4729</v>
      </c>
      <c r="B2696" s="16" t="s">
        <v>4775</v>
      </c>
      <c r="C2696" s="18" t="s">
        <v>4776</v>
      </c>
      <c r="D2696" s="13" t="s">
        <v>113</v>
      </c>
      <c r="E2696" s="14"/>
    </row>
    <row r="2697" spans="1:5" ht="12.75" customHeight="1">
      <c r="A2697" s="10" t="s">
        <v>4729</v>
      </c>
      <c r="B2697" s="11" t="s">
        <v>4777</v>
      </c>
      <c r="C2697" s="12"/>
      <c r="D2697" s="13" t="s">
        <v>13</v>
      </c>
      <c r="E2697" s="14"/>
    </row>
    <row r="2698" spans="1:5" ht="12.75" customHeight="1">
      <c r="A2698" s="15" t="s">
        <v>4729</v>
      </c>
      <c r="B2698" s="16" t="s">
        <v>4778</v>
      </c>
      <c r="C2698" s="18" t="s">
        <v>4779</v>
      </c>
      <c r="D2698" s="13" t="s">
        <v>224</v>
      </c>
      <c r="E2698" s="17">
        <v>1</v>
      </c>
    </row>
    <row r="2699" spans="1:5" ht="12.75" customHeight="1">
      <c r="A2699" s="15" t="s">
        <v>4729</v>
      </c>
      <c r="B2699" s="16" t="s">
        <v>4780</v>
      </c>
      <c r="C2699" s="18" t="s">
        <v>4781</v>
      </c>
      <c r="D2699" s="13" t="s">
        <v>224</v>
      </c>
      <c r="E2699" s="14"/>
    </row>
    <row r="2700" spans="1:5" ht="12.75" customHeight="1">
      <c r="A2700" s="15" t="s">
        <v>4729</v>
      </c>
      <c r="B2700" s="16" t="s">
        <v>4782</v>
      </c>
      <c r="C2700" s="18" t="s">
        <v>4783</v>
      </c>
      <c r="D2700" s="13" t="s">
        <v>113</v>
      </c>
      <c r="E2700" s="14"/>
    </row>
    <row r="2701" spans="1:5" ht="12.75" customHeight="1">
      <c r="A2701" s="15" t="s">
        <v>4729</v>
      </c>
      <c r="B2701" s="16" t="s">
        <v>4784</v>
      </c>
      <c r="C2701" s="18" t="s">
        <v>4785</v>
      </c>
      <c r="D2701" s="13" t="s">
        <v>16</v>
      </c>
      <c r="E2701" s="14"/>
    </row>
    <row r="2702" spans="1:5" ht="12.75" customHeight="1">
      <c r="A2702" s="15" t="s">
        <v>4729</v>
      </c>
      <c r="B2702" s="16" t="s">
        <v>4786</v>
      </c>
      <c r="C2702" s="18" t="s">
        <v>4787</v>
      </c>
      <c r="D2702" s="13" t="s">
        <v>16</v>
      </c>
      <c r="E2702" s="14"/>
    </row>
    <row r="2703" spans="1:5" ht="12.75" customHeight="1">
      <c r="A2703" s="15" t="s">
        <v>4729</v>
      </c>
      <c r="B2703" s="16" t="s">
        <v>4788</v>
      </c>
      <c r="C2703" s="18" t="s">
        <v>4789</v>
      </c>
      <c r="D2703" s="13" t="s">
        <v>113</v>
      </c>
      <c r="E2703" s="17">
        <v>2</v>
      </c>
    </row>
    <row r="2704" spans="1:5" ht="12.75" customHeight="1">
      <c r="A2704" s="15" t="s">
        <v>4729</v>
      </c>
      <c r="B2704" s="16" t="s">
        <v>4790</v>
      </c>
      <c r="C2704" s="18" t="s">
        <v>4791</v>
      </c>
      <c r="D2704" s="13" t="s">
        <v>224</v>
      </c>
      <c r="E2704" s="14"/>
    </row>
    <row r="2705" spans="1:5" ht="12.75" customHeight="1">
      <c r="A2705" s="15" t="s">
        <v>4792</v>
      </c>
      <c r="B2705" s="16" t="s">
        <v>4793</v>
      </c>
      <c r="C2705" s="18" t="s">
        <v>4794</v>
      </c>
      <c r="D2705" s="13" t="s">
        <v>224</v>
      </c>
      <c r="E2705" s="14"/>
    </row>
    <row r="2706" spans="1:5" ht="12.75" customHeight="1">
      <c r="A2706" s="15" t="s">
        <v>4792</v>
      </c>
      <c r="B2706" s="16" t="s">
        <v>4795</v>
      </c>
      <c r="C2706" s="18" t="s">
        <v>4796</v>
      </c>
      <c r="D2706" s="13" t="s">
        <v>268</v>
      </c>
      <c r="E2706" s="14"/>
    </row>
    <row r="2707" spans="1:5" ht="12.75" customHeight="1">
      <c r="A2707" s="15" t="s">
        <v>4797</v>
      </c>
      <c r="B2707" s="16" t="s">
        <v>4798</v>
      </c>
      <c r="C2707" s="18" t="s">
        <v>4799</v>
      </c>
      <c r="D2707" s="13" t="s">
        <v>224</v>
      </c>
      <c r="E2707" s="17">
        <v>1</v>
      </c>
    </row>
    <row r="2708" spans="1:5" ht="12.75" customHeight="1">
      <c r="A2708" s="15" t="s">
        <v>4800</v>
      </c>
      <c r="B2708" s="16" t="s">
        <v>4801</v>
      </c>
      <c r="C2708" s="18" t="s">
        <v>4802</v>
      </c>
      <c r="D2708" s="13" t="s">
        <v>16</v>
      </c>
      <c r="E2708" s="17">
        <v>1</v>
      </c>
    </row>
    <row r="2709" spans="1:5" ht="12.75" customHeight="1">
      <c r="A2709" s="15" t="s">
        <v>4800</v>
      </c>
      <c r="B2709" s="16" t="s">
        <v>4803</v>
      </c>
      <c r="C2709" s="18" t="s">
        <v>4804</v>
      </c>
      <c r="D2709" s="13" t="s">
        <v>16</v>
      </c>
      <c r="E2709" s="17">
        <v>1</v>
      </c>
    </row>
    <row r="2710" spans="1:5" ht="12.75" customHeight="1">
      <c r="A2710" s="15" t="s">
        <v>4800</v>
      </c>
      <c r="B2710" s="16" t="s">
        <v>4805</v>
      </c>
      <c r="C2710" s="18" t="s">
        <v>4806</v>
      </c>
      <c r="D2710" s="13" t="s">
        <v>113</v>
      </c>
      <c r="E2710" s="14"/>
    </row>
    <row r="2711" spans="1:5" ht="12.75" customHeight="1">
      <c r="A2711" s="10" t="s">
        <v>4807</v>
      </c>
      <c r="B2711" s="11" t="s">
        <v>4808</v>
      </c>
      <c r="C2711" s="18" t="s">
        <v>4809</v>
      </c>
      <c r="D2711" s="13" t="s">
        <v>13</v>
      </c>
      <c r="E2711" s="14"/>
    </row>
    <row r="2712" spans="1:5" ht="12.75" customHeight="1">
      <c r="A2712" s="10" t="s">
        <v>4810</v>
      </c>
      <c r="B2712" s="11" t="s">
        <v>4811</v>
      </c>
      <c r="C2712" s="18" t="s">
        <v>4812</v>
      </c>
      <c r="D2712" s="13" t="s">
        <v>13</v>
      </c>
      <c r="E2712" s="14"/>
    </row>
    <row r="2713" spans="1:5" ht="12.75" customHeight="1">
      <c r="A2713" s="10" t="s">
        <v>4810</v>
      </c>
      <c r="B2713" s="11" t="s">
        <v>4813</v>
      </c>
      <c r="C2713" s="12"/>
      <c r="D2713" s="13" t="s">
        <v>13</v>
      </c>
      <c r="E2713" s="14"/>
    </row>
    <row r="2714" spans="1:5" ht="12.75" customHeight="1">
      <c r="A2714" s="10" t="s">
        <v>4810</v>
      </c>
      <c r="B2714" s="11" t="s">
        <v>4814</v>
      </c>
      <c r="C2714" s="12"/>
      <c r="D2714" s="13" t="s">
        <v>13</v>
      </c>
      <c r="E2714" s="14"/>
    </row>
    <row r="2715" spans="1:5" ht="12.75" customHeight="1">
      <c r="A2715" s="10" t="s">
        <v>4810</v>
      </c>
      <c r="B2715" s="11" t="s">
        <v>4815</v>
      </c>
      <c r="C2715" s="12"/>
      <c r="D2715" s="13" t="s">
        <v>13</v>
      </c>
      <c r="E2715" s="14"/>
    </row>
    <row r="2716" spans="1:5" ht="12.75" customHeight="1">
      <c r="A2716" s="10" t="s">
        <v>4810</v>
      </c>
      <c r="B2716" s="11" t="s">
        <v>4816</v>
      </c>
      <c r="C2716" s="12"/>
      <c r="D2716" s="13" t="s">
        <v>13</v>
      </c>
      <c r="E2716" s="14"/>
    </row>
    <row r="2717" spans="1:5" ht="12.75" customHeight="1">
      <c r="A2717" s="10" t="s">
        <v>4810</v>
      </c>
      <c r="B2717" s="11" t="s">
        <v>4817</v>
      </c>
      <c r="C2717" s="12"/>
      <c r="D2717" s="13" t="s">
        <v>13</v>
      </c>
      <c r="E2717" s="14"/>
    </row>
    <row r="2718" spans="1:5" ht="12.75" customHeight="1">
      <c r="A2718" s="10" t="s">
        <v>4810</v>
      </c>
      <c r="B2718" s="11" t="s">
        <v>4818</v>
      </c>
      <c r="C2718" s="18" t="s">
        <v>4819</v>
      </c>
      <c r="D2718" s="13" t="s">
        <v>13</v>
      </c>
      <c r="E2718" s="17">
        <v>1</v>
      </c>
    </row>
    <row r="2719" spans="1:5" ht="12.75" customHeight="1">
      <c r="A2719" s="15" t="s">
        <v>4810</v>
      </c>
      <c r="B2719" s="16" t="s">
        <v>4820</v>
      </c>
      <c r="C2719" s="12"/>
      <c r="D2719" s="13" t="s">
        <v>13</v>
      </c>
      <c r="E2719" s="14"/>
    </row>
    <row r="2720" spans="1:5" ht="12.75" customHeight="1">
      <c r="A2720" s="10" t="s">
        <v>4810</v>
      </c>
      <c r="B2720" s="11" t="s">
        <v>4821</v>
      </c>
      <c r="C2720" s="12"/>
      <c r="D2720" s="13" t="s">
        <v>13</v>
      </c>
      <c r="E2720" s="14"/>
    </row>
    <row r="2721" spans="1:5" ht="12.75" customHeight="1">
      <c r="A2721" s="10" t="s">
        <v>4810</v>
      </c>
      <c r="B2721" s="11" t="s">
        <v>4822</v>
      </c>
      <c r="C2721" s="12"/>
      <c r="D2721" s="13" t="s">
        <v>13</v>
      </c>
      <c r="E2721" s="14"/>
    </row>
    <row r="2722" spans="1:5" ht="12.75" customHeight="1">
      <c r="A2722" s="10" t="s">
        <v>4810</v>
      </c>
      <c r="B2722" s="11" t="s">
        <v>4823</v>
      </c>
      <c r="C2722" s="18" t="s">
        <v>4824</v>
      </c>
      <c r="D2722" s="13" t="s">
        <v>13</v>
      </c>
      <c r="E2722" s="17">
        <v>1</v>
      </c>
    </row>
    <row r="2723" spans="1:5" ht="12.75" customHeight="1">
      <c r="A2723" s="10" t="s">
        <v>4810</v>
      </c>
      <c r="B2723" s="11" t="s">
        <v>4825</v>
      </c>
      <c r="C2723" s="12"/>
      <c r="D2723" s="13" t="s">
        <v>13</v>
      </c>
      <c r="E2723" s="14"/>
    </row>
    <row r="2724" spans="1:5" ht="12.75" customHeight="1">
      <c r="A2724" s="10" t="s">
        <v>4810</v>
      </c>
      <c r="B2724" s="11" t="s">
        <v>4826</v>
      </c>
      <c r="C2724" s="12"/>
      <c r="D2724" s="13" t="s">
        <v>13</v>
      </c>
      <c r="E2724" s="14"/>
    </row>
    <row r="2725" spans="1:5" ht="12.75" customHeight="1">
      <c r="A2725" s="10" t="s">
        <v>4810</v>
      </c>
      <c r="B2725" s="11" t="s">
        <v>4827</v>
      </c>
      <c r="C2725" s="12"/>
      <c r="D2725" s="18" t="s">
        <v>13</v>
      </c>
      <c r="E2725" s="14"/>
    </row>
    <row r="2726" spans="1:5" ht="12.75" customHeight="1">
      <c r="A2726" s="10" t="s">
        <v>4810</v>
      </c>
      <c r="B2726" s="11" t="s">
        <v>4828</v>
      </c>
      <c r="C2726" s="12"/>
      <c r="D2726" s="13" t="s">
        <v>13</v>
      </c>
      <c r="E2726" s="14"/>
    </row>
    <row r="2727" spans="1:5" ht="12.75" customHeight="1">
      <c r="A2727" s="15" t="s">
        <v>4829</v>
      </c>
      <c r="B2727" s="16" t="s">
        <v>4830</v>
      </c>
      <c r="C2727" s="18" t="s">
        <v>4831</v>
      </c>
      <c r="D2727" s="13" t="s">
        <v>224</v>
      </c>
      <c r="E2727" s="17">
        <v>1</v>
      </c>
    </row>
    <row r="2728" spans="1:5" ht="12.75" customHeight="1">
      <c r="A2728" s="15" t="s">
        <v>4829</v>
      </c>
      <c r="B2728" s="16" t="s">
        <v>4832</v>
      </c>
      <c r="C2728" s="18" t="s">
        <v>4833</v>
      </c>
      <c r="D2728" s="13" t="s">
        <v>113</v>
      </c>
      <c r="E2728" s="14"/>
    </row>
    <row r="2729" spans="1:5" ht="12.75" customHeight="1">
      <c r="A2729" s="15" t="s">
        <v>4829</v>
      </c>
      <c r="B2729" s="16" t="s">
        <v>4834</v>
      </c>
      <c r="C2729" s="18" t="s">
        <v>4835</v>
      </c>
      <c r="D2729" s="13" t="s">
        <v>113</v>
      </c>
      <c r="E2729" s="17">
        <v>1</v>
      </c>
    </row>
    <row r="2730" spans="1:5" ht="12.75" customHeight="1">
      <c r="A2730" s="15" t="s">
        <v>4829</v>
      </c>
      <c r="B2730" s="16" t="s">
        <v>4836</v>
      </c>
      <c r="C2730" s="18" t="s">
        <v>4837</v>
      </c>
      <c r="D2730" s="13" t="s">
        <v>16</v>
      </c>
      <c r="E2730" s="14"/>
    </row>
    <row r="2731" spans="1:5" ht="12.75" customHeight="1">
      <c r="A2731" s="15" t="s">
        <v>4829</v>
      </c>
      <c r="B2731" s="16" t="s">
        <v>4838</v>
      </c>
      <c r="C2731" s="18" t="s">
        <v>4839</v>
      </c>
      <c r="D2731" s="13" t="s">
        <v>268</v>
      </c>
      <c r="E2731" s="14"/>
    </row>
    <row r="2732" spans="1:5" ht="12.75" customHeight="1">
      <c r="A2732" s="10" t="s">
        <v>4829</v>
      </c>
      <c r="B2732" s="11" t="s">
        <v>4840</v>
      </c>
      <c r="C2732" s="12"/>
      <c r="D2732" s="13" t="s">
        <v>13</v>
      </c>
      <c r="E2732" s="14"/>
    </row>
    <row r="2733" spans="1:5" ht="12.75" customHeight="1">
      <c r="A2733" s="15" t="s">
        <v>4829</v>
      </c>
      <c r="B2733" s="16" t="s">
        <v>4841</v>
      </c>
      <c r="C2733" s="18" t="s">
        <v>4842</v>
      </c>
      <c r="D2733" s="13" t="s">
        <v>16</v>
      </c>
      <c r="E2733" s="14"/>
    </row>
    <row r="2734" spans="1:5" ht="12.75" customHeight="1">
      <c r="A2734" s="15" t="s">
        <v>4843</v>
      </c>
      <c r="B2734" s="16" t="s">
        <v>4844</v>
      </c>
      <c r="C2734" s="18" t="s">
        <v>4845</v>
      </c>
      <c r="D2734" s="13" t="s">
        <v>136</v>
      </c>
      <c r="E2734" s="14"/>
    </row>
    <row r="2735" spans="1:5" ht="12.75" customHeight="1">
      <c r="A2735" s="10" t="s">
        <v>4846</v>
      </c>
      <c r="B2735" s="11" t="s">
        <v>4847</v>
      </c>
      <c r="C2735" s="18" t="s">
        <v>4848</v>
      </c>
      <c r="D2735" s="13" t="s">
        <v>13</v>
      </c>
      <c r="E2735" s="14"/>
    </row>
    <row r="2736" spans="1:5" ht="12.75" customHeight="1">
      <c r="A2736" s="15" t="s">
        <v>4846</v>
      </c>
      <c r="B2736" s="16" t="s">
        <v>4849</v>
      </c>
      <c r="C2736" s="18" t="s">
        <v>4850</v>
      </c>
      <c r="D2736" s="13" t="s">
        <v>224</v>
      </c>
      <c r="E2736" s="14"/>
    </row>
    <row r="2737" spans="1:5" ht="12.75" customHeight="1">
      <c r="A2737" s="15" t="s">
        <v>4846</v>
      </c>
      <c r="B2737" s="16" t="s">
        <v>4851</v>
      </c>
      <c r="C2737" s="18" t="s">
        <v>4852</v>
      </c>
      <c r="D2737" s="13" t="s">
        <v>16</v>
      </c>
      <c r="E2737" s="14"/>
    </row>
    <row r="2738" spans="1:5" ht="12.75" customHeight="1">
      <c r="A2738" s="10" t="s">
        <v>4846</v>
      </c>
      <c r="B2738" s="11" t="s">
        <v>4853</v>
      </c>
      <c r="C2738" s="18" t="s">
        <v>4854</v>
      </c>
      <c r="D2738" s="13" t="s">
        <v>13</v>
      </c>
      <c r="E2738" s="14"/>
    </row>
    <row r="2739" spans="1:5" ht="12.75" customHeight="1">
      <c r="A2739" s="15" t="s">
        <v>4846</v>
      </c>
      <c r="B2739" s="16" t="s">
        <v>4855</v>
      </c>
      <c r="C2739" s="18" t="s">
        <v>4856</v>
      </c>
      <c r="D2739" s="13" t="s">
        <v>113</v>
      </c>
      <c r="E2739" s="14"/>
    </row>
    <row r="2740" spans="1:5" ht="12.75" customHeight="1">
      <c r="A2740" s="15" t="s">
        <v>4846</v>
      </c>
      <c r="B2740" s="16" t="s">
        <v>4857</v>
      </c>
      <c r="C2740" s="18" t="s">
        <v>4858</v>
      </c>
      <c r="D2740" s="13" t="s">
        <v>136</v>
      </c>
      <c r="E2740" s="14"/>
    </row>
    <row r="2741" spans="1:5" ht="12.75" customHeight="1">
      <c r="A2741" s="15" t="s">
        <v>4859</v>
      </c>
      <c r="B2741" s="16" t="s">
        <v>4860</v>
      </c>
      <c r="C2741" s="18" t="s">
        <v>4861</v>
      </c>
      <c r="D2741" s="13" t="s">
        <v>224</v>
      </c>
      <c r="E2741" s="14"/>
    </row>
    <row r="2742" spans="1:5" ht="12.75" customHeight="1">
      <c r="A2742" s="15" t="s">
        <v>4859</v>
      </c>
      <c r="B2742" s="16" t="s">
        <v>4862</v>
      </c>
      <c r="C2742" s="18" t="s">
        <v>4863</v>
      </c>
      <c r="D2742" s="13" t="s">
        <v>224</v>
      </c>
      <c r="E2742" s="17">
        <v>1</v>
      </c>
    </row>
    <row r="2743" spans="1:5" ht="12.75" customHeight="1">
      <c r="A2743" s="15" t="s">
        <v>4859</v>
      </c>
      <c r="B2743" s="16" t="s">
        <v>4864</v>
      </c>
      <c r="C2743" s="18" t="s">
        <v>4865</v>
      </c>
      <c r="D2743" s="13" t="s">
        <v>113</v>
      </c>
      <c r="E2743" s="14"/>
    </row>
    <row r="2744" spans="1:5" ht="12.75" customHeight="1">
      <c r="A2744" s="15" t="s">
        <v>4859</v>
      </c>
      <c r="B2744" s="16" t="s">
        <v>4866</v>
      </c>
      <c r="C2744" s="18" t="s">
        <v>4867</v>
      </c>
      <c r="D2744" s="13" t="s">
        <v>224</v>
      </c>
      <c r="E2744" s="17">
        <v>1</v>
      </c>
    </row>
    <row r="2745" spans="1:5" ht="12.75" customHeight="1">
      <c r="A2745" s="15" t="s">
        <v>4868</v>
      </c>
      <c r="B2745" s="16" t="s">
        <v>4869</v>
      </c>
      <c r="C2745" s="18" t="s">
        <v>4870</v>
      </c>
      <c r="D2745" s="13" t="s">
        <v>16</v>
      </c>
      <c r="E2745" s="17">
        <v>2</v>
      </c>
    </row>
    <row r="2746" spans="1:5" ht="12.75" customHeight="1">
      <c r="A2746" s="15" t="s">
        <v>4868</v>
      </c>
      <c r="B2746" s="16" t="s">
        <v>4871</v>
      </c>
      <c r="C2746" s="18" t="s">
        <v>4872</v>
      </c>
      <c r="D2746" s="13" t="s">
        <v>224</v>
      </c>
      <c r="E2746" s="17">
        <v>2</v>
      </c>
    </row>
    <row r="2747" spans="1:5" ht="12.75" customHeight="1">
      <c r="A2747" s="15" t="s">
        <v>4868</v>
      </c>
      <c r="B2747" s="16" t="s">
        <v>4873</v>
      </c>
      <c r="C2747" s="18" t="s">
        <v>4874</v>
      </c>
      <c r="D2747" s="13" t="s">
        <v>16</v>
      </c>
      <c r="E2747" s="17">
        <v>4</v>
      </c>
    </row>
    <row r="2748" spans="1:5" ht="12.75" customHeight="1">
      <c r="A2748" s="15" t="s">
        <v>4868</v>
      </c>
      <c r="B2748" s="16" t="s">
        <v>4875</v>
      </c>
      <c r="C2748" s="18" t="s">
        <v>4876</v>
      </c>
      <c r="D2748" s="13" t="s">
        <v>224</v>
      </c>
      <c r="E2748" s="14"/>
    </row>
    <row r="2749" spans="1:5" ht="12.75" customHeight="1">
      <c r="A2749" s="10" t="s">
        <v>4868</v>
      </c>
      <c r="B2749" s="11" t="s">
        <v>4877</v>
      </c>
      <c r="C2749" s="12"/>
      <c r="D2749" s="13" t="s">
        <v>13</v>
      </c>
      <c r="E2749" s="14"/>
    </row>
    <row r="2750" spans="1:5" ht="12.75" customHeight="1">
      <c r="A2750" s="10" t="s">
        <v>4868</v>
      </c>
      <c r="B2750" s="11" t="s">
        <v>4878</v>
      </c>
      <c r="C2750" s="18" t="s">
        <v>4879</v>
      </c>
      <c r="D2750" s="13" t="s">
        <v>13</v>
      </c>
      <c r="E2750" s="14"/>
    </row>
    <row r="2751" spans="1:5" ht="12.75" customHeight="1">
      <c r="A2751" s="10" t="s">
        <v>4868</v>
      </c>
      <c r="B2751" s="11" t="s">
        <v>4880</v>
      </c>
      <c r="C2751" s="12"/>
      <c r="D2751" s="13" t="s">
        <v>13</v>
      </c>
      <c r="E2751" s="14"/>
    </row>
    <row r="2752" spans="1:5" ht="12.75" customHeight="1">
      <c r="A2752" s="15" t="s">
        <v>4868</v>
      </c>
      <c r="B2752" s="16" t="s">
        <v>4881</v>
      </c>
      <c r="C2752" s="18" t="s">
        <v>4879</v>
      </c>
      <c r="D2752" s="13" t="s">
        <v>16</v>
      </c>
      <c r="E2752" s="14"/>
    </row>
    <row r="2753" spans="1:5" ht="12.75" customHeight="1">
      <c r="A2753" s="10" t="s">
        <v>4868</v>
      </c>
      <c r="B2753" s="11" t="s">
        <v>4882</v>
      </c>
      <c r="C2753" s="12"/>
      <c r="D2753" s="13" t="s">
        <v>13</v>
      </c>
      <c r="E2753" s="17">
        <v>1</v>
      </c>
    </row>
    <row r="2754" spans="1:5" ht="12.75" customHeight="1">
      <c r="A2754" s="15" t="s">
        <v>4868</v>
      </c>
      <c r="B2754" s="16" t="s">
        <v>4883</v>
      </c>
      <c r="C2754" s="18" t="s">
        <v>4884</v>
      </c>
      <c r="D2754" s="13" t="s">
        <v>16</v>
      </c>
      <c r="E2754" s="17">
        <v>2</v>
      </c>
    </row>
    <row r="2755" spans="1:5" ht="12.75" customHeight="1">
      <c r="A2755" s="10" t="s">
        <v>4868</v>
      </c>
      <c r="B2755" s="11" t="s">
        <v>4885</v>
      </c>
      <c r="C2755" s="18" t="s">
        <v>4886</v>
      </c>
      <c r="D2755" s="13" t="s">
        <v>13</v>
      </c>
      <c r="E2755" s="17">
        <v>1</v>
      </c>
    </row>
    <row r="2756" spans="1:5" ht="12.75" customHeight="1">
      <c r="A2756" s="10" t="s">
        <v>4868</v>
      </c>
      <c r="B2756" s="11" t="s">
        <v>4887</v>
      </c>
      <c r="C2756" s="18" t="s">
        <v>4888</v>
      </c>
      <c r="D2756" s="13" t="s">
        <v>13</v>
      </c>
      <c r="E2756" s="14"/>
    </row>
    <row r="2757" spans="1:5" ht="12.75" customHeight="1">
      <c r="A2757" s="15" t="s">
        <v>4868</v>
      </c>
      <c r="B2757" s="16" t="s">
        <v>4889</v>
      </c>
      <c r="C2757" s="18" t="s">
        <v>4890</v>
      </c>
      <c r="D2757" s="13" t="s">
        <v>16</v>
      </c>
      <c r="E2757" s="17">
        <v>3</v>
      </c>
    </row>
    <row r="2758" spans="1:5" ht="12.75" customHeight="1">
      <c r="A2758" s="15" t="s">
        <v>4868</v>
      </c>
      <c r="B2758" s="16" t="s">
        <v>4891</v>
      </c>
      <c r="C2758" s="18" t="s">
        <v>4892</v>
      </c>
      <c r="D2758" s="13" t="s">
        <v>16</v>
      </c>
      <c r="E2758" s="17">
        <v>1</v>
      </c>
    </row>
    <row r="2759" spans="1:5" ht="12.75" customHeight="1">
      <c r="A2759" s="15" t="s">
        <v>4868</v>
      </c>
      <c r="B2759" s="16" t="s">
        <v>4893</v>
      </c>
      <c r="C2759" s="12"/>
      <c r="D2759" s="13" t="s">
        <v>13</v>
      </c>
      <c r="E2759" s="14"/>
    </row>
    <row r="2760" spans="1:5" ht="12.75" customHeight="1">
      <c r="A2760" s="15" t="s">
        <v>4868</v>
      </c>
      <c r="B2760" s="16" t="s">
        <v>4894</v>
      </c>
      <c r="C2760" s="12"/>
      <c r="D2760" s="13" t="s">
        <v>13</v>
      </c>
      <c r="E2760" s="14"/>
    </row>
    <row r="2761" spans="1:5" ht="12.75" customHeight="1">
      <c r="A2761" s="10" t="s">
        <v>4868</v>
      </c>
      <c r="B2761" s="11" t="s">
        <v>4895</v>
      </c>
      <c r="C2761" s="18" t="s">
        <v>4896</v>
      </c>
      <c r="D2761" s="13" t="s">
        <v>13</v>
      </c>
      <c r="E2761" s="17">
        <v>1</v>
      </c>
    </row>
    <row r="2762" spans="1:5" ht="12.75" customHeight="1">
      <c r="A2762" s="10" t="s">
        <v>4868</v>
      </c>
      <c r="B2762" s="11" t="s">
        <v>4897</v>
      </c>
      <c r="C2762" s="12"/>
      <c r="D2762" s="13" t="s">
        <v>13</v>
      </c>
      <c r="E2762" s="14"/>
    </row>
    <row r="2763" spans="1:5" ht="12.75" customHeight="1">
      <c r="A2763" s="10" t="s">
        <v>4868</v>
      </c>
      <c r="B2763" s="11" t="s">
        <v>4898</v>
      </c>
      <c r="C2763" s="12"/>
      <c r="D2763" s="13" t="s">
        <v>13</v>
      </c>
      <c r="E2763" s="14"/>
    </row>
    <row r="2764" spans="1:5" ht="12.75" customHeight="1">
      <c r="A2764" s="10" t="s">
        <v>4868</v>
      </c>
      <c r="B2764" s="11" t="s">
        <v>4899</v>
      </c>
      <c r="C2764" s="18" t="s">
        <v>4900</v>
      </c>
      <c r="D2764" s="13" t="s">
        <v>13</v>
      </c>
      <c r="E2764" s="14"/>
    </row>
    <row r="2765" spans="1:5" ht="12.75" customHeight="1">
      <c r="A2765" s="15" t="s">
        <v>4868</v>
      </c>
      <c r="B2765" s="16" t="s">
        <v>4901</v>
      </c>
      <c r="C2765" s="12"/>
      <c r="D2765" s="13" t="s">
        <v>13</v>
      </c>
      <c r="E2765" s="14"/>
    </row>
    <row r="2766" spans="1:5" ht="12.75" customHeight="1">
      <c r="A2766" s="15" t="s">
        <v>4868</v>
      </c>
      <c r="B2766" s="16" t="s">
        <v>4902</v>
      </c>
      <c r="C2766" s="18" t="s">
        <v>4903</v>
      </c>
      <c r="D2766" s="13" t="s">
        <v>16</v>
      </c>
      <c r="E2766" s="17">
        <v>3</v>
      </c>
    </row>
    <row r="2767" spans="1:5" ht="12.75" customHeight="1">
      <c r="A2767" s="15" t="s">
        <v>4868</v>
      </c>
      <c r="B2767" s="16" t="s">
        <v>4904</v>
      </c>
      <c r="C2767" s="18" t="s">
        <v>4905</v>
      </c>
      <c r="D2767" s="13" t="s">
        <v>16</v>
      </c>
      <c r="E2767" s="14"/>
    </row>
    <row r="2768" spans="1:5" ht="12.75" customHeight="1">
      <c r="A2768" s="15" t="s">
        <v>4868</v>
      </c>
      <c r="B2768" s="16" t="s">
        <v>4906</v>
      </c>
      <c r="C2768" s="12"/>
      <c r="D2768" s="13" t="s">
        <v>13</v>
      </c>
      <c r="E2768" s="14"/>
    </row>
    <row r="2769" spans="1:5" ht="12.75" customHeight="1">
      <c r="A2769" s="15" t="s">
        <v>4907</v>
      </c>
      <c r="B2769" s="16" t="s">
        <v>4908</v>
      </c>
      <c r="C2769" s="12"/>
      <c r="D2769" s="13" t="s">
        <v>13</v>
      </c>
      <c r="E2769" s="14"/>
    </row>
    <row r="2770" spans="1:5" ht="12.75" customHeight="1">
      <c r="A2770" s="15" t="s">
        <v>4909</v>
      </c>
      <c r="B2770" s="16" t="s">
        <v>4910</v>
      </c>
      <c r="C2770" s="18" t="s">
        <v>4911</v>
      </c>
      <c r="D2770" s="13" t="s">
        <v>113</v>
      </c>
      <c r="E2770" s="14"/>
    </row>
    <row r="2771" spans="1:5" ht="12.75" customHeight="1">
      <c r="A2771" s="15" t="s">
        <v>4909</v>
      </c>
      <c r="B2771" s="16" t="s">
        <v>4912</v>
      </c>
      <c r="C2771" s="18" t="s">
        <v>4913</v>
      </c>
      <c r="D2771" s="13" t="s">
        <v>16</v>
      </c>
      <c r="E2771" s="14"/>
    </row>
    <row r="2772" spans="1:5" ht="12.75" customHeight="1">
      <c r="A2772" s="15" t="s">
        <v>4909</v>
      </c>
      <c r="B2772" s="16" t="s">
        <v>4914</v>
      </c>
      <c r="C2772" s="18" t="s">
        <v>4915</v>
      </c>
      <c r="D2772" s="13" t="s">
        <v>113</v>
      </c>
      <c r="E2772" s="14"/>
    </row>
    <row r="2773" spans="1:5" ht="12.75" customHeight="1">
      <c r="A2773" s="15" t="s">
        <v>4916</v>
      </c>
      <c r="B2773" s="16" t="s">
        <v>4917</v>
      </c>
      <c r="C2773" s="18" t="s">
        <v>4918</v>
      </c>
      <c r="D2773" s="13" t="s">
        <v>300</v>
      </c>
      <c r="E2773" s="17">
        <v>2</v>
      </c>
    </row>
    <row r="2774" spans="1:5" ht="12.75" customHeight="1">
      <c r="A2774" s="15" t="s">
        <v>4916</v>
      </c>
      <c r="B2774" s="16" t="s">
        <v>4919</v>
      </c>
      <c r="C2774" s="18" t="s">
        <v>4920</v>
      </c>
      <c r="D2774" s="13" t="s">
        <v>16</v>
      </c>
      <c r="E2774" s="14"/>
    </row>
    <row r="2775" spans="1:5" ht="12.75" customHeight="1">
      <c r="A2775" s="15" t="s">
        <v>4916</v>
      </c>
      <c r="B2775" s="16" t="s">
        <v>4921</v>
      </c>
      <c r="C2775" s="18" t="s">
        <v>4922</v>
      </c>
      <c r="D2775" s="13" t="s">
        <v>16</v>
      </c>
      <c r="E2775" s="17">
        <v>1</v>
      </c>
    </row>
    <row r="2776" spans="1:5" ht="12.75" customHeight="1">
      <c r="A2776" s="10" t="s">
        <v>4916</v>
      </c>
      <c r="B2776" s="11" t="s">
        <v>4923</v>
      </c>
      <c r="C2776" s="12"/>
      <c r="D2776" s="13" t="s">
        <v>13</v>
      </c>
      <c r="E2776" s="14"/>
    </row>
    <row r="2777" spans="1:5" ht="12.75" customHeight="1">
      <c r="A2777" s="15" t="s">
        <v>4916</v>
      </c>
      <c r="B2777" s="16" t="s">
        <v>4924</v>
      </c>
      <c r="C2777" s="18" t="s">
        <v>4925</v>
      </c>
      <c r="D2777" s="13" t="s">
        <v>136</v>
      </c>
      <c r="E2777" s="14"/>
    </row>
    <row r="2778" spans="1:5" ht="12.75" customHeight="1">
      <c r="A2778" s="15" t="s">
        <v>4916</v>
      </c>
      <c r="B2778" s="16" t="s">
        <v>4926</v>
      </c>
      <c r="C2778" s="18" t="s">
        <v>4927</v>
      </c>
      <c r="D2778" s="13" t="s">
        <v>16</v>
      </c>
      <c r="E2778" s="17">
        <v>3</v>
      </c>
    </row>
    <row r="2779" spans="1:5" ht="12.75" customHeight="1">
      <c r="A2779" s="15" t="s">
        <v>4916</v>
      </c>
      <c r="B2779" s="16" t="s">
        <v>4928</v>
      </c>
      <c r="C2779" s="18" t="s">
        <v>4929</v>
      </c>
      <c r="D2779" s="13" t="s">
        <v>16</v>
      </c>
      <c r="E2779" s="17">
        <v>1</v>
      </c>
    </row>
    <row r="2780" spans="1:5" ht="12.75" customHeight="1">
      <c r="A2780" s="15" t="s">
        <v>4916</v>
      </c>
      <c r="B2780" s="16" t="s">
        <v>4930</v>
      </c>
      <c r="C2780" s="18" t="s">
        <v>4931</v>
      </c>
      <c r="D2780" s="13" t="s">
        <v>113</v>
      </c>
      <c r="E2780" s="14"/>
    </row>
    <row r="2781" spans="1:5" ht="12.75" customHeight="1">
      <c r="A2781" s="15" t="s">
        <v>4916</v>
      </c>
      <c r="B2781" s="16" t="s">
        <v>4932</v>
      </c>
      <c r="C2781" s="18" t="s">
        <v>4933</v>
      </c>
      <c r="D2781" s="13" t="s">
        <v>16</v>
      </c>
      <c r="E2781" s="14"/>
    </row>
    <row r="2782" spans="1:5" ht="12.75" customHeight="1">
      <c r="A2782" s="10" t="s">
        <v>4916</v>
      </c>
      <c r="B2782" s="11" t="s">
        <v>4934</v>
      </c>
      <c r="C2782" s="12"/>
      <c r="D2782" s="13" t="s">
        <v>13</v>
      </c>
      <c r="E2782" s="14"/>
    </row>
    <row r="2783" spans="1:5" ht="12.75" customHeight="1">
      <c r="A2783" s="10" t="s">
        <v>4916</v>
      </c>
      <c r="B2783" s="11" t="s">
        <v>4935</v>
      </c>
      <c r="C2783" s="18" t="s">
        <v>4936</v>
      </c>
      <c r="D2783" s="13" t="s">
        <v>13</v>
      </c>
      <c r="E2783" s="14"/>
    </row>
    <row r="2784" spans="1:5" ht="12.75" customHeight="1">
      <c r="A2784" s="10" t="s">
        <v>4916</v>
      </c>
      <c r="B2784" s="11" t="s">
        <v>4937</v>
      </c>
      <c r="C2784" s="18" t="s">
        <v>4938</v>
      </c>
      <c r="D2784" s="13" t="s">
        <v>13</v>
      </c>
      <c r="E2784" s="14"/>
    </row>
    <row r="2785" spans="1:5" ht="12.75" customHeight="1">
      <c r="A2785" s="10" t="s">
        <v>4916</v>
      </c>
      <c r="B2785" s="11" t="s">
        <v>4939</v>
      </c>
      <c r="C2785" s="12"/>
      <c r="D2785" s="13" t="s">
        <v>13</v>
      </c>
      <c r="E2785" s="14"/>
    </row>
    <row r="2786" spans="1:5" ht="12.75" customHeight="1">
      <c r="A2786" s="15" t="s">
        <v>4916</v>
      </c>
      <c r="B2786" s="16" t="s">
        <v>4940</v>
      </c>
      <c r="C2786" s="18" t="s">
        <v>4941</v>
      </c>
      <c r="D2786" s="13" t="s">
        <v>16</v>
      </c>
      <c r="E2786" s="17">
        <v>1</v>
      </c>
    </row>
    <row r="2787" spans="1:5" ht="12.75" customHeight="1">
      <c r="A2787" s="10" t="s">
        <v>4916</v>
      </c>
      <c r="B2787" s="11" t="s">
        <v>4942</v>
      </c>
      <c r="C2787" s="12"/>
      <c r="D2787" s="13" t="s">
        <v>13</v>
      </c>
      <c r="E2787" s="14"/>
    </row>
    <row r="2788" spans="1:5" ht="12.75" customHeight="1">
      <c r="A2788" s="15" t="s">
        <v>4916</v>
      </c>
      <c r="B2788" s="16" t="s">
        <v>4943</v>
      </c>
      <c r="C2788" s="18" t="s">
        <v>4944</v>
      </c>
      <c r="D2788" s="13" t="s">
        <v>16</v>
      </c>
      <c r="E2788" s="14"/>
    </row>
    <row r="2789" spans="1:5" ht="12.75" customHeight="1">
      <c r="A2789" s="15" t="s">
        <v>4916</v>
      </c>
      <c r="B2789" s="16" t="s">
        <v>4945</v>
      </c>
      <c r="C2789" s="18" t="s">
        <v>4946</v>
      </c>
      <c r="D2789" s="13" t="s">
        <v>113</v>
      </c>
      <c r="E2789" s="17">
        <v>1</v>
      </c>
    </row>
    <row r="2790" spans="1:5" ht="12.75" customHeight="1">
      <c r="A2790" s="15" t="s">
        <v>4916</v>
      </c>
      <c r="B2790" s="16" t="s">
        <v>4947</v>
      </c>
      <c r="C2790" s="18" t="s">
        <v>4948</v>
      </c>
      <c r="D2790" s="13" t="s">
        <v>113</v>
      </c>
      <c r="E2790" s="14"/>
    </row>
    <row r="2791" spans="1:5" ht="12.75" customHeight="1">
      <c r="A2791" s="10" t="s">
        <v>4916</v>
      </c>
      <c r="B2791" s="11" t="s">
        <v>4949</v>
      </c>
      <c r="C2791" s="12"/>
      <c r="D2791" s="13" t="s">
        <v>13</v>
      </c>
      <c r="E2791" s="14"/>
    </row>
    <row r="2792" spans="1:5" ht="12.75" customHeight="1">
      <c r="A2792" s="10" t="s">
        <v>4916</v>
      </c>
      <c r="B2792" s="11" t="s">
        <v>4950</v>
      </c>
      <c r="C2792" s="12"/>
      <c r="D2792" s="13" t="s">
        <v>13</v>
      </c>
      <c r="E2792" s="14"/>
    </row>
    <row r="2793" spans="1:5" ht="12.75" customHeight="1">
      <c r="A2793" s="10" t="s">
        <v>4951</v>
      </c>
      <c r="B2793" s="11" t="s">
        <v>4952</v>
      </c>
      <c r="C2793" s="12"/>
      <c r="D2793" s="13" t="s">
        <v>13</v>
      </c>
      <c r="E2793" s="14"/>
    </row>
    <row r="2794" spans="1:5" ht="12.75" customHeight="1">
      <c r="A2794" s="15" t="s">
        <v>4951</v>
      </c>
      <c r="B2794" s="16" t="s">
        <v>4953</v>
      </c>
      <c r="C2794" s="18" t="s">
        <v>4954</v>
      </c>
      <c r="D2794" s="13" t="s">
        <v>16</v>
      </c>
      <c r="E2794" s="14"/>
    </row>
    <row r="2795" spans="1:5" ht="12.75" customHeight="1">
      <c r="A2795" s="10" t="s">
        <v>4951</v>
      </c>
      <c r="B2795" s="11" t="s">
        <v>4955</v>
      </c>
      <c r="C2795" s="12"/>
      <c r="D2795" s="13" t="s">
        <v>13</v>
      </c>
      <c r="E2795" s="14"/>
    </row>
    <row r="2796" spans="1:5" ht="12.75" customHeight="1">
      <c r="A2796" s="10" t="s">
        <v>4951</v>
      </c>
      <c r="B2796" s="11" t="s">
        <v>4956</v>
      </c>
      <c r="C2796" s="18" t="s">
        <v>4957</v>
      </c>
      <c r="D2796" s="13" t="s">
        <v>13</v>
      </c>
      <c r="E2796" s="14"/>
    </row>
    <row r="2797" spans="1:5" ht="12.75" customHeight="1">
      <c r="A2797" s="10" t="s">
        <v>4951</v>
      </c>
      <c r="B2797" s="11" t="s">
        <v>4958</v>
      </c>
      <c r="C2797" s="12"/>
      <c r="D2797" s="13" t="s">
        <v>13</v>
      </c>
      <c r="E2797" s="14"/>
    </row>
    <row r="2798" spans="1:5" ht="12.75" customHeight="1">
      <c r="A2798" s="10" t="s">
        <v>4951</v>
      </c>
      <c r="B2798" s="11" t="s">
        <v>4959</v>
      </c>
      <c r="C2798" s="12"/>
      <c r="D2798" s="13" t="s">
        <v>13</v>
      </c>
      <c r="E2798" s="14"/>
    </row>
    <row r="2799" spans="1:5" ht="12.75" customHeight="1">
      <c r="A2799" s="15" t="s">
        <v>4951</v>
      </c>
      <c r="B2799" s="16" t="s">
        <v>4960</v>
      </c>
      <c r="C2799" s="18" t="s">
        <v>4961</v>
      </c>
      <c r="D2799" s="13" t="s">
        <v>16</v>
      </c>
      <c r="E2799" s="14"/>
    </row>
    <row r="2800" spans="1:5" ht="12.75" customHeight="1">
      <c r="A2800" s="15" t="s">
        <v>4962</v>
      </c>
      <c r="B2800" s="16" t="s">
        <v>4963</v>
      </c>
      <c r="C2800" s="18" t="s">
        <v>4964</v>
      </c>
      <c r="D2800" s="13" t="s">
        <v>16</v>
      </c>
      <c r="E2800" s="14"/>
    </row>
    <row r="2801" spans="1:5" ht="12.75" customHeight="1">
      <c r="A2801" s="15" t="s">
        <v>4962</v>
      </c>
      <c r="B2801" s="16" t="s">
        <v>4965</v>
      </c>
      <c r="C2801" s="18" t="s">
        <v>4966</v>
      </c>
      <c r="D2801" s="13" t="s">
        <v>224</v>
      </c>
      <c r="E2801" s="14"/>
    </row>
    <row r="2802" spans="1:5" ht="12.75" customHeight="1">
      <c r="A2802" s="15" t="s">
        <v>4967</v>
      </c>
      <c r="B2802" s="16" t="s">
        <v>4968</v>
      </c>
      <c r="C2802" s="18" t="s">
        <v>4969</v>
      </c>
      <c r="D2802" s="13" t="s">
        <v>136</v>
      </c>
      <c r="E2802" s="14"/>
    </row>
    <row r="2803" spans="1:5" ht="12.75" customHeight="1">
      <c r="A2803" s="15" t="s">
        <v>4967</v>
      </c>
      <c r="B2803" s="16" t="s">
        <v>4970</v>
      </c>
      <c r="C2803" s="12"/>
      <c r="D2803" s="13" t="s">
        <v>13</v>
      </c>
      <c r="E2803" s="14"/>
    </row>
    <row r="2804" spans="1:5" ht="12.75" customHeight="1">
      <c r="A2804" s="15" t="s">
        <v>4967</v>
      </c>
      <c r="B2804" s="16" t="s">
        <v>4971</v>
      </c>
      <c r="C2804" s="12"/>
      <c r="D2804" s="13" t="s">
        <v>13</v>
      </c>
      <c r="E2804" s="14"/>
    </row>
    <row r="2805" spans="1:5" ht="12.75" customHeight="1">
      <c r="A2805" s="15" t="s">
        <v>4967</v>
      </c>
      <c r="B2805" s="16" t="s">
        <v>4972</v>
      </c>
      <c r="C2805" s="12"/>
      <c r="D2805" s="13" t="s">
        <v>13</v>
      </c>
      <c r="E2805" s="14"/>
    </row>
    <row r="2806" spans="1:5" ht="12.75" customHeight="1">
      <c r="A2806" s="15" t="s">
        <v>4967</v>
      </c>
      <c r="B2806" s="16" t="s">
        <v>4973</v>
      </c>
      <c r="C2806" s="12"/>
      <c r="D2806" s="13" t="s">
        <v>13</v>
      </c>
      <c r="E2806" s="14"/>
    </row>
    <row r="2807" spans="1:5" ht="12.75" customHeight="1">
      <c r="A2807" s="15" t="s">
        <v>4967</v>
      </c>
      <c r="B2807" s="16" t="s">
        <v>4974</v>
      </c>
      <c r="C2807" s="18" t="s">
        <v>4975</v>
      </c>
      <c r="D2807" s="13" t="s">
        <v>224</v>
      </c>
      <c r="E2807" s="14"/>
    </row>
    <row r="2808" spans="1:5" ht="12.75" customHeight="1">
      <c r="A2808" s="15" t="s">
        <v>4967</v>
      </c>
      <c r="B2808" s="16" t="s">
        <v>4976</v>
      </c>
      <c r="C2808" s="18" t="s">
        <v>4977</v>
      </c>
      <c r="D2808" s="13" t="s">
        <v>16</v>
      </c>
      <c r="E2808" s="14"/>
    </row>
    <row r="2809" spans="1:5" ht="12.75" customHeight="1">
      <c r="A2809" s="15" t="s">
        <v>4967</v>
      </c>
      <c r="B2809" s="16" t="s">
        <v>4978</v>
      </c>
      <c r="C2809" s="12"/>
      <c r="D2809" s="13" t="s">
        <v>16</v>
      </c>
      <c r="E2809" s="14"/>
    </row>
    <row r="2810" spans="1:5" ht="12.75" customHeight="1">
      <c r="A2810" s="15" t="s">
        <v>4967</v>
      </c>
      <c r="B2810" s="16" t="s">
        <v>4979</v>
      </c>
      <c r="C2810" s="18" t="s">
        <v>4980</v>
      </c>
      <c r="D2810" s="13" t="s">
        <v>16</v>
      </c>
      <c r="E2810" s="14"/>
    </row>
    <row r="2811" spans="1:5" ht="12.75" customHeight="1">
      <c r="A2811" s="15" t="s">
        <v>4967</v>
      </c>
      <c r="B2811" s="16" t="s">
        <v>4981</v>
      </c>
      <c r="C2811" s="18" t="s">
        <v>4982</v>
      </c>
      <c r="D2811" s="13" t="s">
        <v>16</v>
      </c>
      <c r="E2811" s="14"/>
    </row>
    <row r="2812" spans="1:5" ht="12.75" customHeight="1">
      <c r="A2812" s="15" t="s">
        <v>4967</v>
      </c>
      <c r="B2812" s="16" t="s">
        <v>4983</v>
      </c>
      <c r="C2812" s="18" t="s">
        <v>4984</v>
      </c>
      <c r="D2812" s="13" t="s">
        <v>113</v>
      </c>
      <c r="E2812" s="14"/>
    </row>
    <row r="2813" spans="1:5" ht="12.75" customHeight="1">
      <c r="A2813" s="15" t="s">
        <v>4967</v>
      </c>
      <c r="B2813" s="16" t="s">
        <v>4985</v>
      </c>
      <c r="C2813" s="18" t="s">
        <v>4986</v>
      </c>
      <c r="D2813" s="13" t="s">
        <v>16</v>
      </c>
      <c r="E2813" s="14"/>
    </row>
    <row r="2814" spans="1:5" ht="12.75" customHeight="1">
      <c r="A2814" s="10" t="s">
        <v>4967</v>
      </c>
      <c r="B2814" s="11" t="s">
        <v>4987</v>
      </c>
      <c r="C2814" s="18" t="s">
        <v>4988</v>
      </c>
      <c r="D2814" s="13" t="s">
        <v>13</v>
      </c>
      <c r="E2814" s="14"/>
    </row>
    <row r="2815" spans="1:5" ht="12.75" customHeight="1">
      <c r="A2815" s="10" t="s">
        <v>4967</v>
      </c>
      <c r="B2815" s="11" t="s">
        <v>4989</v>
      </c>
      <c r="C2815" s="18" t="s">
        <v>4990</v>
      </c>
      <c r="D2815" s="13" t="s">
        <v>13</v>
      </c>
      <c r="E2815" s="17">
        <v>2</v>
      </c>
    </row>
    <row r="2816" spans="1:5" ht="12.75" customHeight="1">
      <c r="A2816" s="15" t="s">
        <v>4967</v>
      </c>
      <c r="B2816" s="16" t="s">
        <v>4991</v>
      </c>
      <c r="C2816" s="12"/>
      <c r="D2816" s="13" t="s">
        <v>13</v>
      </c>
      <c r="E2816" s="14"/>
    </row>
    <row r="2817" spans="1:5" ht="12.75" customHeight="1">
      <c r="A2817" s="15" t="s">
        <v>4967</v>
      </c>
      <c r="B2817" s="16" t="s">
        <v>4992</v>
      </c>
      <c r="C2817" s="12"/>
      <c r="D2817" s="13" t="s">
        <v>13</v>
      </c>
      <c r="E2817" s="14"/>
    </row>
    <row r="2818" spans="1:5" ht="12.75" customHeight="1">
      <c r="A2818" s="10" t="s">
        <v>4993</v>
      </c>
      <c r="B2818" s="11" t="s">
        <v>4994</v>
      </c>
      <c r="C2818" s="18" t="s">
        <v>4995</v>
      </c>
      <c r="D2818" s="13" t="s">
        <v>13</v>
      </c>
      <c r="E2818" s="17">
        <v>1</v>
      </c>
    </row>
    <row r="2819" spans="1:5" ht="12.75" customHeight="1">
      <c r="A2819" s="15" t="s">
        <v>4993</v>
      </c>
      <c r="B2819" s="16" t="s">
        <v>4996</v>
      </c>
      <c r="C2819" s="18" t="s">
        <v>4997</v>
      </c>
      <c r="D2819" s="13" t="s">
        <v>16</v>
      </c>
      <c r="E2819" s="17">
        <v>1</v>
      </c>
    </row>
    <row r="2820" spans="1:5" ht="12.75" customHeight="1">
      <c r="A2820" s="10" t="s">
        <v>4993</v>
      </c>
      <c r="B2820" s="11" t="s">
        <v>4998</v>
      </c>
      <c r="C2820" s="18" t="s">
        <v>4999</v>
      </c>
      <c r="D2820" s="13" t="s">
        <v>13</v>
      </c>
      <c r="E2820" s="14"/>
    </row>
    <row r="2821" spans="1:5" ht="12.75" customHeight="1">
      <c r="A2821" s="10" t="s">
        <v>4993</v>
      </c>
      <c r="B2821" s="11" t="s">
        <v>5000</v>
      </c>
      <c r="C2821" s="18" t="s">
        <v>5001</v>
      </c>
      <c r="D2821" s="13" t="s">
        <v>13</v>
      </c>
      <c r="E2821" s="14"/>
    </row>
    <row r="2822" spans="1:5" ht="12.75" customHeight="1">
      <c r="A2822" s="15" t="s">
        <v>4993</v>
      </c>
      <c r="B2822" s="16" t="s">
        <v>5002</v>
      </c>
      <c r="C2822" s="18" t="s">
        <v>5003</v>
      </c>
      <c r="D2822" s="13" t="s">
        <v>16</v>
      </c>
      <c r="E2822" s="14"/>
    </row>
    <row r="2823" spans="1:5" ht="12.75" customHeight="1">
      <c r="A2823" s="10" t="s">
        <v>4993</v>
      </c>
      <c r="B2823" s="11" t="s">
        <v>5004</v>
      </c>
      <c r="C2823" s="12"/>
      <c r="D2823" s="13" t="s">
        <v>13</v>
      </c>
      <c r="E2823" s="14"/>
    </row>
    <row r="2824" spans="1:5" ht="12.75" customHeight="1">
      <c r="A2824" s="10" t="s">
        <v>4993</v>
      </c>
      <c r="B2824" s="11" t="s">
        <v>5005</v>
      </c>
      <c r="C2824" s="12"/>
      <c r="D2824" s="13" t="s">
        <v>13</v>
      </c>
      <c r="E2824" s="14"/>
    </row>
    <row r="2825" spans="1:5" ht="12.75" customHeight="1">
      <c r="A2825" s="10" t="s">
        <v>4993</v>
      </c>
      <c r="B2825" s="11" t="s">
        <v>5006</v>
      </c>
      <c r="C2825" s="18" t="s">
        <v>5007</v>
      </c>
      <c r="D2825" s="13" t="s">
        <v>13</v>
      </c>
      <c r="E2825" s="14"/>
    </row>
    <row r="2826" spans="1:5" ht="12.75" customHeight="1">
      <c r="A2826" s="10" t="s">
        <v>4993</v>
      </c>
      <c r="B2826" s="11" t="s">
        <v>5008</v>
      </c>
      <c r="C2826" s="12"/>
      <c r="D2826" s="13" t="s">
        <v>13</v>
      </c>
      <c r="E2826" s="14"/>
    </row>
    <row r="2827" spans="1:5" ht="12.75" customHeight="1">
      <c r="A2827" s="10" t="s">
        <v>4993</v>
      </c>
      <c r="B2827" s="11" t="s">
        <v>5009</v>
      </c>
      <c r="C2827" s="18" t="s">
        <v>5010</v>
      </c>
      <c r="D2827" s="13" t="s">
        <v>13</v>
      </c>
      <c r="E2827" s="17">
        <v>1</v>
      </c>
    </row>
    <row r="2828" spans="1:5" ht="12.75" customHeight="1">
      <c r="A2828" s="10" t="s">
        <v>4993</v>
      </c>
      <c r="B2828" s="11" t="s">
        <v>5011</v>
      </c>
      <c r="C2828" s="12"/>
      <c r="D2828" s="13" t="s">
        <v>13</v>
      </c>
      <c r="E2828" s="14"/>
    </row>
    <row r="2829" spans="1:5" ht="12.75" customHeight="1">
      <c r="A2829" s="10" t="s">
        <v>4993</v>
      </c>
      <c r="B2829" s="11" t="s">
        <v>5012</v>
      </c>
      <c r="C2829" s="18" t="s">
        <v>5013</v>
      </c>
      <c r="D2829" s="13" t="s">
        <v>13</v>
      </c>
      <c r="E2829" s="17">
        <v>1</v>
      </c>
    </row>
    <row r="2830" spans="1:5" ht="12.75" customHeight="1">
      <c r="A2830" s="10" t="s">
        <v>4993</v>
      </c>
      <c r="B2830" s="11" t="s">
        <v>5014</v>
      </c>
      <c r="C2830" s="12"/>
      <c r="D2830" s="13" t="s">
        <v>13</v>
      </c>
      <c r="E2830" s="14"/>
    </row>
    <row r="2831" spans="1:5" ht="12.75" customHeight="1">
      <c r="A2831" s="10" t="s">
        <v>4993</v>
      </c>
      <c r="B2831" s="11" t="s">
        <v>5015</v>
      </c>
      <c r="C2831" s="18" t="s">
        <v>5016</v>
      </c>
      <c r="D2831" s="13" t="s">
        <v>13</v>
      </c>
      <c r="E2831" s="14"/>
    </row>
    <row r="2832" spans="1:5" ht="12.75" customHeight="1">
      <c r="A2832" s="10" t="s">
        <v>4993</v>
      </c>
      <c r="B2832" s="11" t="s">
        <v>5017</v>
      </c>
      <c r="C2832" s="18" t="s">
        <v>5018</v>
      </c>
      <c r="D2832" s="13" t="s">
        <v>13</v>
      </c>
      <c r="E2832" s="17">
        <v>1</v>
      </c>
    </row>
    <row r="2833" spans="1:5" ht="12.75" customHeight="1">
      <c r="A2833" s="10" t="s">
        <v>4993</v>
      </c>
      <c r="B2833" s="11" t="s">
        <v>5019</v>
      </c>
      <c r="C2833" s="12"/>
      <c r="D2833" s="13" t="s">
        <v>13</v>
      </c>
      <c r="E2833" s="17">
        <v>1</v>
      </c>
    </row>
    <row r="2834" spans="1:5" ht="12.75" customHeight="1">
      <c r="A2834" s="15" t="s">
        <v>4993</v>
      </c>
      <c r="B2834" s="16" t="s">
        <v>5020</v>
      </c>
      <c r="C2834" s="18" t="s">
        <v>5021</v>
      </c>
      <c r="D2834" s="13" t="s">
        <v>113</v>
      </c>
      <c r="E2834" s="14"/>
    </row>
    <row r="2835" spans="1:5" ht="12.75" customHeight="1">
      <c r="A2835" s="15" t="s">
        <v>4993</v>
      </c>
      <c r="B2835" s="16" t="s">
        <v>5022</v>
      </c>
      <c r="C2835" s="18" t="s">
        <v>5023</v>
      </c>
      <c r="D2835" s="13" t="s">
        <v>16</v>
      </c>
      <c r="E2835" s="17">
        <v>1</v>
      </c>
    </row>
    <row r="2836" spans="1:5" ht="12.75" customHeight="1">
      <c r="A2836" s="15" t="s">
        <v>4993</v>
      </c>
      <c r="B2836" s="16" t="s">
        <v>5024</v>
      </c>
      <c r="C2836" s="18" t="s">
        <v>5025</v>
      </c>
      <c r="D2836" s="13" t="s">
        <v>16</v>
      </c>
      <c r="E2836" s="17">
        <v>2</v>
      </c>
    </row>
    <row r="2837" spans="1:5" ht="12.75" customHeight="1">
      <c r="A2837" s="10" t="s">
        <v>4993</v>
      </c>
      <c r="B2837" s="11" t="s">
        <v>5026</v>
      </c>
      <c r="C2837" s="18" t="s">
        <v>5027</v>
      </c>
      <c r="D2837" s="13" t="s">
        <v>13</v>
      </c>
      <c r="E2837" s="14"/>
    </row>
    <row r="2838" spans="1:5" ht="12.75" customHeight="1">
      <c r="A2838" s="10" t="s">
        <v>4993</v>
      </c>
      <c r="B2838" s="11" t="s">
        <v>5028</v>
      </c>
      <c r="C2838" s="18" t="s">
        <v>5029</v>
      </c>
      <c r="D2838" s="13" t="s">
        <v>13</v>
      </c>
      <c r="E2838" s="14"/>
    </row>
    <row r="2839" spans="1:5" ht="12.75" customHeight="1">
      <c r="A2839" s="15" t="s">
        <v>5030</v>
      </c>
      <c r="B2839" s="16" t="s">
        <v>5031</v>
      </c>
      <c r="C2839" s="19" t="s">
        <v>5032</v>
      </c>
      <c r="D2839" s="13" t="s">
        <v>16</v>
      </c>
      <c r="E2839" s="14"/>
    </row>
    <row r="2840" spans="1:5" ht="12.75" customHeight="1">
      <c r="A2840" s="10" t="s">
        <v>5033</v>
      </c>
      <c r="B2840" s="11" t="s">
        <v>5034</v>
      </c>
      <c r="C2840" s="12"/>
      <c r="D2840" s="13" t="s">
        <v>13</v>
      </c>
      <c r="E2840" s="14"/>
    </row>
    <row r="2841" spans="1:5" ht="12.75" customHeight="1">
      <c r="A2841" s="10" t="s">
        <v>5033</v>
      </c>
      <c r="B2841" s="11" t="s">
        <v>5035</v>
      </c>
      <c r="C2841" s="18" t="s">
        <v>5036</v>
      </c>
      <c r="D2841" s="13" t="s">
        <v>13</v>
      </c>
      <c r="E2841" s="14"/>
    </row>
    <row r="2842" spans="1:5" ht="12.75" customHeight="1">
      <c r="A2842" s="10" t="s">
        <v>5033</v>
      </c>
      <c r="B2842" s="11" t="s">
        <v>5037</v>
      </c>
      <c r="C2842" s="12"/>
      <c r="D2842" s="13" t="s">
        <v>13</v>
      </c>
      <c r="E2842" s="14"/>
    </row>
    <row r="2843" spans="1:5" ht="12.75" customHeight="1">
      <c r="A2843" s="10" t="s">
        <v>5033</v>
      </c>
      <c r="B2843" s="11" t="s">
        <v>5038</v>
      </c>
      <c r="C2843" s="18" t="s">
        <v>5039</v>
      </c>
      <c r="D2843" s="13" t="s">
        <v>13</v>
      </c>
      <c r="E2843" s="14"/>
    </row>
    <row r="2844" spans="1:5" ht="12.75" customHeight="1">
      <c r="A2844" s="10" t="s">
        <v>5033</v>
      </c>
      <c r="B2844" s="11" t="s">
        <v>5040</v>
      </c>
      <c r="C2844" s="18" t="s">
        <v>5041</v>
      </c>
      <c r="D2844" s="13" t="s">
        <v>13</v>
      </c>
      <c r="E2844" s="14"/>
    </row>
    <row r="2845" spans="1:5" ht="12.75" customHeight="1">
      <c r="A2845" s="15" t="s">
        <v>5033</v>
      </c>
      <c r="B2845" s="16" t="s">
        <v>5042</v>
      </c>
      <c r="C2845" s="18" t="s">
        <v>5043</v>
      </c>
      <c r="D2845" s="13" t="s">
        <v>16</v>
      </c>
      <c r="E2845" s="14"/>
    </row>
    <row r="2846" spans="1:5" ht="12.75" customHeight="1">
      <c r="A2846" s="15" t="s">
        <v>5033</v>
      </c>
      <c r="B2846" s="16" t="s">
        <v>5044</v>
      </c>
      <c r="C2846" s="18" t="s">
        <v>5045</v>
      </c>
      <c r="D2846" s="13" t="s">
        <v>268</v>
      </c>
      <c r="E2846" s="14"/>
    </row>
    <row r="2847" spans="1:5" ht="12.75" customHeight="1">
      <c r="A2847" s="15" t="s">
        <v>5033</v>
      </c>
      <c r="B2847" s="16" t="s">
        <v>5046</v>
      </c>
      <c r="C2847" s="18" t="s">
        <v>5047</v>
      </c>
      <c r="D2847" s="13" t="s">
        <v>16</v>
      </c>
      <c r="E2847" s="17">
        <v>1</v>
      </c>
    </row>
    <row r="2848" spans="1:5" ht="12.75" customHeight="1">
      <c r="A2848" s="10" t="s">
        <v>5033</v>
      </c>
      <c r="B2848" s="11" t="s">
        <v>5048</v>
      </c>
      <c r="C2848" s="18" t="s">
        <v>5049</v>
      </c>
      <c r="D2848" s="13" t="s">
        <v>13</v>
      </c>
      <c r="E2848" s="14"/>
    </row>
    <row r="2849" spans="1:5" ht="12.75" customHeight="1">
      <c r="A2849" s="10" t="s">
        <v>5033</v>
      </c>
      <c r="B2849" s="11" t="s">
        <v>5050</v>
      </c>
      <c r="C2849" s="18" t="s">
        <v>5051</v>
      </c>
      <c r="D2849" s="13" t="s">
        <v>13</v>
      </c>
      <c r="E2849" s="17">
        <v>1</v>
      </c>
    </row>
    <row r="2850" spans="1:5" ht="12.75" customHeight="1">
      <c r="A2850" s="10" t="s">
        <v>5033</v>
      </c>
      <c r="B2850" s="11" t="s">
        <v>5052</v>
      </c>
      <c r="C2850" s="18" t="s">
        <v>5053</v>
      </c>
      <c r="D2850" s="13" t="s">
        <v>13</v>
      </c>
      <c r="E2850" s="17">
        <v>1</v>
      </c>
    </row>
    <row r="2851" spans="1:5" ht="12.75" customHeight="1">
      <c r="A2851" s="10" t="s">
        <v>5033</v>
      </c>
      <c r="B2851" s="11" t="s">
        <v>5054</v>
      </c>
      <c r="C2851" s="18" t="s">
        <v>5055</v>
      </c>
      <c r="D2851" s="13" t="s">
        <v>13</v>
      </c>
      <c r="E2851" s="17">
        <v>1</v>
      </c>
    </row>
    <row r="2852" spans="1:5" ht="12.75" customHeight="1">
      <c r="A2852" s="15" t="s">
        <v>5033</v>
      </c>
      <c r="B2852" s="16" t="s">
        <v>5056</v>
      </c>
      <c r="C2852" s="18" t="s">
        <v>5057</v>
      </c>
      <c r="D2852" s="13" t="s">
        <v>16</v>
      </c>
      <c r="E2852" s="14"/>
    </row>
    <row r="2853" spans="1:5" ht="12.75" customHeight="1">
      <c r="A2853" s="10" t="s">
        <v>5033</v>
      </c>
      <c r="B2853" s="11" t="s">
        <v>5058</v>
      </c>
      <c r="C2853" s="12"/>
      <c r="D2853" s="13" t="s">
        <v>13</v>
      </c>
      <c r="E2853" s="14"/>
    </row>
    <row r="2854" spans="1:5" ht="12.75" customHeight="1">
      <c r="A2854" s="10" t="s">
        <v>5033</v>
      </c>
      <c r="B2854" s="11" t="s">
        <v>5059</v>
      </c>
      <c r="C2854" s="12"/>
      <c r="D2854" s="13" t="s">
        <v>13</v>
      </c>
      <c r="E2854" s="14"/>
    </row>
    <row r="2855" spans="1:5" ht="12.75" customHeight="1">
      <c r="A2855" s="15" t="s">
        <v>5033</v>
      </c>
      <c r="B2855" s="16" t="s">
        <v>5060</v>
      </c>
      <c r="C2855" s="18" t="s">
        <v>5061</v>
      </c>
      <c r="D2855" s="13" t="s">
        <v>16</v>
      </c>
      <c r="E2855" s="14"/>
    </row>
    <row r="2856" spans="1:5" ht="12.75" customHeight="1">
      <c r="A2856" s="10" t="s">
        <v>5033</v>
      </c>
      <c r="B2856" s="11" t="s">
        <v>5062</v>
      </c>
      <c r="C2856" s="12"/>
      <c r="D2856" s="13" t="s">
        <v>13</v>
      </c>
      <c r="E2856" s="14"/>
    </row>
    <row r="2857" spans="1:5" ht="12.75" customHeight="1">
      <c r="A2857" s="15" t="s">
        <v>5033</v>
      </c>
      <c r="B2857" s="16" t="s">
        <v>5063</v>
      </c>
      <c r="C2857" s="18" t="s">
        <v>5064</v>
      </c>
      <c r="D2857" s="13" t="s">
        <v>16</v>
      </c>
      <c r="E2857" s="17">
        <v>1</v>
      </c>
    </row>
    <row r="2858" spans="1:5" ht="12.75" customHeight="1">
      <c r="A2858" s="10" t="s">
        <v>5033</v>
      </c>
      <c r="B2858" s="11" t="s">
        <v>5065</v>
      </c>
      <c r="C2858" s="18" t="s">
        <v>5066</v>
      </c>
      <c r="D2858" s="13" t="s">
        <v>13</v>
      </c>
      <c r="E2858" s="17">
        <v>1</v>
      </c>
    </row>
    <row r="2859" spans="1:5" ht="12.75" customHeight="1">
      <c r="A2859" s="10" t="s">
        <v>5033</v>
      </c>
      <c r="B2859" s="11" t="s">
        <v>5067</v>
      </c>
      <c r="C2859" s="12"/>
      <c r="D2859" s="13" t="s">
        <v>13</v>
      </c>
      <c r="E2859" s="14"/>
    </row>
    <row r="2860" spans="1:5" ht="12.75" customHeight="1">
      <c r="A2860" s="10" t="s">
        <v>5033</v>
      </c>
      <c r="B2860" s="11" t="s">
        <v>5068</v>
      </c>
      <c r="C2860" s="18" t="s">
        <v>5069</v>
      </c>
      <c r="D2860" s="13" t="s">
        <v>13</v>
      </c>
      <c r="E2860" s="14"/>
    </row>
    <row r="2861" spans="1:5" ht="12.75" customHeight="1">
      <c r="A2861" s="10" t="s">
        <v>5033</v>
      </c>
      <c r="B2861" s="11" t="s">
        <v>5070</v>
      </c>
      <c r="C2861" s="18" t="s">
        <v>5071</v>
      </c>
      <c r="D2861" s="13" t="s">
        <v>13</v>
      </c>
      <c r="E2861" s="17">
        <v>1</v>
      </c>
    </row>
    <row r="2862" spans="1:5" ht="12.75" customHeight="1">
      <c r="A2862" s="10" t="s">
        <v>5033</v>
      </c>
      <c r="B2862" s="11" t="s">
        <v>5072</v>
      </c>
      <c r="C2862" s="18" t="s">
        <v>5073</v>
      </c>
      <c r="D2862" s="13" t="s">
        <v>13</v>
      </c>
      <c r="E2862" s="14"/>
    </row>
    <row r="2863" spans="1:5" ht="12.75" customHeight="1">
      <c r="A2863" s="10" t="s">
        <v>5033</v>
      </c>
      <c r="B2863" s="11" t="s">
        <v>5074</v>
      </c>
      <c r="C2863" s="18" t="s">
        <v>5075</v>
      </c>
      <c r="D2863" s="13" t="s">
        <v>13</v>
      </c>
      <c r="E2863" s="14"/>
    </row>
    <row r="2864" spans="1:5" ht="12.75" customHeight="1">
      <c r="A2864" s="10" t="s">
        <v>5033</v>
      </c>
      <c r="B2864" s="11" t="s">
        <v>5076</v>
      </c>
      <c r="C2864" s="18" t="s">
        <v>5077</v>
      </c>
      <c r="D2864" s="13" t="s">
        <v>13</v>
      </c>
      <c r="E2864" s="17">
        <v>1</v>
      </c>
    </row>
    <row r="2865" spans="1:5" ht="12.75" customHeight="1">
      <c r="A2865" s="10" t="s">
        <v>5033</v>
      </c>
      <c r="B2865" s="11" t="s">
        <v>5078</v>
      </c>
      <c r="C2865" s="18" t="s">
        <v>5079</v>
      </c>
      <c r="D2865" s="13" t="s">
        <v>13</v>
      </c>
      <c r="E2865" s="17">
        <v>1</v>
      </c>
    </row>
    <row r="2866" spans="1:5" ht="12.75" customHeight="1">
      <c r="A2866" s="15" t="s">
        <v>5033</v>
      </c>
      <c r="B2866" s="16" t="s">
        <v>5080</v>
      </c>
      <c r="C2866" s="18" t="s">
        <v>5081</v>
      </c>
      <c r="D2866" s="13" t="s">
        <v>16</v>
      </c>
      <c r="E2866" s="14"/>
    </row>
    <row r="2867" spans="1:5" ht="12.75" customHeight="1">
      <c r="A2867" s="10" t="s">
        <v>5033</v>
      </c>
      <c r="B2867" s="11" t="s">
        <v>5082</v>
      </c>
      <c r="C2867" s="18" t="s">
        <v>5083</v>
      </c>
      <c r="D2867" s="13" t="s">
        <v>13</v>
      </c>
      <c r="E2867" s="17">
        <v>1</v>
      </c>
    </row>
    <row r="2868" spans="1:5" ht="12.75" customHeight="1">
      <c r="A2868" s="10" t="s">
        <v>5033</v>
      </c>
      <c r="B2868" s="11" t="s">
        <v>5084</v>
      </c>
      <c r="C2868" s="12"/>
      <c r="D2868" s="13" t="s">
        <v>13</v>
      </c>
      <c r="E2868" s="14"/>
    </row>
    <row r="2869" spans="1:5" ht="12.75" customHeight="1">
      <c r="A2869" s="10" t="s">
        <v>5033</v>
      </c>
      <c r="B2869" s="11" t="s">
        <v>5085</v>
      </c>
      <c r="C2869" s="18" t="s">
        <v>5086</v>
      </c>
      <c r="D2869" s="13" t="s">
        <v>13</v>
      </c>
      <c r="E2869" s="17">
        <v>1</v>
      </c>
    </row>
    <row r="2870" spans="1:5" ht="12.75" customHeight="1">
      <c r="A2870" s="10" t="s">
        <v>5033</v>
      </c>
      <c r="B2870" s="11" t="s">
        <v>5087</v>
      </c>
      <c r="C2870" s="12"/>
      <c r="D2870" s="13" t="s">
        <v>13</v>
      </c>
      <c r="E2870" s="14"/>
    </row>
    <row r="2871" spans="1:5" ht="12.75" customHeight="1">
      <c r="A2871" s="10" t="s">
        <v>5033</v>
      </c>
      <c r="B2871" s="11" t="s">
        <v>5088</v>
      </c>
      <c r="C2871" s="18" t="s">
        <v>5089</v>
      </c>
      <c r="D2871" s="13" t="s">
        <v>13</v>
      </c>
      <c r="E2871" s="17">
        <v>1</v>
      </c>
    </row>
    <row r="2872" spans="1:5" ht="12.75" customHeight="1">
      <c r="A2872" s="15" t="s">
        <v>5033</v>
      </c>
      <c r="B2872" s="16" t="s">
        <v>5090</v>
      </c>
      <c r="C2872" s="18" t="s">
        <v>5091</v>
      </c>
      <c r="D2872" s="13" t="s">
        <v>16</v>
      </c>
      <c r="E2872" s="17">
        <v>1</v>
      </c>
    </row>
    <row r="2873" spans="1:5" ht="12.75" customHeight="1">
      <c r="A2873" s="10" t="s">
        <v>5033</v>
      </c>
      <c r="B2873" s="11" t="s">
        <v>5092</v>
      </c>
      <c r="C2873" s="18" t="s">
        <v>5093</v>
      </c>
      <c r="D2873" s="13" t="s">
        <v>13</v>
      </c>
      <c r="E2873" s="17">
        <v>1</v>
      </c>
    </row>
    <row r="2874" spans="1:5" ht="12.75" customHeight="1">
      <c r="A2874" s="10" t="s">
        <v>5033</v>
      </c>
      <c r="B2874" s="11" t="s">
        <v>5094</v>
      </c>
      <c r="C2874" s="18" t="s">
        <v>5095</v>
      </c>
      <c r="D2874" s="13" t="s">
        <v>13</v>
      </c>
      <c r="E2874" s="17">
        <v>1</v>
      </c>
    </row>
    <row r="2875" spans="1:5" ht="12.75" customHeight="1">
      <c r="A2875" s="10" t="s">
        <v>5033</v>
      </c>
      <c r="B2875" s="11" t="s">
        <v>5096</v>
      </c>
      <c r="C2875" s="12"/>
      <c r="D2875" s="13" t="s">
        <v>13</v>
      </c>
      <c r="E2875" s="14"/>
    </row>
    <row r="2876" spans="1:5" ht="12.75" customHeight="1">
      <c r="A2876" s="15" t="s">
        <v>5033</v>
      </c>
      <c r="B2876" s="16" t="s">
        <v>5097</v>
      </c>
      <c r="C2876" s="18" t="s">
        <v>5098</v>
      </c>
      <c r="D2876" s="13" t="s">
        <v>16</v>
      </c>
      <c r="E2876" s="14"/>
    </row>
    <row r="2877" spans="1:5" ht="12.75" customHeight="1">
      <c r="A2877" s="10" t="s">
        <v>5033</v>
      </c>
      <c r="B2877" s="11" t="s">
        <v>5099</v>
      </c>
      <c r="C2877" s="18" t="s">
        <v>5100</v>
      </c>
      <c r="D2877" s="13" t="s">
        <v>13</v>
      </c>
      <c r="E2877" s="17">
        <v>1</v>
      </c>
    </row>
    <row r="2878" spans="1:5" ht="12.75" customHeight="1">
      <c r="A2878" s="10" t="s">
        <v>5033</v>
      </c>
      <c r="B2878" s="11" t="s">
        <v>5101</v>
      </c>
      <c r="C2878" s="18" t="s">
        <v>5102</v>
      </c>
      <c r="D2878" s="13" t="s">
        <v>13</v>
      </c>
      <c r="E2878" s="14"/>
    </row>
    <row r="2879" spans="1:5" ht="12.75" customHeight="1">
      <c r="A2879" s="15" t="s">
        <v>5033</v>
      </c>
      <c r="B2879" s="16" t="s">
        <v>5103</v>
      </c>
      <c r="C2879" s="18" t="s">
        <v>5104</v>
      </c>
      <c r="D2879" s="13" t="s">
        <v>16</v>
      </c>
      <c r="E2879" s="17">
        <v>1</v>
      </c>
    </row>
    <row r="2880" spans="1:5" ht="12.75" customHeight="1">
      <c r="A2880" s="10" t="s">
        <v>5033</v>
      </c>
      <c r="B2880" s="11" t="s">
        <v>5105</v>
      </c>
      <c r="C2880" s="18" t="s">
        <v>5106</v>
      </c>
      <c r="D2880" s="13" t="s">
        <v>13</v>
      </c>
      <c r="E2880" s="14"/>
    </row>
    <row r="2881" spans="1:5" ht="12.75" customHeight="1">
      <c r="A2881" s="15" t="s">
        <v>5033</v>
      </c>
      <c r="B2881" s="16" t="s">
        <v>5107</v>
      </c>
      <c r="C2881" s="18" t="s">
        <v>5108</v>
      </c>
      <c r="D2881" s="13" t="s">
        <v>16</v>
      </c>
      <c r="E2881" s="17">
        <v>1</v>
      </c>
    </row>
    <row r="2882" spans="1:5" ht="12.75" customHeight="1">
      <c r="A2882" s="10" t="s">
        <v>5033</v>
      </c>
      <c r="B2882" s="11" t="s">
        <v>5109</v>
      </c>
      <c r="C2882" s="18" t="s">
        <v>5110</v>
      </c>
      <c r="D2882" s="13" t="s">
        <v>13</v>
      </c>
      <c r="E2882" s="17">
        <v>1</v>
      </c>
    </row>
    <row r="2883" spans="1:5" ht="12.75" customHeight="1">
      <c r="A2883" s="10" t="s">
        <v>5033</v>
      </c>
      <c r="B2883" s="11" t="s">
        <v>5111</v>
      </c>
      <c r="C2883" s="12"/>
      <c r="D2883" s="13" t="s">
        <v>13</v>
      </c>
      <c r="E2883" s="14"/>
    </row>
    <row r="2884" spans="1:5" ht="12.75" customHeight="1">
      <c r="A2884" s="10" t="s">
        <v>5033</v>
      </c>
      <c r="B2884" s="11" t="s">
        <v>5112</v>
      </c>
      <c r="C2884" s="18" t="s">
        <v>5113</v>
      </c>
      <c r="D2884" s="13" t="s">
        <v>13</v>
      </c>
      <c r="E2884" s="17">
        <v>1</v>
      </c>
    </row>
    <row r="2885" spans="1:5" ht="12.75" customHeight="1">
      <c r="A2885" s="10" t="s">
        <v>5033</v>
      </c>
      <c r="B2885" s="11" t="s">
        <v>5114</v>
      </c>
      <c r="C2885" s="18" t="s">
        <v>5115</v>
      </c>
      <c r="D2885" s="13" t="s">
        <v>13</v>
      </c>
      <c r="E2885" s="17">
        <v>1</v>
      </c>
    </row>
    <row r="2886" spans="1:5" ht="12.75" customHeight="1">
      <c r="A2886" s="15" t="s">
        <v>5033</v>
      </c>
      <c r="B2886" s="16" t="s">
        <v>5116</v>
      </c>
      <c r="C2886" s="18" t="s">
        <v>5117</v>
      </c>
      <c r="D2886" s="13" t="s">
        <v>16</v>
      </c>
      <c r="E2886" s="14"/>
    </row>
    <row r="2887" spans="1:5" ht="12.75" customHeight="1">
      <c r="A2887" s="10" t="s">
        <v>5033</v>
      </c>
      <c r="B2887" s="11" t="s">
        <v>5118</v>
      </c>
      <c r="C2887" s="12"/>
      <c r="D2887" s="13" t="s">
        <v>13</v>
      </c>
      <c r="E2887" s="17">
        <v>1</v>
      </c>
    </row>
    <row r="2888" spans="1:5" ht="12.75" customHeight="1">
      <c r="A2888" s="15" t="s">
        <v>5033</v>
      </c>
      <c r="B2888" s="16" t="s">
        <v>5119</v>
      </c>
      <c r="C2888" s="18" t="s">
        <v>5120</v>
      </c>
      <c r="D2888" s="13" t="s">
        <v>113</v>
      </c>
      <c r="E2888" s="14"/>
    </row>
    <row r="2889" spans="1:5" ht="12.75" customHeight="1">
      <c r="A2889" s="15" t="s">
        <v>5033</v>
      </c>
      <c r="B2889" s="16" t="s">
        <v>5121</v>
      </c>
      <c r="C2889" s="18" t="s">
        <v>5122</v>
      </c>
      <c r="D2889" s="13" t="s">
        <v>16</v>
      </c>
      <c r="E2889" s="17">
        <v>1</v>
      </c>
    </row>
    <row r="2890" spans="1:5" ht="12.75" customHeight="1">
      <c r="A2890" s="10" t="s">
        <v>5033</v>
      </c>
      <c r="B2890" s="11" t="s">
        <v>5123</v>
      </c>
      <c r="C2890" s="12"/>
      <c r="D2890" s="13" t="s">
        <v>13</v>
      </c>
      <c r="E2890" s="14"/>
    </row>
    <row r="2891" spans="1:5" ht="12.75" customHeight="1">
      <c r="A2891" s="15" t="s">
        <v>5033</v>
      </c>
      <c r="B2891" s="16" t="s">
        <v>5124</v>
      </c>
      <c r="C2891" s="18" t="s">
        <v>5125</v>
      </c>
      <c r="D2891" s="13" t="s">
        <v>16</v>
      </c>
      <c r="E2891" s="14"/>
    </row>
    <row r="2892" spans="1:5" ht="12.75" customHeight="1">
      <c r="A2892" s="10" t="s">
        <v>5033</v>
      </c>
      <c r="B2892" s="11" t="s">
        <v>5126</v>
      </c>
      <c r="C2892" s="18" t="s">
        <v>5127</v>
      </c>
      <c r="D2892" s="13" t="s">
        <v>13</v>
      </c>
      <c r="E2892" s="17">
        <v>1</v>
      </c>
    </row>
    <row r="2893" spans="1:5" ht="12.75" customHeight="1">
      <c r="A2893" s="10" t="s">
        <v>5033</v>
      </c>
      <c r="B2893" s="11" t="s">
        <v>5128</v>
      </c>
      <c r="C2893" s="12"/>
      <c r="D2893" s="13" t="s">
        <v>13</v>
      </c>
      <c r="E2893" s="14"/>
    </row>
    <row r="2894" spans="1:5" ht="12.75" customHeight="1">
      <c r="A2894" s="15" t="s">
        <v>5033</v>
      </c>
      <c r="B2894" s="16" t="s">
        <v>5129</v>
      </c>
      <c r="C2894" s="18" t="s">
        <v>5130</v>
      </c>
      <c r="D2894" s="13" t="s">
        <v>16</v>
      </c>
      <c r="E2894" s="14"/>
    </row>
    <row r="2895" spans="1:5" ht="12.75" customHeight="1">
      <c r="A2895" s="10" t="s">
        <v>5033</v>
      </c>
      <c r="B2895" s="11" t="s">
        <v>5131</v>
      </c>
      <c r="C2895" s="18" t="s">
        <v>5132</v>
      </c>
      <c r="D2895" s="13" t="s">
        <v>13</v>
      </c>
      <c r="E2895" s="14"/>
    </row>
    <row r="2896" spans="1:5" ht="12.75" customHeight="1">
      <c r="A2896" s="10" t="s">
        <v>5033</v>
      </c>
      <c r="B2896" s="11" t="s">
        <v>5133</v>
      </c>
      <c r="C2896" s="18" t="s">
        <v>5134</v>
      </c>
      <c r="D2896" s="13" t="s">
        <v>13</v>
      </c>
      <c r="E2896" s="17">
        <v>1</v>
      </c>
    </row>
    <row r="2897" spans="1:5" ht="12.75" customHeight="1">
      <c r="A2897" s="15" t="s">
        <v>5033</v>
      </c>
      <c r="B2897" s="16" t="s">
        <v>5135</v>
      </c>
      <c r="C2897" s="18" t="s">
        <v>5136</v>
      </c>
      <c r="D2897" s="13" t="s">
        <v>16</v>
      </c>
      <c r="E2897" s="17">
        <v>1</v>
      </c>
    </row>
    <row r="2898" spans="1:5" ht="12.75" customHeight="1">
      <c r="A2898" s="10" t="s">
        <v>5033</v>
      </c>
      <c r="B2898" s="11" t="s">
        <v>5137</v>
      </c>
      <c r="C2898" s="12"/>
      <c r="D2898" s="13" t="s">
        <v>13</v>
      </c>
      <c r="E2898" s="14"/>
    </row>
    <row r="2899" spans="1:5" ht="12.75" customHeight="1">
      <c r="A2899" s="10" t="s">
        <v>5033</v>
      </c>
      <c r="B2899" s="11" t="s">
        <v>5138</v>
      </c>
      <c r="C2899" s="12"/>
      <c r="D2899" s="13" t="s">
        <v>13</v>
      </c>
      <c r="E2899" s="14"/>
    </row>
    <row r="2900" spans="1:5" ht="12.75" customHeight="1">
      <c r="A2900" s="10" t="s">
        <v>5033</v>
      </c>
      <c r="B2900" s="11" t="s">
        <v>5139</v>
      </c>
      <c r="C2900" s="12"/>
      <c r="D2900" s="13" t="s">
        <v>13</v>
      </c>
      <c r="E2900" s="14"/>
    </row>
    <row r="2901" spans="1:5" ht="12.75" customHeight="1">
      <c r="A2901" s="10" t="s">
        <v>5033</v>
      </c>
      <c r="B2901" s="11" t="s">
        <v>5140</v>
      </c>
      <c r="C2901" s="18" t="s">
        <v>5141</v>
      </c>
      <c r="D2901" s="13" t="s">
        <v>13</v>
      </c>
      <c r="E2901" s="14"/>
    </row>
    <row r="2902" spans="1:5" ht="12.75" customHeight="1">
      <c r="A2902" s="15" t="s">
        <v>5033</v>
      </c>
      <c r="B2902" s="16" t="s">
        <v>5142</v>
      </c>
      <c r="C2902" s="18" t="s">
        <v>5143</v>
      </c>
      <c r="D2902" s="13" t="s">
        <v>16</v>
      </c>
      <c r="E2902" s="14"/>
    </row>
    <row r="2903" spans="1:5" ht="12.75" customHeight="1">
      <c r="A2903" s="10" t="s">
        <v>5033</v>
      </c>
      <c r="B2903" s="11" t="s">
        <v>5144</v>
      </c>
      <c r="C2903" s="18" t="s">
        <v>5145</v>
      </c>
      <c r="D2903" s="13" t="s">
        <v>13</v>
      </c>
      <c r="E2903" s="14"/>
    </row>
    <row r="2904" spans="1:5" ht="12.75" customHeight="1">
      <c r="A2904" s="10" t="s">
        <v>5033</v>
      </c>
      <c r="B2904" s="11" t="s">
        <v>5146</v>
      </c>
      <c r="C2904" s="12"/>
      <c r="D2904" s="13" t="s">
        <v>13</v>
      </c>
      <c r="E2904" s="14"/>
    </row>
    <row r="2905" spans="1:5" ht="12.75" customHeight="1">
      <c r="A2905" s="10" t="s">
        <v>5033</v>
      </c>
      <c r="B2905" s="11" t="s">
        <v>5147</v>
      </c>
      <c r="C2905" s="18" t="s">
        <v>5148</v>
      </c>
      <c r="D2905" s="13" t="s">
        <v>13</v>
      </c>
      <c r="E2905" s="14"/>
    </row>
    <row r="2906" spans="1:5" ht="12.75" customHeight="1">
      <c r="A2906" s="15" t="s">
        <v>5033</v>
      </c>
      <c r="B2906" s="16" t="s">
        <v>5149</v>
      </c>
      <c r="C2906" s="18" t="s">
        <v>5150</v>
      </c>
      <c r="D2906" s="13" t="s">
        <v>16</v>
      </c>
      <c r="E2906" s="14"/>
    </row>
    <row r="2907" spans="1:5" ht="12.75" customHeight="1">
      <c r="A2907" s="10" t="s">
        <v>5033</v>
      </c>
      <c r="B2907" s="11" t="s">
        <v>5151</v>
      </c>
      <c r="C2907" s="18" t="s">
        <v>5152</v>
      </c>
      <c r="D2907" s="13" t="s">
        <v>13</v>
      </c>
      <c r="E2907" s="14"/>
    </row>
    <row r="2908" spans="1:5" ht="12.75" customHeight="1">
      <c r="A2908" s="10" t="s">
        <v>5033</v>
      </c>
      <c r="B2908" s="11" t="s">
        <v>5153</v>
      </c>
      <c r="C2908" s="18" t="s">
        <v>5154</v>
      </c>
      <c r="D2908" s="13" t="s">
        <v>13</v>
      </c>
      <c r="E2908" s="17">
        <v>1</v>
      </c>
    </row>
    <row r="2909" spans="1:5" ht="12.75" customHeight="1">
      <c r="A2909" s="15" t="s">
        <v>5033</v>
      </c>
      <c r="B2909" s="16" t="s">
        <v>5155</v>
      </c>
      <c r="C2909" s="18" t="s">
        <v>5156</v>
      </c>
      <c r="D2909" s="13" t="s">
        <v>268</v>
      </c>
      <c r="E2909" s="17">
        <v>1</v>
      </c>
    </row>
    <row r="2910" spans="1:5" ht="12.75" customHeight="1">
      <c r="A2910" s="15" t="s">
        <v>5033</v>
      </c>
      <c r="B2910" s="16" t="s">
        <v>5157</v>
      </c>
      <c r="C2910" s="18" t="s">
        <v>5158</v>
      </c>
      <c r="D2910" s="13" t="s">
        <v>113</v>
      </c>
      <c r="E2910" s="14"/>
    </row>
    <row r="2911" spans="1:5" ht="12.75" customHeight="1">
      <c r="A2911" s="15" t="s">
        <v>5033</v>
      </c>
      <c r="B2911" s="16" t="s">
        <v>5159</v>
      </c>
      <c r="C2911" s="18" t="s">
        <v>5160</v>
      </c>
      <c r="D2911" s="13" t="s">
        <v>16</v>
      </c>
      <c r="E2911" s="14"/>
    </row>
    <row r="2912" spans="1:5" ht="12.75" customHeight="1">
      <c r="A2912" s="15" t="s">
        <v>5033</v>
      </c>
      <c r="B2912" s="16" t="s">
        <v>5161</v>
      </c>
      <c r="C2912" s="18" t="s">
        <v>5162</v>
      </c>
      <c r="D2912" s="13" t="s">
        <v>16</v>
      </c>
      <c r="E2912" s="14"/>
    </row>
    <row r="2913" spans="1:5" ht="12.75" customHeight="1">
      <c r="A2913" s="15" t="s">
        <v>5033</v>
      </c>
      <c r="B2913" s="16" t="s">
        <v>5163</v>
      </c>
      <c r="C2913" s="12"/>
      <c r="D2913" s="13" t="s">
        <v>13</v>
      </c>
      <c r="E2913" s="14"/>
    </row>
    <row r="2914" spans="1:5" ht="12.75" customHeight="1">
      <c r="A2914" s="15" t="s">
        <v>5033</v>
      </c>
      <c r="B2914" s="16" t="s">
        <v>5164</v>
      </c>
      <c r="C2914" s="12"/>
      <c r="D2914" s="13" t="s">
        <v>13</v>
      </c>
      <c r="E2914" s="14"/>
    </row>
    <row r="2915" spans="1:5" ht="12.75" customHeight="1">
      <c r="A2915" s="10" t="s">
        <v>5033</v>
      </c>
      <c r="B2915" s="11" t="s">
        <v>5165</v>
      </c>
      <c r="C2915" s="18" t="s">
        <v>5166</v>
      </c>
      <c r="D2915" s="13" t="s">
        <v>13</v>
      </c>
      <c r="E2915" s="14"/>
    </row>
    <row r="2916" spans="1:5" ht="12.75" customHeight="1">
      <c r="A2916" s="10" t="s">
        <v>5033</v>
      </c>
      <c r="B2916" s="11" t="s">
        <v>5167</v>
      </c>
      <c r="C2916" s="18" t="s">
        <v>5168</v>
      </c>
      <c r="D2916" s="13" t="s">
        <v>13</v>
      </c>
      <c r="E2916" s="14"/>
    </row>
    <row r="2917" spans="1:5" ht="12.75" customHeight="1">
      <c r="A2917" s="15" t="s">
        <v>5033</v>
      </c>
      <c r="B2917" s="16" t="s">
        <v>5169</v>
      </c>
      <c r="C2917" s="12"/>
      <c r="D2917" s="13" t="s">
        <v>13</v>
      </c>
      <c r="E2917" s="14"/>
    </row>
    <row r="2918" spans="1:5" ht="12.75" customHeight="1">
      <c r="A2918" s="10" t="s">
        <v>5033</v>
      </c>
      <c r="B2918" s="11" t="s">
        <v>5170</v>
      </c>
      <c r="C2918" s="12"/>
      <c r="D2918" s="13" t="s">
        <v>13</v>
      </c>
      <c r="E2918" s="14"/>
    </row>
    <row r="2919" spans="1:5" ht="12.75" customHeight="1">
      <c r="A2919" s="10" t="s">
        <v>5033</v>
      </c>
      <c r="B2919" s="11" t="s">
        <v>5171</v>
      </c>
      <c r="C2919" s="18" t="s">
        <v>5172</v>
      </c>
      <c r="D2919" s="13" t="s">
        <v>13</v>
      </c>
      <c r="E2919" s="17">
        <v>1</v>
      </c>
    </row>
    <row r="2920" spans="1:5" ht="12.75" customHeight="1">
      <c r="A2920" s="10" t="s">
        <v>5033</v>
      </c>
      <c r="B2920" s="11" t="s">
        <v>5173</v>
      </c>
      <c r="C2920" s="18" t="s">
        <v>5174</v>
      </c>
      <c r="D2920" s="13" t="s">
        <v>13</v>
      </c>
      <c r="E2920" s="14"/>
    </row>
    <row r="2921" spans="1:5" ht="12.75" customHeight="1">
      <c r="A2921" s="10" t="s">
        <v>5033</v>
      </c>
      <c r="B2921" s="11" t="s">
        <v>5175</v>
      </c>
      <c r="C2921" s="12"/>
      <c r="D2921" s="13" t="s">
        <v>13</v>
      </c>
      <c r="E2921" s="14"/>
    </row>
    <row r="2922" spans="1:5" ht="12.75" customHeight="1">
      <c r="A2922" s="10" t="s">
        <v>5033</v>
      </c>
      <c r="B2922" s="11" t="s">
        <v>5176</v>
      </c>
      <c r="C2922" s="18" t="s">
        <v>5177</v>
      </c>
      <c r="D2922" s="13" t="s">
        <v>13</v>
      </c>
      <c r="E2922" s="17">
        <v>1</v>
      </c>
    </row>
    <row r="2923" spans="1:5" ht="12.75" customHeight="1">
      <c r="A2923" s="15" t="s">
        <v>5033</v>
      </c>
      <c r="B2923" s="16" t="s">
        <v>5178</v>
      </c>
      <c r="C2923" s="18" t="s">
        <v>5179</v>
      </c>
      <c r="D2923" s="13" t="s">
        <v>16</v>
      </c>
      <c r="E2923" s="17">
        <v>1</v>
      </c>
    </row>
    <row r="2924" spans="1:5" ht="12.75" customHeight="1">
      <c r="A2924" s="10" t="s">
        <v>5033</v>
      </c>
      <c r="B2924" s="11" t="s">
        <v>5180</v>
      </c>
      <c r="C2924" s="18" t="s">
        <v>5181</v>
      </c>
      <c r="D2924" s="13" t="s">
        <v>13</v>
      </c>
      <c r="E2924" s="14"/>
    </row>
    <row r="2925" spans="1:5" ht="12.75" customHeight="1">
      <c r="A2925" s="10" t="s">
        <v>5033</v>
      </c>
      <c r="B2925" s="11" t="s">
        <v>5182</v>
      </c>
      <c r="C2925" s="12"/>
      <c r="D2925" s="13" t="s">
        <v>13</v>
      </c>
      <c r="E2925" s="14"/>
    </row>
    <row r="2926" spans="1:5" ht="12.75" customHeight="1">
      <c r="A2926" s="10" t="s">
        <v>5033</v>
      </c>
      <c r="B2926" s="11" t="s">
        <v>5183</v>
      </c>
      <c r="C2926" s="18" t="s">
        <v>5184</v>
      </c>
      <c r="D2926" s="13" t="s">
        <v>13</v>
      </c>
      <c r="E2926" s="14"/>
    </row>
    <row r="2927" spans="1:5" ht="12.75" customHeight="1">
      <c r="A2927" s="10" t="s">
        <v>5033</v>
      </c>
      <c r="B2927" s="11" t="s">
        <v>5185</v>
      </c>
      <c r="C2927" s="18" t="s">
        <v>5186</v>
      </c>
      <c r="D2927" s="13" t="s">
        <v>13</v>
      </c>
      <c r="E2927" s="14"/>
    </row>
    <row r="2928" spans="1:5" ht="12.75" customHeight="1">
      <c r="A2928" s="10" t="s">
        <v>5033</v>
      </c>
      <c r="B2928" s="11" t="s">
        <v>5187</v>
      </c>
      <c r="C2928" s="12"/>
      <c r="D2928" s="13" t="s">
        <v>13</v>
      </c>
      <c r="E2928" s="14"/>
    </row>
    <row r="2929" spans="1:5" ht="12.75" customHeight="1">
      <c r="A2929" s="10" t="s">
        <v>5033</v>
      </c>
      <c r="B2929" s="11" t="s">
        <v>5188</v>
      </c>
      <c r="C2929" s="18" t="s">
        <v>5189</v>
      </c>
      <c r="D2929" s="13" t="s">
        <v>13</v>
      </c>
      <c r="E2929" s="14"/>
    </row>
    <row r="2930" spans="1:5" ht="12.75" customHeight="1">
      <c r="A2930" s="10" t="s">
        <v>5190</v>
      </c>
      <c r="B2930" s="11" t="s">
        <v>5191</v>
      </c>
      <c r="C2930" s="18" t="s">
        <v>5192</v>
      </c>
      <c r="D2930" s="13" t="s">
        <v>13</v>
      </c>
      <c r="E2930" s="14"/>
    </row>
    <row r="2931" spans="1:5" ht="12.75" customHeight="1">
      <c r="A2931" s="15" t="s">
        <v>5190</v>
      </c>
      <c r="B2931" s="16" t="s">
        <v>5193</v>
      </c>
      <c r="C2931" s="18" t="s">
        <v>5194</v>
      </c>
      <c r="D2931" s="13" t="s">
        <v>16</v>
      </c>
      <c r="E2931" s="14"/>
    </row>
    <row r="2932" spans="1:5" ht="12.75" customHeight="1">
      <c r="A2932" s="15" t="s">
        <v>5190</v>
      </c>
      <c r="B2932" s="16" t="s">
        <v>5195</v>
      </c>
      <c r="C2932" s="18" t="s">
        <v>5196</v>
      </c>
      <c r="D2932" s="13" t="s">
        <v>224</v>
      </c>
      <c r="E2932" s="14"/>
    </row>
    <row r="2933" spans="1:5" ht="12.75" customHeight="1">
      <c r="A2933" s="10" t="s">
        <v>5190</v>
      </c>
      <c r="B2933" s="11" t="s">
        <v>5197</v>
      </c>
      <c r="C2933" s="12"/>
      <c r="D2933" s="13" t="s">
        <v>13</v>
      </c>
      <c r="E2933" s="14"/>
    </row>
    <row r="2934" spans="1:5" ht="12.75" customHeight="1">
      <c r="A2934" s="15" t="s">
        <v>5190</v>
      </c>
      <c r="B2934" s="16" t="s">
        <v>5198</v>
      </c>
      <c r="C2934" s="18" t="s">
        <v>5199</v>
      </c>
      <c r="D2934" s="13" t="s">
        <v>16</v>
      </c>
      <c r="E2934" s="14"/>
    </row>
    <row r="2935" spans="1:5" ht="12.75" customHeight="1">
      <c r="A2935" s="15" t="s">
        <v>5190</v>
      </c>
      <c r="B2935" s="16" t="s">
        <v>5200</v>
      </c>
      <c r="C2935" s="18" t="s">
        <v>5201</v>
      </c>
      <c r="D2935" s="13" t="s">
        <v>300</v>
      </c>
      <c r="E2935" s="17">
        <v>1</v>
      </c>
    </row>
    <row r="2936" spans="1:5" ht="12.75" customHeight="1">
      <c r="A2936" s="15" t="s">
        <v>5190</v>
      </c>
      <c r="B2936" s="16" t="s">
        <v>5202</v>
      </c>
      <c r="C2936" s="18" t="s">
        <v>5203</v>
      </c>
      <c r="D2936" s="13" t="s">
        <v>268</v>
      </c>
      <c r="E2936" s="14"/>
    </row>
    <row r="2937" spans="1:5" ht="12.75" customHeight="1">
      <c r="A2937" s="15" t="s">
        <v>5190</v>
      </c>
      <c r="B2937" s="16" t="s">
        <v>5204</v>
      </c>
      <c r="C2937" s="18" t="s">
        <v>5205</v>
      </c>
      <c r="D2937" s="13" t="s">
        <v>113</v>
      </c>
      <c r="E2937" s="14"/>
    </row>
    <row r="2938" spans="1:5" ht="12.75" customHeight="1">
      <c r="A2938" s="15" t="s">
        <v>5190</v>
      </c>
      <c r="B2938" s="16" t="s">
        <v>5206</v>
      </c>
      <c r="C2938" s="18" t="s">
        <v>5207</v>
      </c>
      <c r="D2938" s="13" t="s">
        <v>268</v>
      </c>
      <c r="E2938" s="17">
        <v>1</v>
      </c>
    </row>
    <row r="2939" spans="1:5" ht="12.75" customHeight="1">
      <c r="A2939" s="10" t="s">
        <v>5190</v>
      </c>
      <c r="B2939" s="11" t="s">
        <v>5208</v>
      </c>
      <c r="C2939" s="18" t="s">
        <v>5209</v>
      </c>
      <c r="D2939" s="13" t="s">
        <v>13</v>
      </c>
      <c r="E2939" s="14"/>
    </row>
    <row r="2940" spans="1:5" ht="12.75" customHeight="1">
      <c r="A2940" s="15" t="s">
        <v>5190</v>
      </c>
      <c r="B2940" s="16" t="s">
        <v>5210</v>
      </c>
      <c r="C2940" s="18" t="s">
        <v>5211</v>
      </c>
      <c r="D2940" s="13" t="s">
        <v>224</v>
      </c>
      <c r="E2940" s="17">
        <v>1</v>
      </c>
    </row>
    <row r="2941" spans="1:5" ht="12.75" customHeight="1">
      <c r="A2941" s="15" t="s">
        <v>5190</v>
      </c>
      <c r="B2941" s="16" t="s">
        <v>5212</v>
      </c>
      <c r="C2941" s="18" t="s">
        <v>5213</v>
      </c>
      <c r="D2941" s="13" t="s">
        <v>16</v>
      </c>
      <c r="E2941" s="14"/>
    </row>
    <row r="2942" spans="1:5" ht="12.75" customHeight="1">
      <c r="A2942" s="15" t="s">
        <v>5190</v>
      </c>
      <c r="B2942" s="16" t="s">
        <v>5214</v>
      </c>
      <c r="C2942" s="18" t="s">
        <v>5215</v>
      </c>
      <c r="D2942" s="13" t="s">
        <v>224</v>
      </c>
      <c r="E2942" s="17">
        <v>1</v>
      </c>
    </row>
    <row r="2943" spans="1:5" ht="12.75" customHeight="1">
      <c r="A2943" s="15" t="s">
        <v>5190</v>
      </c>
      <c r="B2943" s="16" t="s">
        <v>5216</v>
      </c>
      <c r="C2943" s="18" t="s">
        <v>5217</v>
      </c>
      <c r="D2943" s="13" t="s">
        <v>16</v>
      </c>
      <c r="E2943" s="14"/>
    </row>
    <row r="2944" spans="1:5" ht="12.75" customHeight="1">
      <c r="A2944" s="15" t="s">
        <v>5190</v>
      </c>
      <c r="B2944" s="16" t="s">
        <v>5218</v>
      </c>
      <c r="C2944" s="18" t="s">
        <v>5219</v>
      </c>
      <c r="D2944" s="13" t="s">
        <v>268</v>
      </c>
      <c r="E2944" s="14"/>
    </row>
    <row r="2945" spans="1:5" ht="12.75" customHeight="1">
      <c r="A2945" s="15" t="s">
        <v>5190</v>
      </c>
      <c r="B2945" s="16" t="s">
        <v>5220</v>
      </c>
      <c r="C2945" s="18" t="s">
        <v>5221</v>
      </c>
      <c r="D2945" s="13" t="s">
        <v>268</v>
      </c>
      <c r="E2945" s="17">
        <v>1</v>
      </c>
    </row>
    <row r="2946" spans="1:5" ht="12.75" customHeight="1">
      <c r="A2946" s="15" t="s">
        <v>5190</v>
      </c>
      <c r="B2946" s="16" t="s">
        <v>5222</v>
      </c>
      <c r="C2946" s="18" t="s">
        <v>5223</v>
      </c>
      <c r="D2946" s="13" t="s">
        <v>268</v>
      </c>
      <c r="E2946" s="14"/>
    </row>
    <row r="2947" spans="1:5" ht="12.75" customHeight="1">
      <c r="A2947" s="15" t="s">
        <v>5190</v>
      </c>
      <c r="B2947" s="16" t="s">
        <v>5224</v>
      </c>
      <c r="C2947" s="18" t="s">
        <v>5225</v>
      </c>
      <c r="D2947" s="13" t="s">
        <v>13</v>
      </c>
      <c r="E2947" s="14"/>
    </row>
    <row r="2948" spans="1:5" ht="12.75" customHeight="1">
      <c r="A2948" s="15" t="s">
        <v>5190</v>
      </c>
      <c r="B2948" s="16" t="s">
        <v>5226</v>
      </c>
      <c r="C2948" s="18" t="s">
        <v>5227</v>
      </c>
      <c r="D2948" s="13" t="s">
        <v>268</v>
      </c>
      <c r="E2948" s="14"/>
    </row>
    <row r="2949" spans="1:5" ht="12.75" customHeight="1">
      <c r="A2949" s="15" t="s">
        <v>5190</v>
      </c>
      <c r="B2949" s="16" t="s">
        <v>5228</v>
      </c>
      <c r="C2949" s="18" t="s">
        <v>5229</v>
      </c>
      <c r="D2949" s="13" t="s">
        <v>224</v>
      </c>
      <c r="E2949" s="17">
        <v>1</v>
      </c>
    </row>
    <row r="2950" spans="1:5" ht="12.75" customHeight="1">
      <c r="A2950" s="15" t="s">
        <v>5190</v>
      </c>
      <c r="B2950" s="16" t="s">
        <v>5230</v>
      </c>
      <c r="C2950" s="18" t="s">
        <v>5231</v>
      </c>
      <c r="D2950" s="13" t="s">
        <v>268</v>
      </c>
      <c r="E2950" s="14"/>
    </row>
    <row r="2951" spans="1:5" ht="12.75" customHeight="1">
      <c r="A2951" s="15" t="s">
        <v>5190</v>
      </c>
      <c r="B2951" s="16" t="s">
        <v>5232</v>
      </c>
      <c r="C2951" s="18" t="s">
        <v>5233</v>
      </c>
      <c r="D2951" s="13" t="s">
        <v>224</v>
      </c>
      <c r="E2951" s="14"/>
    </row>
    <row r="2952" spans="1:5" ht="12.75" customHeight="1">
      <c r="A2952" s="10" t="s">
        <v>5190</v>
      </c>
      <c r="B2952" s="11" t="s">
        <v>5234</v>
      </c>
      <c r="C2952" s="18" t="s">
        <v>5235</v>
      </c>
      <c r="D2952" s="13" t="s">
        <v>13</v>
      </c>
      <c r="E2952" s="14"/>
    </row>
    <row r="2953" spans="1:5" ht="12.75" customHeight="1">
      <c r="A2953" s="15" t="s">
        <v>5190</v>
      </c>
      <c r="B2953" s="16" t="s">
        <v>5236</v>
      </c>
      <c r="C2953" s="18" t="s">
        <v>5237</v>
      </c>
      <c r="D2953" s="13" t="s">
        <v>16</v>
      </c>
      <c r="E2953" s="14"/>
    </row>
    <row r="2954" spans="1:5" ht="12.75" customHeight="1">
      <c r="A2954" s="15" t="s">
        <v>5190</v>
      </c>
      <c r="B2954" s="16" t="s">
        <v>5238</v>
      </c>
      <c r="C2954" s="18" t="s">
        <v>5239</v>
      </c>
      <c r="D2954" s="13" t="s">
        <v>16</v>
      </c>
      <c r="E2954" s="14"/>
    </row>
    <row r="2955" spans="1:5" ht="12.75" customHeight="1">
      <c r="A2955" s="15" t="s">
        <v>5190</v>
      </c>
      <c r="B2955" s="16" t="s">
        <v>5240</v>
      </c>
      <c r="C2955" s="18" t="s">
        <v>5241</v>
      </c>
      <c r="D2955" s="13" t="s">
        <v>268</v>
      </c>
      <c r="E2955" s="17">
        <v>1</v>
      </c>
    </row>
    <row r="2956" spans="1:5" ht="12.75" customHeight="1">
      <c r="A2956" s="15" t="s">
        <v>5190</v>
      </c>
      <c r="B2956" s="16" t="s">
        <v>5242</v>
      </c>
      <c r="C2956" s="18" t="s">
        <v>5243</v>
      </c>
      <c r="D2956" s="13" t="s">
        <v>300</v>
      </c>
      <c r="E2956" s="17">
        <v>1</v>
      </c>
    </row>
    <row r="2957" spans="1:5" ht="12.75" customHeight="1">
      <c r="A2957" s="15" t="s">
        <v>5190</v>
      </c>
      <c r="B2957" s="16" t="s">
        <v>5244</v>
      </c>
      <c r="C2957" s="18" t="s">
        <v>5245</v>
      </c>
      <c r="D2957" s="13" t="s">
        <v>224</v>
      </c>
      <c r="E2957" s="14"/>
    </row>
    <row r="2958" spans="1:5" ht="12.75" customHeight="1">
      <c r="A2958" s="15" t="s">
        <v>5190</v>
      </c>
      <c r="B2958" s="16" t="s">
        <v>5246</v>
      </c>
      <c r="C2958" s="18" t="s">
        <v>5247</v>
      </c>
      <c r="D2958" s="13" t="s">
        <v>300</v>
      </c>
      <c r="E2958" s="14"/>
    </row>
    <row r="2959" spans="1:5" ht="12.75" customHeight="1">
      <c r="A2959" s="15" t="s">
        <v>5190</v>
      </c>
      <c r="B2959" s="16" t="s">
        <v>5248</v>
      </c>
      <c r="C2959" s="18" t="s">
        <v>5249</v>
      </c>
      <c r="D2959" s="13" t="s">
        <v>16</v>
      </c>
      <c r="E2959" s="14"/>
    </row>
    <row r="2960" spans="1:5" ht="12.75" customHeight="1">
      <c r="A2960" s="15" t="s">
        <v>5190</v>
      </c>
      <c r="B2960" s="16" t="s">
        <v>5250</v>
      </c>
      <c r="C2960" s="18" t="s">
        <v>5251</v>
      </c>
      <c r="D2960" s="13" t="s">
        <v>16</v>
      </c>
      <c r="E2960" s="14"/>
    </row>
    <row r="2961" spans="1:5" ht="12.75" customHeight="1">
      <c r="A2961" s="15" t="s">
        <v>5190</v>
      </c>
      <c r="B2961" s="16" t="s">
        <v>5252</v>
      </c>
      <c r="C2961" s="18" t="s">
        <v>5253</v>
      </c>
      <c r="D2961" s="13" t="s">
        <v>268</v>
      </c>
      <c r="E2961" s="14"/>
    </row>
    <row r="2962" spans="1:5" ht="12.75" customHeight="1">
      <c r="A2962" s="15" t="s">
        <v>5190</v>
      </c>
      <c r="B2962" s="16" t="s">
        <v>5254</v>
      </c>
      <c r="C2962" s="18" t="s">
        <v>5255</v>
      </c>
      <c r="D2962" s="13" t="s">
        <v>224</v>
      </c>
      <c r="E2962" s="14"/>
    </row>
    <row r="2963" spans="1:5" ht="12.75" customHeight="1">
      <c r="A2963" s="15" t="s">
        <v>5190</v>
      </c>
      <c r="B2963" s="16" t="s">
        <v>5256</v>
      </c>
      <c r="C2963" s="18" t="s">
        <v>5257</v>
      </c>
      <c r="D2963" s="13" t="s">
        <v>300</v>
      </c>
      <c r="E2963" s="14"/>
    </row>
    <row r="2964" spans="1:5" ht="12.75" customHeight="1">
      <c r="A2964" s="15" t="s">
        <v>5190</v>
      </c>
      <c r="B2964" s="16" t="s">
        <v>5258</v>
      </c>
      <c r="C2964" s="18" t="s">
        <v>5259</v>
      </c>
      <c r="D2964" s="13" t="s">
        <v>113</v>
      </c>
      <c r="E2964" s="14"/>
    </row>
    <row r="2965" spans="1:5" ht="12.75" customHeight="1">
      <c r="A2965" s="15" t="s">
        <v>5190</v>
      </c>
      <c r="B2965" s="16" t="s">
        <v>5260</v>
      </c>
      <c r="C2965" s="18" t="s">
        <v>5261</v>
      </c>
      <c r="D2965" s="13" t="s">
        <v>268</v>
      </c>
      <c r="E2965" s="14"/>
    </row>
    <row r="2966" spans="1:5" ht="12.75" customHeight="1">
      <c r="A2966" s="10" t="s">
        <v>5190</v>
      </c>
      <c r="B2966" s="11" t="s">
        <v>5262</v>
      </c>
      <c r="C2966" s="18" t="s">
        <v>5263</v>
      </c>
      <c r="D2966" s="13" t="s">
        <v>13</v>
      </c>
      <c r="E2966" s="17">
        <v>1</v>
      </c>
    </row>
    <row r="2967" spans="1:5" ht="12.75" customHeight="1">
      <c r="A2967" s="15" t="s">
        <v>5190</v>
      </c>
      <c r="B2967" s="16" t="s">
        <v>5264</v>
      </c>
      <c r="C2967" s="18" t="s">
        <v>5265</v>
      </c>
      <c r="D2967" s="13" t="s">
        <v>16</v>
      </c>
      <c r="E2967" s="14"/>
    </row>
    <row r="2968" spans="1:5" ht="12.75" customHeight="1">
      <c r="A2968" s="15" t="s">
        <v>5190</v>
      </c>
      <c r="B2968" s="16" t="s">
        <v>5266</v>
      </c>
      <c r="C2968" s="18" t="s">
        <v>5267</v>
      </c>
      <c r="D2968" s="13" t="s">
        <v>16</v>
      </c>
      <c r="E2968" s="14"/>
    </row>
    <row r="2969" spans="1:5" ht="12.75" customHeight="1">
      <c r="A2969" s="10" t="s">
        <v>5190</v>
      </c>
      <c r="B2969" s="11" t="s">
        <v>5268</v>
      </c>
      <c r="C2969" s="12"/>
      <c r="D2969" s="13" t="s">
        <v>13</v>
      </c>
      <c r="E2969" s="14"/>
    </row>
    <row r="2970" spans="1:5" ht="12.75" customHeight="1">
      <c r="A2970" s="15" t="s">
        <v>5190</v>
      </c>
      <c r="B2970" s="16" t="s">
        <v>5269</v>
      </c>
      <c r="C2970" s="18" t="s">
        <v>5270</v>
      </c>
      <c r="D2970" s="13" t="s">
        <v>16</v>
      </c>
      <c r="E2970" s="14"/>
    </row>
    <row r="2971" spans="1:5" ht="12.75" customHeight="1">
      <c r="A2971" s="15" t="s">
        <v>5190</v>
      </c>
      <c r="B2971" s="16" t="s">
        <v>5271</v>
      </c>
      <c r="C2971" s="18" t="s">
        <v>5272</v>
      </c>
      <c r="D2971" s="13" t="s">
        <v>16</v>
      </c>
      <c r="E2971" s="14"/>
    </row>
    <row r="2972" spans="1:5" ht="12.75" customHeight="1">
      <c r="A2972" s="15" t="s">
        <v>5190</v>
      </c>
      <c r="B2972" s="16" t="s">
        <v>5273</v>
      </c>
      <c r="C2972" s="18" t="s">
        <v>5274</v>
      </c>
      <c r="D2972" s="13" t="s">
        <v>16</v>
      </c>
      <c r="E2972" s="14"/>
    </row>
    <row r="2973" spans="1:5" ht="12.75" customHeight="1">
      <c r="A2973" s="15" t="s">
        <v>5190</v>
      </c>
      <c r="B2973" s="16" t="s">
        <v>5275</v>
      </c>
      <c r="C2973" s="18" t="s">
        <v>5276</v>
      </c>
      <c r="D2973" s="13" t="s">
        <v>16</v>
      </c>
      <c r="E2973" s="14"/>
    </row>
    <row r="2974" spans="1:5" ht="12.75" customHeight="1">
      <c r="A2974" s="15" t="s">
        <v>5190</v>
      </c>
      <c r="B2974" s="16" t="s">
        <v>5277</v>
      </c>
      <c r="C2974" s="18" t="s">
        <v>5278</v>
      </c>
      <c r="D2974" s="13" t="s">
        <v>300</v>
      </c>
      <c r="E2974" s="17">
        <v>1</v>
      </c>
    </row>
    <row r="2975" spans="1:5" ht="12.75" customHeight="1">
      <c r="A2975" s="15" t="s">
        <v>5190</v>
      </c>
      <c r="B2975" s="16" t="s">
        <v>5279</v>
      </c>
      <c r="C2975" s="18" t="s">
        <v>5280</v>
      </c>
      <c r="D2975" s="13" t="s">
        <v>300</v>
      </c>
      <c r="E2975" s="14"/>
    </row>
    <row r="2976" spans="1:5" ht="12.75" customHeight="1">
      <c r="A2976" s="10" t="s">
        <v>5190</v>
      </c>
      <c r="B2976" s="11" t="s">
        <v>5281</v>
      </c>
      <c r="C2976" s="12"/>
      <c r="D2976" s="13" t="s">
        <v>13</v>
      </c>
      <c r="E2976" s="14"/>
    </row>
    <row r="2977" spans="1:5" ht="12.75" customHeight="1">
      <c r="A2977" s="15" t="s">
        <v>5190</v>
      </c>
      <c r="B2977" s="16" t="s">
        <v>5282</v>
      </c>
      <c r="C2977" s="18" t="s">
        <v>5283</v>
      </c>
      <c r="D2977" s="13" t="s">
        <v>224</v>
      </c>
      <c r="E2977" s="14"/>
    </row>
    <row r="2978" spans="1:5" ht="12.75" customHeight="1">
      <c r="A2978" s="15" t="s">
        <v>5190</v>
      </c>
      <c r="B2978" s="16" t="s">
        <v>5284</v>
      </c>
      <c r="C2978" s="18" t="s">
        <v>5285</v>
      </c>
      <c r="D2978" s="13" t="s">
        <v>300</v>
      </c>
      <c r="E2978" s="17">
        <v>1</v>
      </c>
    </row>
    <row r="2979" spans="1:5" ht="12.75" customHeight="1">
      <c r="A2979" s="15" t="s">
        <v>5190</v>
      </c>
      <c r="B2979" s="16" t="s">
        <v>5286</v>
      </c>
      <c r="C2979" s="18" t="s">
        <v>5287</v>
      </c>
      <c r="D2979" s="13" t="s">
        <v>300</v>
      </c>
      <c r="E2979" s="17">
        <v>1</v>
      </c>
    </row>
    <row r="2980" spans="1:5" ht="12.75" customHeight="1">
      <c r="A2980" s="15" t="s">
        <v>5190</v>
      </c>
      <c r="B2980" s="16" t="s">
        <v>5288</v>
      </c>
      <c r="C2980" s="18" t="s">
        <v>5289</v>
      </c>
      <c r="D2980" s="13" t="s">
        <v>16</v>
      </c>
      <c r="E2980" s="14"/>
    </row>
    <row r="2981" spans="1:5" ht="12.75" customHeight="1">
      <c r="A2981" s="15" t="s">
        <v>5190</v>
      </c>
      <c r="B2981" s="16" t="s">
        <v>5290</v>
      </c>
      <c r="C2981" s="18" t="s">
        <v>5291</v>
      </c>
      <c r="D2981" s="13" t="s">
        <v>113</v>
      </c>
      <c r="E2981" s="14"/>
    </row>
    <row r="2982" spans="1:5" ht="12.75" customHeight="1">
      <c r="A2982" s="15" t="s">
        <v>5190</v>
      </c>
      <c r="B2982" s="16" t="s">
        <v>5292</v>
      </c>
      <c r="C2982" s="18" t="s">
        <v>5293</v>
      </c>
      <c r="D2982" s="13" t="s">
        <v>113</v>
      </c>
      <c r="E2982" s="14"/>
    </row>
    <row r="2983" spans="1:5" ht="12.75" customHeight="1">
      <c r="A2983" s="15" t="s">
        <v>5190</v>
      </c>
      <c r="B2983" s="16" t="s">
        <v>5294</v>
      </c>
      <c r="C2983" s="18" t="s">
        <v>5295</v>
      </c>
      <c r="D2983" s="13" t="s">
        <v>16</v>
      </c>
      <c r="E2983" s="14"/>
    </row>
    <row r="2984" spans="1:5" ht="12.75" customHeight="1">
      <c r="A2984" s="15" t="s">
        <v>5190</v>
      </c>
      <c r="B2984" s="16" t="s">
        <v>5296</v>
      </c>
      <c r="C2984" s="18" t="s">
        <v>5297</v>
      </c>
      <c r="D2984" s="13" t="s">
        <v>16</v>
      </c>
      <c r="E2984" s="14"/>
    </row>
    <row r="2985" spans="1:5" ht="12.75" customHeight="1">
      <c r="A2985" s="15" t="s">
        <v>5190</v>
      </c>
      <c r="B2985" s="16" t="s">
        <v>5298</v>
      </c>
      <c r="C2985" s="18" t="s">
        <v>5299</v>
      </c>
      <c r="D2985" s="13" t="s">
        <v>16</v>
      </c>
      <c r="E2985" s="17">
        <v>1</v>
      </c>
    </row>
    <row r="2986" spans="1:5" ht="12.75" customHeight="1">
      <c r="A2986" s="15" t="s">
        <v>5190</v>
      </c>
      <c r="B2986" s="16" t="s">
        <v>5300</v>
      </c>
      <c r="C2986" s="18" t="s">
        <v>5301</v>
      </c>
      <c r="D2986" s="13" t="s">
        <v>300</v>
      </c>
      <c r="E2986" s="14"/>
    </row>
    <row r="2987" spans="1:5" ht="12.75" customHeight="1">
      <c r="A2987" s="15" t="s">
        <v>5190</v>
      </c>
      <c r="B2987" s="16" t="s">
        <v>5302</v>
      </c>
      <c r="C2987" s="18" t="s">
        <v>5303</v>
      </c>
      <c r="D2987" s="13" t="s">
        <v>224</v>
      </c>
      <c r="E2987" s="17">
        <v>1</v>
      </c>
    </row>
    <row r="2988" spans="1:5" ht="12.75" customHeight="1">
      <c r="A2988" s="15" t="s">
        <v>5190</v>
      </c>
      <c r="B2988" s="16" t="s">
        <v>5304</v>
      </c>
      <c r="C2988" s="18" t="s">
        <v>5305</v>
      </c>
      <c r="D2988" s="13" t="s">
        <v>16</v>
      </c>
      <c r="E2988" s="14"/>
    </row>
    <row r="2989" spans="1:5" ht="12.75" customHeight="1">
      <c r="A2989" s="10" t="s">
        <v>5190</v>
      </c>
      <c r="B2989" s="11" t="s">
        <v>5306</v>
      </c>
      <c r="C2989" s="12"/>
      <c r="D2989" s="13" t="s">
        <v>13</v>
      </c>
      <c r="E2989" s="17">
        <v>1</v>
      </c>
    </row>
    <row r="2990" spans="1:5" ht="12.75" customHeight="1">
      <c r="A2990" s="15" t="s">
        <v>5190</v>
      </c>
      <c r="B2990" s="16" t="s">
        <v>5307</v>
      </c>
      <c r="C2990" s="18" t="s">
        <v>5308</v>
      </c>
      <c r="D2990" s="13" t="s">
        <v>268</v>
      </c>
      <c r="E2990" s="17">
        <v>1</v>
      </c>
    </row>
    <row r="2991" spans="1:5" ht="12.75" customHeight="1">
      <c r="A2991" s="15" t="s">
        <v>5190</v>
      </c>
      <c r="B2991" s="16" t="s">
        <v>5309</v>
      </c>
      <c r="C2991" s="18" t="s">
        <v>5310</v>
      </c>
      <c r="D2991" s="13" t="s">
        <v>16</v>
      </c>
      <c r="E2991" s="14"/>
    </row>
    <row r="2992" spans="1:5" ht="12.75" customHeight="1">
      <c r="A2992" s="15" t="s">
        <v>5190</v>
      </c>
      <c r="B2992" s="16" t="s">
        <v>5311</v>
      </c>
      <c r="C2992" s="18" t="s">
        <v>5312</v>
      </c>
      <c r="D2992" s="13" t="s">
        <v>268</v>
      </c>
      <c r="E2992" s="17">
        <v>1</v>
      </c>
    </row>
    <row r="2993" spans="1:5" ht="12.75" customHeight="1">
      <c r="A2993" s="15" t="s">
        <v>5190</v>
      </c>
      <c r="B2993" s="16" t="s">
        <v>5313</v>
      </c>
      <c r="C2993" s="18" t="s">
        <v>5314</v>
      </c>
      <c r="D2993" s="13" t="s">
        <v>16</v>
      </c>
      <c r="E2993" s="14"/>
    </row>
    <row r="2994" spans="1:5" ht="12.75" customHeight="1">
      <c r="A2994" s="15" t="s">
        <v>5190</v>
      </c>
      <c r="B2994" s="16" t="s">
        <v>5315</v>
      </c>
      <c r="C2994" s="18" t="s">
        <v>5316</v>
      </c>
      <c r="D2994" s="13" t="s">
        <v>300</v>
      </c>
      <c r="E2994" s="14"/>
    </row>
    <row r="2995" spans="1:5" ht="12.75" customHeight="1">
      <c r="A2995" s="15" t="s">
        <v>5190</v>
      </c>
      <c r="B2995" s="16" t="s">
        <v>5317</v>
      </c>
      <c r="C2995" s="18" t="s">
        <v>5318</v>
      </c>
      <c r="D2995" s="13" t="s">
        <v>113</v>
      </c>
      <c r="E2995" s="14"/>
    </row>
    <row r="2996" spans="1:5" ht="12.75" customHeight="1">
      <c r="A2996" s="15" t="s">
        <v>5190</v>
      </c>
      <c r="B2996" s="16" t="s">
        <v>5319</v>
      </c>
      <c r="C2996" s="18" t="s">
        <v>5320</v>
      </c>
      <c r="D2996" s="13" t="s">
        <v>113</v>
      </c>
      <c r="E2996" s="14"/>
    </row>
    <row r="2997" spans="1:5" ht="12.75" customHeight="1">
      <c r="A2997" s="15" t="s">
        <v>5190</v>
      </c>
      <c r="B2997" s="16" t="s">
        <v>5321</v>
      </c>
      <c r="C2997" s="18" t="s">
        <v>5322</v>
      </c>
      <c r="D2997" s="13" t="s">
        <v>16</v>
      </c>
      <c r="E2997" s="14"/>
    </row>
    <row r="2998" spans="1:5" ht="12.75" customHeight="1">
      <c r="A2998" s="15" t="s">
        <v>5190</v>
      </c>
      <c r="B2998" s="16" t="s">
        <v>5323</v>
      </c>
      <c r="C2998" s="18" t="s">
        <v>5324</v>
      </c>
      <c r="D2998" s="13" t="s">
        <v>16</v>
      </c>
      <c r="E2998" s="14"/>
    </row>
    <row r="2999" spans="1:5" ht="12.75" customHeight="1">
      <c r="A2999" s="15" t="s">
        <v>5190</v>
      </c>
      <c r="B2999" s="16" t="s">
        <v>5325</v>
      </c>
      <c r="C2999" s="18" t="s">
        <v>5326</v>
      </c>
      <c r="D2999" s="13" t="s">
        <v>300</v>
      </c>
      <c r="E2999" s="17">
        <v>1</v>
      </c>
    </row>
    <row r="3000" spans="1:5" ht="12.75" customHeight="1">
      <c r="A3000" s="15" t="s">
        <v>5190</v>
      </c>
      <c r="B3000" s="16" t="s">
        <v>5327</v>
      </c>
      <c r="C3000" s="18" t="s">
        <v>5328</v>
      </c>
      <c r="D3000" s="13" t="s">
        <v>16</v>
      </c>
      <c r="E3000" s="14"/>
    </row>
    <row r="3001" spans="1:5" ht="12.75" customHeight="1">
      <c r="A3001" s="15" t="s">
        <v>5190</v>
      </c>
      <c r="B3001" s="16" t="s">
        <v>5329</v>
      </c>
      <c r="C3001" s="18" t="s">
        <v>5330</v>
      </c>
      <c r="D3001" s="13" t="s">
        <v>16</v>
      </c>
      <c r="E3001" s="14"/>
    </row>
    <row r="3002" spans="1:5" ht="12.75" customHeight="1">
      <c r="A3002" s="15" t="s">
        <v>5190</v>
      </c>
      <c r="B3002" s="16" t="s">
        <v>5331</v>
      </c>
      <c r="C3002" s="18" t="s">
        <v>5332</v>
      </c>
      <c r="D3002" s="13" t="s">
        <v>113</v>
      </c>
      <c r="E3002" s="14"/>
    </row>
    <row r="3003" spans="1:5" ht="12.75" customHeight="1">
      <c r="A3003" s="15" t="s">
        <v>5190</v>
      </c>
      <c r="B3003" s="16" t="s">
        <v>5333</v>
      </c>
      <c r="C3003" s="18" t="s">
        <v>5334</v>
      </c>
      <c r="D3003" s="13" t="s">
        <v>268</v>
      </c>
      <c r="E3003" s="14"/>
    </row>
    <row r="3004" spans="1:5" ht="12.75" customHeight="1">
      <c r="A3004" s="15" t="s">
        <v>5190</v>
      </c>
      <c r="B3004" s="16" t="s">
        <v>5335</v>
      </c>
      <c r="C3004" s="18" t="s">
        <v>5336</v>
      </c>
      <c r="D3004" s="13" t="s">
        <v>113</v>
      </c>
      <c r="E3004" s="14"/>
    </row>
    <row r="3005" spans="1:5" ht="12.75" customHeight="1">
      <c r="A3005" s="15" t="s">
        <v>5190</v>
      </c>
      <c r="B3005" s="16" t="s">
        <v>5337</v>
      </c>
      <c r="C3005" s="18" t="s">
        <v>5338</v>
      </c>
      <c r="D3005" s="13" t="s">
        <v>300</v>
      </c>
      <c r="E3005" s="17">
        <v>2</v>
      </c>
    </row>
    <row r="3006" spans="1:5" ht="12.75" customHeight="1">
      <c r="A3006" s="15" t="s">
        <v>5190</v>
      </c>
      <c r="B3006" s="16" t="s">
        <v>5339</v>
      </c>
      <c r="C3006" s="18" t="s">
        <v>5340</v>
      </c>
      <c r="D3006" s="13" t="s">
        <v>113</v>
      </c>
      <c r="E3006" s="14"/>
    </row>
    <row r="3007" spans="1:5" ht="12.75" customHeight="1">
      <c r="A3007" s="15" t="s">
        <v>5190</v>
      </c>
      <c r="B3007" s="16" t="s">
        <v>5341</v>
      </c>
      <c r="C3007" s="18" t="s">
        <v>5283</v>
      </c>
      <c r="D3007" s="13" t="s">
        <v>16</v>
      </c>
      <c r="E3007" s="14"/>
    </row>
    <row r="3008" spans="1:5" ht="12.75" customHeight="1">
      <c r="A3008" s="10" t="s">
        <v>5190</v>
      </c>
      <c r="B3008" s="11" t="s">
        <v>5342</v>
      </c>
      <c r="C3008" s="18" t="s">
        <v>5343</v>
      </c>
      <c r="D3008" s="13" t="s">
        <v>13</v>
      </c>
      <c r="E3008" s="14"/>
    </row>
    <row r="3009" spans="1:5" ht="12.75" customHeight="1">
      <c r="A3009" s="15" t="s">
        <v>5190</v>
      </c>
      <c r="B3009" s="16" t="s">
        <v>5344</v>
      </c>
      <c r="C3009" s="18" t="s">
        <v>5345</v>
      </c>
      <c r="D3009" s="13" t="s">
        <v>113</v>
      </c>
      <c r="E3009" s="14"/>
    </row>
    <row r="3010" spans="1:5" ht="12.75" customHeight="1">
      <c r="A3010" s="15" t="s">
        <v>5190</v>
      </c>
      <c r="B3010" s="16" t="s">
        <v>5346</v>
      </c>
      <c r="C3010" s="18" t="s">
        <v>5347</v>
      </c>
      <c r="D3010" s="13" t="s">
        <v>268</v>
      </c>
      <c r="E3010" s="17">
        <v>1</v>
      </c>
    </row>
    <row r="3011" spans="1:5" ht="12.75" customHeight="1">
      <c r="A3011" s="15" t="s">
        <v>5190</v>
      </c>
      <c r="B3011" s="16" t="s">
        <v>5348</v>
      </c>
      <c r="C3011" s="18" t="s">
        <v>5349</v>
      </c>
      <c r="D3011" s="13" t="s">
        <v>16</v>
      </c>
      <c r="E3011" s="14"/>
    </row>
    <row r="3012" spans="1:5" ht="12.75" customHeight="1">
      <c r="A3012" s="10" t="s">
        <v>5190</v>
      </c>
      <c r="B3012" s="11" t="s">
        <v>5350</v>
      </c>
      <c r="C3012" s="12"/>
      <c r="D3012" s="13" t="s">
        <v>13</v>
      </c>
      <c r="E3012" s="14"/>
    </row>
    <row r="3013" spans="1:5" ht="12.75" customHeight="1">
      <c r="A3013" s="15" t="s">
        <v>5190</v>
      </c>
      <c r="B3013" s="16" t="s">
        <v>5351</v>
      </c>
      <c r="C3013" s="18" t="s">
        <v>5352</v>
      </c>
      <c r="D3013" s="13" t="s">
        <v>300</v>
      </c>
      <c r="E3013" s="14"/>
    </row>
    <row r="3014" spans="1:5" ht="12.75" customHeight="1">
      <c r="A3014" s="15" t="s">
        <v>5190</v>
      </c>
      <c r="B3014" s="16" t="s">
        <v>5353</v>
      </c>
      <c r="C3014" s="18" t="s">
        <v>5354</v>
      </c>
      <c r="D3014" s="13" t="s">
        <v>224</v>
      </c>
      <c r="E3014" s="14"/>
    </row>
    <row r="3015" spans="1:5" ht="12.75" customHeight="1">
      <c r="A3015" s="15" t="s">
        <v>5190</v>
      </c>
      <c r="B3015" s="16" t="s">
        <v>5355</v>
      </c>
      <c r="C3015" s="18" t="s">
        <v>5356</v>
      </c>
      <c r="D3015" s="13" t="s">
        <v>16</v>
      </c>
      <c r="E3015" s="14"/>
    </row>
    <row r="3016" spans="1:5" ht="12.75" customHeight="1">
      <c r="A3016" s="15" t="s">
        <v>5190</v>
      </c>
      <c r="B3016" s="16" t="s">
        <v>5357</v>
      </c>
      <c r="C3016" s="18" t="s">
        <v>5358</v>
      </c>
      <c r="D3016" s="13" t="s">
        <v>16</v>
      </c>
      <c r="E3016" s="14"/>
    </row>
    <row r="3017" spans="1:5" ht="12.75" customHeight="1">
      <c r="A3017" s="15" t="s">
        <v>5190</v>
      </c>
      <c r="B3017" s="16" t="s">
        <v>5359</v>
      </c>
      <c r="C3017" s="18" t="s">
        <v>5360</v>
      </c>
      <c r="D3017" s="13" t="s">
        <v>113</v>
      </c>
      <c r="E3017" s="14"/>
    </row>
    <row r="3018" spans="1:5" ht="12.75" customHeight="1">
      <c r="A3018" s="15" t="s">
        <v>5190</v>
      </c>
      <c r="B3018" s="16" t="s">
        <v>5361</v>
      </c>
      <c r="C3018" s="18" t="s">
        <v>5362</v>
      </c>
      <c r="D3018" s="13" t="s">
        <v>113</v>
      </c>
      <c r="E3018" s="14"/>
    </row>
    <row r="3019" spans="1:5" ht="12.75" customHeight="1">
      <c r="A3019" s="15" t="s">
        <v>5190</v>
      </c>
      <c r="B3019" s="16" t="s">
        <v>5363</v>
      </c>
      <c r="C3019" s="18" t="s">
        <v>5364</v>
      </c>
      <c r="D3019" s="13" t="s">
        <v>300</v>
      </c>
      <c r="E3019" s="14"/>
    </row>
    <row r="3020" spans="1:5" ht="12.75" customHeight="1">
      <c r="A3020" s="15" t="s">
        <v>5190</v>
      </c>
      <c r="B3020" s="16" t="s">
        <v>5365</v>
      </c>
      <c r="C3020" s="18" t="s">
        <v>5366</v>
      </c>
      <c r="D3020" s="13" t="s">
        <v>224</v>
      </c>
      <c r="E3020" s="17">
        <v>1</v>
      </c>
    </row>
    <row r="3021" spans="1:5" ht="12.75" customHeight="1">
      <c r="A3021" s="15" t="s">
        <v>5190</v>
      </c>
      <c r="B3021" s="16" t="s">
        <v>5367</v>
      </c>
      <c r="C3021" s="18" t="s">
        <v>5368</v>
      </c>
      <c r="D3021" s="13" t="s">
        <v>16</v>
      </c>
      <c r="E3021" s="14"/>
    </row>
    <row r="3022" spans="1:5" ht="12.75" customHeight="1">
      <c r="A3022" s="15" t="s">
        <v>5190</v>
      </c>
      <c r="B3022" s="16" t="s">
        <v>5369</v>
      </c>
      <c r="C3022" s="18" t="s">
        <v>5370</v>
      </c>
      <c r="D3022" s="13" t="s">
        <v>16</v>
      </c>
      <c r="E3022" s="14"/>
    </row>
    <row r="3023" spans="1:5" ht="12.75" customHeight="1">
      <c r="A3023" s="15" t="s">
        <v>5190</v>
      </c>
      <c r="B3023" s="16" t="s">
        <v>5371</v>
      </c>
      <c r="C3023" s="18" t="s">
        <v>5372</v>
      </c>
      <c r="D3023" s="13" t="s">
        <v>16</v>
      </c>
      <c r="E3023" s="14"/>
    </row>
    <row r="3024" spans="1:5" ht="12.75" customHeight="1">
      <c r="A3024" s="15" t="s">
        <v>5190</v>
      </c>
      <c r="B3024" s="16" t="s">
        <v>5373</v>
      </c>
      <c r="C3024" s="18" t="s">
        <v>5374</v>
      </c>
      <c r="D3024" s="13" t="s">
        <v>224</v>
      </c>
      <c r="E3024" s="14"/>
    </row>
    <row r="3025" spans="1:5" ht="12.75" customHeight="1">
      <c r="A3025" s="15" t="s">
        <v>5190</v>
      </c>
      <c r="B3025" s="16" t="s">
        <v>5375</v>
      </c>
      <c r="C3025" s="18" t="s">
        <v>5376</v>
      </c>
      <c r="D3025" s="13" t="s">
        <v>16</v>
      </c>
      <c r="E3025" s="14"/>
    </row>
    <row r="3026" spans="1:5" ht="12.75" customHeight="1">
      <c r="A3026" s="15" t="s">
        <v>5190</v>
      </c>
      <c r="B3026" s="16" t="s">
        <v>5377</v>
      </c>
      <c r="C3026" s="18" t="s">
        <v>5378</v>
      </c>
      <c r="D3026" s="13" t="s">
        <v>224</v>
      </c>
      <c r="E3026" s="17">
        <v>1</v>
      </c>
    </row>
    <row r="3027" spans="1:5" ht="12.75" customHeight="1">
      <c r="A3027" s="10" t="s">
        <v>5190</v>
      </c>
      <c r="B3027" s="11" t="s">
        <v>5379</v>
      </c>
      <c r="C3027" s="12"/>
      <c r="D3027" s="13" t="s">
        <v>13</v>
      </c>
      <c r="E3027" s="14"/>
    </row>
    <row r="3028" spans="1:5" ht="12.75" customHeight="1">
      <c r="A3028" s="15" t="s">
        <v>5190</v>
      </c>
      <c r="B3028" s="16" t="s">
        <v>5380</v>
      </c>
      <c r="C3028" s="18" t="s">
        <v>5381</v>
      </c>
      <c r="D3028" s="13" t="s">
        <v>16</v>
      </c>
      <c r="E3028" s="14"/>
    </row>
    <row r="3029" spans="1:5" ht="12.75" customHeight="1">
      <c r="A3029" s="10" t="s">
        <v>5190</v>
      </c>
      <c r="B3029" s="11" t="s">
        <v>5382</v>
      </c>
      <c r="C3029" s="18" t="s">
        <v>5383</v>
      </c>
      <c r="D3029" s="13" t="s">
        <v>13</v>
      </c>
      <c r="E3029" s="14"/>
    </row>
    <row r="3030" spans="1:5" ht="12.75" customHeight="1">
      <c r="A3030" s="10" t="s">
        <v>5190</v>
      </c>
      <c r="B3030" s="11" t="s">
        <v>5384</v>
      </c>
      <c r="C3030" s="18" t="s">
        <v>5385</v>
      </c>
      <c r="D3030" s="13" t="s">
        <v>13</v>
      </c>
      <c r="E3030" s="14"/>
    </row>
    <row r="3031" spans="1:5" ht="12.75" customHeight="1">
      <c r="A3031" s="10" t="s">
        <v>5190</v>
      </c>
      <c r="B3031" s="11" t="s">
        <v>5386</v>
      </c>
      <c r="C3031" s="12"/>
      <c r="D3031" s="13" t="s">
        <v>13</v>
      </c>
      <c r="E3031" s="14"/>
    </row>
    <row r="3032" spans="1:5" ht="12.75" customHeight="1">
      <c r="A3032" s="15" t="s">
        <v>5190</v>
      </c>
      <c r="B3032" s="16" t="s">
        <v>5387</v>
      </c>
      <c r="C3032" s="18" t="s">
        <v>5388</v>
      </c>
      <c r="D3032" s="13" t="s">
        <v>224</v>
      </c>
      <c r="E3032" s="17">
        <v>1</v>
      </c>
    </row>
    <row r="3033" spans="1:5" ht="12.75" customHeight="1">
      <c r="A3033" s="15" t="s">
        <v>5190</v>
      </c>
      <c r="B3033" s="16" t="s">
        <v>5389</v>
      </c>
      <c r="C3033" s="18" t="s">
        <v>5390</v>
      </c>
      <c r="D3033" s="13" t="s">
        <v>16</v>
      </c>
      <c r="E3033" s="14"/>
    </row>
    <row r="3034" spans="1:5" ht="12.75" customHeight="1">
      <c r="A3034" s="15" t="s">
        <v>5190</v>
      </c>
      <c r="B3034" s="16" t="s">
        <v>5391</v>
      </c>
      <c r="C3034" s="18" t="s">
        <v>5392</v>
      </c>
      <c r="D3034" s="13" t="s">
        <v>224</v>
      </c>
      <c r="E3034" s="17">
        <v>1</v>
      </c>
    </row>
    <row r="3035" spans="1:5" ht="12.75" customHeight="1">
      <c r="A3035" s="15" t="s">
        <v>5190</v>
      </c>
      <c r="B3035" s="16" t="s">
        <v>5393</v>
      </c>
      <c r="C3035" s="18" t="s">
        <v>5394</v>
      </c>
      <c r="D3035" s="13" t="s">
        <v>268</v>
      </c>
      <c r="E3035" s="14"/>
    </row>
    <row r="3036" spans="1:5" ht="12.75" customHeight="1">
      <c r="A3036" s="15" t="s">
        <v>5190</v>
      </c>
      <c r="B3036" s="16" t="s">
        <v>5395</v>
      </c>
      <c r="C3036" s="18" t="s">
        <v>5396</v>
      </c>
      <c r="D3036" s="13" t="s">
        <v>16</v>
      </c>
      <c r="E3036" s="14"/>
    </row>
    <row r="3037" spans="1:5" ht="12.75" customHeight="1">
      <c r="A3037" s="15" t="s">
        <v>5190</v>
      </c>
      <c r="B3037" s="16" t="s">
        <v>5397</v>
      </c>
      <c r="C3037" s="18" t="s">
        <v>5398</v>
      </c>
      <c r="D3037" s="13" t="s">
        <v>224</v>
      </c>
      <c r="E3037" s="17">
        <v>1</v>
      </c>
    </row>
    <row r="3038" spans="1:5" ht="12.75" customHeight="1">
      <c r="A3038" s="15" t="s">
        <v>5190</v>
      </c>
      <c r="B3038" s="16" t="s">
        <v>5399</v>
      </c>
      <c r="C3038" s="18" t="s">
        <v>5400</v>
      </c>
      <c r="D3038" s="13" t="s">
        <v>113</v>
      </c>
      <c r="E3038" s="14"/>
    </row>
    <row r="3039" spans="1:5" ht="12.75" customHeight="1">
      <c r="A3039" s="15" t="s">
        <v>5190</v>
      </c>
      <c r="B3039" s="16" t="s">
        <v>5401</v>
      </c>
      <c r="C3039" s="18" t="s">
        <v>5402</v>
      </c>
      <c r="D3039" s="13" t="s">
        <v>16</v>
      </c>
      <c r="E3039" s="14"/>
    </row>
    <row r="3040" spans="1:5" ht="12.75" customHeight="1">
      <c r="A3040" s="10" t="s">
        <v>5190</v>
      </c>
      <c r="B3040" s="11" t="s">
        <v>5403</v>
      </c>
      <c r="C3040" s="12"/>
      <c r="D3040" s="13" t="s">
        <v>13</v>
      </c>
      <c r="E3040" s="14"/>
    </row>
    <row r="3041" spans="1:5" ht="12.75" customHeight="1">
      <c r="A3041" s="15" t="s">
        <v>5190</v>
      </c>
      <c r="B3041" s="16" t="s">
        <v>5404</v>
      </c>
      <c r="C3041" s="18" t="s">
        <v>5405</v>
      </c>
      <c r="D3041" s="13" t="s">
        <v>113</v>
      </c>
      <c r="E3041" s="14"/>
    </row>
    <row r="3042" spans="1:5" ht="12.75" customHeight="1">
      <c r="A3042" s="15" t="s">
        <v>5190</v>
      </c>
      <c r="B3042" s="16" t="s">
        <v>5406</v>
      </c>
      <c r="C3042" s="18" t="s">
        <v>5407</v>
      </c>
      <c r="D3042" s="13" t="s">
        <v>113</v>
      </c>
      <c r="E3042" s="14"/>
    </row>
    <row r="3043" spans="1:5" ht="12.75" customHeight="1">
      <c r="A3043" s="15" t="s">
        <v>5190</v>
      </c>
      <c r="B3043" s="16" t="s">
        <v>5408</v>
      </c>
      <c r="C3043" s="18" t="s">
        <v>5409</v>
      </c>
      <c r="D3043" s="13" t="s">
        <v>113</v>
      </c>
      <c r="E3043" s="14"/>
    </row>
    <row r="3044" spans="1:5" ht="12.75" customHeight="1">
      <c r="A3044" s="15" t="s">
        <v>5190</v>
      </c>
      <c r="B3044" s="16" t="s">
        <v>5410</v>
      </c>
      <c r="C3044" s="18" t="s">
        <v>5411</v>
      </c>
      <c r="D3044" s="13" t="s">
        <v>113</v>
      </c>
      <c r="E3044" s="14"/>
    </row>
    <row r="3045" spans="1:5" ht="12.75" customHeight="1">
      <c r="A3045" s="15" t="s">
        <v>5190</v>
      </c>
      <c r="B3045" s="16" t="s">
        <v>5412</v>
      </c>
      <c r="C3045" s="18" t="s">
        <v>5413</v>
      </c>
      <c r="D3045" s="13" t="s">
        <v>300</v>
      </c>
      <c r="E3045" s="14"/>
    </row>
    <row r="3046" spans="1:5" ht="12.75" customHeight="1">
      <c r="A3046" s="15" t="s">
        <v>5190</v>
      </c>
      <c r="B3046" s="16" t="s">
        <v>5414</v>
      </c>
      <c r="C3046" s="18" t="s">
        <v>5415</v>
      </c>
      <c r="D3046" s="13" t="s">
        <v>300</v>
      </c>
      <c r="E3046" s="14"/>
    </row>
    <row r="3047" spans="1:5" ht="12.75" customHeight="1">
      <c r="A3047" s="15" t="s">
        <v>5190</v>
      </c>
      <c r="B3047" s="16" t="s">
        <v>5416</v>
      </c>
      <c r="C3047" s="18" t="s">
        <v>5417</v>
      </c>
      <c r="D3047" s="13" t="s">
        <v>16</v>
      </c>
      <c r="E3047" s="14"/>
    </row>
    <row r="3048" spans="1:5" ht="12.75" customHeight="1">
      <c r="A3048" s="15" t="s">
        <v>5190</v>
      </c>
      <c r="B3048" s="16" t="s">
        <v>5418</v>
      </c>
      <c r="C3048" s="18" t="s">
        <v>5419</v>
      </c>
      <c r="D3048" s="13" t="s">
        <v>16</v>
      </c>
      <c r="E3048" s="14"/>
    </row>
    <row r="3049" spans="1:5" ht="12.75" customHeight="1">
      <c r="A3049" s="15" t="s">
        <v>5190</v>
      </c>
      <c r="B3049" s="16" t="s">
        <v>5420</v>
      </c>
      <c r="C3049" s="18" t="s">
        <v>5421</v>
      </c>
      <c r="D3049" s="13" t="s">
        <v>224</v>
      </c>
      <c r="E3049" s="17">
        <v>1</v>
      </c>
    </row>
    <row r="3050" spans="1:5" ht="12.75" customHeight="1">
      <c r="A3050" s="15" t="s">
        <v>5190</v>
      </c>
      <c r="B3050" s="16" t="s">
        <v>5422</v>
      </c>
      <c r="C3050" s="18" t="s">
        <v>5423</v>
      </c>
      <c r="D3050" s="13" t="s">
        <v>224</v>
      </c>
      <c r="E3050" s="14"/>
    </row>
    <row r="3051" spans="1:5" ht="12.75" customHeight="1">
      <c r="A3051" s="15" t="s">
        <v>5190</v>
      </c>
      <c r="B3051" s="16" t="s">
        <v>5424</v>
      </c>
      <c r="C3051" s="18" t="s">
        <v>5425</v>
      </c>
      <c r="D3051" s="13" t="s">
        <v>300</v>
      </c>
      <c r="E3051" s="14"/>
    </row>
    <row r="3052" spans="1:5" ht="12.75" customHeight="1">
      <c r="A3052" s="15" t="s">
        <v>5190</v>
      </c>
      <c r="B3052" s="16" t="s">
        <v>5426</v>
      </c>
      <c r="C3052" s="18" t="s">
        <v>5427</v>
      </c>
      <c r="D3052" s="13" t="s">
        <v>113</v>
      </c>
      <c r="E3052" s="17">
        <v>1</v>
      </c>
    </row>
    <row r="3053" spans="1:5" ht="12.75" customHeight="1">
      <c r="A3053" s="15" t="s">
        <v>5190</v>
      </c>
      <c r="B3053" s="16" t="s">
        <v>5428</v>
      </c>
      <c r="C3053" s="18" t="s">
        <v>5429</v>
      </c>
      <c r="D3053" s="13" t="s">
        <v>113</v>
      </c>
      <c r="E3053" s="14"/>
    </row>
    <row r="3054" spans="1:5" ht="12.75" customHeight="1">
      <c r="A3054" s="15" t="s">
        <v>5190</v>
      </c>
      <c r="B3054" s="16" t="s">
        <v>5430</v>
      </c>
      <c r="C3054" s="18" t="s">
        <v>5431</v>
      </c>
      <c r="D3054" s="13" t="s">
        <v>113</v>
      </c>
      <c r="E3054" s="14"/>
    </row>
    <row r="3055" spans="1:5" ht="12.75" customHeight="1">
      <c r="A3055" s="15" t="s">
        <v>5190</v>
      </c>
      <c r="B3055" s="16" t="s">
        <v>5432</v>
      </c>
      <c r="C3055" s="18" t="s">
        <v>5433</v>
      </c>
      <c r="D3055" s="13" t="s">
        <v>300</v>
      </c>
      <c r="E3055" s="17">
        <v>1</v>
      </c>
    </row>
    <row r="3056" spans="1:5" ht="12.75" customHeight="1">
      <c r="A3056" s="15" t="s">
        <v>5434</v>
      </c>
      <c r="B3056" s="16" t="s">
        <v>5435</v>
      </c>
      <c r="C3056" s="18" t="s">
        <v>5436</v>
      </c>
      <c r="D3056" s="13" t="s">
        <v>113</v>
      </c>
      <c r="E3056" s="14"/>
    </row>
    <row r="3057" spans="1:5" ht="12.75" customHeight="1">
      <c r="A3057" s="15" t="s">
        <v>5434</v>
      </c>
      <c r="B3057" s="16" t="s">
        <v>5437</v>
      </c>
      <c r="C3057" s="18" t="s">
        <v>5438</v>
      </c>
      <c r="D3057" s="13" t="s">
        <v>16</v>
      </c>
      <c r="E3057" s="17">
        <v>2</v>
      </c>
    </row>
    <row r="3058" spans="1:5" ht="12.75" customHeight="1">
      <c r="A3058" s="15" t="s">
        <v>5434</v>
      </c>
      <c r="B3058" s="16" t="s">
        <v>5439</v>
      </c>
      <c r="C3058" s="18" t="s">
        <v>5440</v>
      </c>
      <c r="D3058" s="13" t="s">
        <v>16</v>
      </c>
      <c r="E3058" s="14"/>
    </row>
    <row r="3059" spans="1:5" ht="12.75" customHeight="1">
      <c r="A3059" s="10" t="s">
        <v>5441</v>
      </c>
      <c r="B3059" s="11" t="s">
        <v>5442</v>
      </c>
      <c r="C3059" s="12"/>
      <c r="D3059" s="18" t="s">
        <v>13</v>
      </c>
      <c r="E3059" s="14"/>
    </row>
    <row r="3060" spans="1:5" ht="12.75" customHeight="1">
      <c r="A3060" s="10" t="s">
        <v>5441</v>
      </c>
      <c r="B3060" s="11" t="s">
        <v>5443</v>
      </c>
      <c r="C3060" s="12"/>
      <c r="D3060" s="18" t="s">
        <v>13</v>
      </c>
      <c r="E3060" s="14"/>
    </row>
    <row r="3061" spans="1:5" ht="12.75" customHeight="1">
      <c r="A3061" s="10" t="s">
        <v>5444</v>
      </c>
      <c r="B3061" s="11" t="s">
        <v>5445</v>
      </c>
      <c r="C3061" s="18" t="s">
        <v>5446</v>
      </c>
      <c r="D3061" s="13" t="s">
        <v>13</v>
      </c>
      <c r="E3061" s="17">
        <v>1</v>
      </c>
    </row>
    <row r="3062" spans="1:5" ht="12.75" customHeight="1">
      <c r="A3062" s="15" t="s">
        <v>5444</v>
      </c>
      <c r="B3062" s="16" t="s">
        <v>5447</v>
      </c>
      <c r="C3062" s="18" t="s">
        <v>5448</v>
      </c>
      <c r="D3062" s="13" t="s">
        <v>113</v>
      </c>
      <c r="E3062" s="17">
        <v>1</v>
      </c>
    </row>
    <row r="3063" spans="1:5" ht="12.75" customHeight="1">
      <c r="A3063" s="15" t="s">
        <v>5444</v>
      </c>
      <c r="B3063" s="16" t="s">
        <v>5449</v>
      </c>
      <c r="C3063" s="18" t="s">
        <v>5450</v>
      </c>
      <c r="D3063" s="13" t="s">
        <v>113</v>
      </c>
      <c r="E3063" s="14"/>
    </row>
    <row r="3064" spans="1:5" ht="12.75" customHeight="1">
      <c r="A3064" s="15" t="s">
        <v>5444</v>
      </c>
      <c r="B3064" s="16" t="s">
        <v>5451</v>
      </c>
      <c r="C3064" s="12"/>
      <c r="D3064" s="13" t="s">
        <v>16</v>
      </c>
      <c r="E3064" s="14"/>
    </row>
    <row r="3065" spans="1:5" ht="12.75" customHeight="1">
      <c r="A3065" s="15" t="s">
        <v>5444</v>
      </c>
      <c r="B3065" s="16" t="s">
        <v>5452</v>
      </c>
      <c r="C3065" s="18" t="s">
        <v>5453</v>
      </c>
      <c r="D3065" s="13" t="s">
        <v>16</v>
      </c>
      <c r="E3065" s="14"/>
    </row>
    <row r="3066" spans="1:5" ht="12.75" customHeight="1">
      <c r="A3066" s="15" t="s">
        <v>5444</v>
      </c>
      <c r="B3066" s="16" t="s">
        <v>5454</v>
      </c>
      <c r="C3066" s="18" t="s">
        <v>5455</v>
      </c>
      <c r="D3066" s="13" t="s">
        <v>16</v>
      </c>
      <c r="E3066" s="14"/>
    </row>
    <row r="3067" spans="1:5" ht="12.75" customHeight="1">
      <c r="A3067" s="15" t="s">
        <v>5444</v>
      </c>
      <c r="B3067" s="16" t="s">
        <v>5456</v>
      </c>
      <c r="C3067" s="18" t="s">
        <v>5457</v>
      </c>
      <c r="D3067" s="13" t="s">
        <v>113</v>
      </c>
      <c r="E3067" s="14"/>
    </row>
    <row r="3068" spans="1:5" ht="12.75" customHeight="1">
      <c r="A3068" s="15" t="s">
        <v>5444</v>
      </c>
      <c r="B3068" s="16" t="s">
        <v>5458</v>
      </c>
      <c r="C3068" s="18" t="s">
        <v>5459</v>
      </c>
      <c r="D3068" s="13" t="s">
        <v>113</v>
      </c>
      <c r="E3068" s="14"/>
    </row>
    <row r="3069" spans="1:5" ht="12.75" customHeight="1">
      <c r="A3069" s="15" t="s">
        <v>5444</v>
      </c>
      <c r="B3069" s="16" t="s">
        <v>5460</v>
      </c>
      <c r="C3069" s="18" t="s">
        <v>5461</v>
      </c>
      <c r="D3069" s="13" t="s">
        <v>16</v>
      </c>
      <c r="E3069" s="17">
        <v>1</v>
      </c>
    </row>
    <row r="3070" spans="1:5" ht="12.75" customHeight="1">
      <c r="A3070" s="15" t="s">
        <v>5444</v>
      </c>
      <c r="B3070" s="16" t="s">
        <v>5462</v>
      </c>
      <c r="C3070" s="18" t="s">
        <v>5463</v>
      </c>
      <c r="D3070" s="13" t="s">
        <v>113</v>
      </c>
      <c r="E3070" s="14"/>
    </row>
    <row r="3071" spans="1:5" ht="12.75" customHeight="1">
      <c r="A3071" s="15" t="s">
        <v>5444</v>
      </c>
      <c r="B3071" s="16" t="s">
        <v>5464</v>
      </c>
      <c r="C3071" s="18" t="s">
        <v>5465</v>
      </c>
      <c r="D3071" s="13" t="s">
        <v>16</v>
      </c>
      <c r="E3071" s="14"/>
    </row>
    <row r="3072" spans="1:5" ht="12.75" customHeight="1">
      <c r="A3072" s="15" t="s">
        <v>5444</v>
      </c>
      <c r="B3072" s="16" t="s">
        <v>5466</v>
      </c>
      <c r="C3072" s="18" t="s">
        <v>5467</v>
      </c>
      <c r="D3072" s="13" t="s">
        <v>16</v>
      </c>
      <c r="E3072" s="14"/>
    </row>
    <row r="3073" spans="1:5" ht="12.75" customHeight="1">
      <c r="A3073" s="15" t="s">
        <v>5444</v>
      </c>
      <c r="B3073" s="16" t="s">
        <v>5468</v>
      </c>
      <c r="C3073" s="18" t="s">
        <v>5469</v>
      </c>
      <c r="D3073" s="13" t="s">
        <v>16</v>
      </c>
      <c r="E3073" s="14"/>
    </row>
    <row r="3074" spans="1:5" ht="12.75" customHeight="1">
      <c r="A3074" s="15" t="s">
        <v>5470</v>
      </c>
      <c r="B3074" s="16" t="s">
        <v>5471</v>
      </c>
      <c r="C3074" s="18" t="s">
        <v>5472</v>
      </c>
      <c r="D3074" s="13" t="s">
        <v>16</v>
      </c>
      <c r="E3074" s="14"/>
    </row>
    <row r="3075" spans="1:5" ht="12.75" customHeight="1">
      <c r="A3075" s="15" t="s">
        <v>5470</v>
      </c>
      <c r="B3075" s="16" t="s">
        <v>5473</v>
      </c>
      <c r="C3075" s="18" t="s">
        <v>5474</v>
      </c>
      <c r="D3075" s="13" t="s">
        <v>16</v>
      </c>
      <c r="E3075" s="14"/>
    </row>
    <row r="3076" spans="1:5" ht="12.75" customHeight="1">
      <c r="A3076" s="15" t="s">
        <v>5475</v>
      </c>
      <c r="B3076" s="16" t="s">
        <v>5476</v>
      </c>
      <c r="C3076" s="18" t="s">
        <v>5477</v>
      </c>
      <c r="D3076" s="13" t="s">
        <v>113</v>
      </c>
      <c r="E3076" s="14"/>
    </row>
    <row r="3077" spans="1:5" ht="12.75" customHeight="1">
      <c r="A3077" s="15" t="s">
        <v>5478</v>
      </c>
      <c r="B3077" s="16" t="s">
        <v>5479</v>
      </c>
      <c r="C3077" s="18" t="s">
        <v>5480</v>
      </c>
      <c r="D3077" s="13" t="s">
        <v>113</v>
      </c>
      <c r="E3077" s="17">
        <v>1</v>
      </c>
    </row>
    <row r="3078" spans="1:5" ht="12.75" customHeight="1">
      <c r="A3078" s="15" t="s">
        <v>5478</v>
      </c>
      <c r="B3078" s="16" t="s">
        <v>5481</v>
      </c>
      <c r="C3078" s="18" t="s">
        <v>5482</v>
      </c>
      <c r="D3078" s="13" t="s">
        <v>136</v>
      </c>
      <c r="E3078" s="14"/>
    </row>
    <row r="3079" spans="1:5" ht="12.75" customHeight="1">
      <c r="A3079" s="15" t="s">
        <v>5478</v>
      </c>
      <c r="B3079" s="16" t="s">
        <v>5483</v>
      </c>
      <c r="C3079" s="18" t="s">
        <v>5484</v>
      </c>
      <c r="D3079" s="13" t="s">
        <v>268</v>
      </c>
      <c r="E3079" s="14"/>
    </row>
    <row r="3080" spans="1:5" ht="12.75" customHeight="1">
      <c r="A3080" s="15" t="s">
        <v>5478</v>
      </c>
      <c r="B3080" s="16" t="s">
        <v>5485</v>
      </c>
      <c r="C3080" s="18" t="s">
        <v>5486</v>
      </c>
      <c r="D3080" s="13" t="s">
        <v>16</v>
      </c>
      <c r="E3080" s="14"/>
    </row>
    <row r="3081" spans="1:5" ht="12.75" customHeight="1">
      <c r="A3081" s="15" t="s">
        <v>5478</v>
      </c>
      <c r="B3081" s="16" t="s">
        <v>5487</v>
      </c>
      <c r="C3081" s="18" t="s">
        <v>5488</v>
      </c>
      <c r="D3081" s="13" t="s">
        <v>300</v>
      </c>
      <c r="E3081" s="14"/>
    </row>
    <row r="3082" spans="1:5" ht="12.75" customHeight="1">
      <c r="A3082" s="15" t="s">
        <v>5478</v>
      </c>
      <c r="B3082" s="16" t="s">
        <v>5489</v>
      </c>
      <c r="C3082" s="18" t="s">
        <v>5490</v>
      </c>
      <c r="D3082" s="13" t="s">
        <v>224</v>
      </c>
      <c r="E3082" s="17">
        <v>1</v>
      </c>
    </row>
    <row r="3083" spans="1:5" ht="12.75" customHeight="1">
      <c r="A3083" s="15" t="s">
        <v>5491</v>
      </c>
      <c r="B3083" s="16" t="s">
        <v>5492</v>
      </c>
      <c r="C3083" s="12"/>
      <c r="D3083" s="13" t="s">
        <v>13</v>
      </c>
      <c r="E3083" s="14"/>
    </row>
    <row r="3084" spans="1:5" ht="12.75" customHeight="1">
      <c r="A3084" s="15" t="s">
        <v>5491</v>
      </c>
      <c r="B3084" s="16" t="s">
        <v>5493</v>
      </c>
      <c r="C3084" s="12"/>
      <c r="D3084" s="13" t="s">
        <v>13</v>
      </c>
      <c r="E3084" s="14"/>
    </row>
    <row r="3085" spans="1:5" ht="12.75" customHeight="1">
      <c r="A3085" s="15" t="s">
        <v>5491</v>
      </c>
      <c r="B3085" s="16" t="s">
        <v>5494</v>
      </c>
      <c r="C3085" s="12"/>
      <c r="D3085" s="13" t="s">
        <v>13</v>
      </c>
      <c r="E3085" s="14"/>
    </row>
    <row r="3086" spans="1:5" ht="12.75" customHeight="1">
      <c r="A3086" s="15" t="s">
        <v>5491</v>
      </c>
      <c r="B3086" s="16" t="s">
        <v>5495</v>
      </c>
      <c r="C3086" s="12"/>
      <c r="D3086" s="13" t="s">
        <v>13</v>
      </c>
      <c r="E3086" s="14"/>
    </row>
    <row r="3087" spans="1:5" ht="12.75" customHeight="1">
      <c r="A3087" s="15" t="s">
        <v>5491</v>
      </c>
      <c r="B3087" s="16" t="s">
        <v>5496</v>
      </c>
      <c r="C3087" s="12"/>
      <c r="D3087" s="13" t="s">
        <v>13</v>
      </c>
      <c r="E3087" s="14"/>
    </row>
    <row r="3088" spans="1:5" ht="12.75" customHeight="1">
      <c r="A3088" s="15" t="s">
        <v>5497</v>
      </c>
      <c r="B3088" s="16" t="s">
        <v>5498</v>
      </c>
      <c r="C3088" s="18" t="s">
        <v>5499</v>
      </c>
      <c r="D3088" s="13" t="s">
        <v>268</v>
      </c>
      <c r="E3088" s="14"/>
    </row>
    <row r="3089" spans="1:5" ht="12.75" customHeight="1">
      <c r="A3089" s="15" t="s">
        <v>5500</v>
      </c>
      <c r="B3089" s="16" t="s">
        <v>5501</v>
      </c>
      <c r="C3089" s="18" t="s">
        <v>5502</v>
      </c>
      <c r="D3089" s="13" t="s">
        <v>16</v>
      </c>
      <c r="E3089" s="14"/>
    </row>
    <row r="3090" spans="1:5" ht="12.75" customHeight="1">
      <c r="A3090" s="15" t="s">
        <v>5503</v>
      </c>
      <c r="B3090" s="16" t="s">
        <v>5504</v>
      </c>
      <c r="C3090" s="18" t="s">
        <v>5505</v>
      </c>
      <c r="D3090" s="13" t="s">
        <v>224</v>
      </c>
      <c r="E3090" s="14"/>
    </row>
    <row r="3091" spans="1:5" ht="12.75" customHeight="1">
      <c r="A3091" s="15" t="s">
        <v>5503</v>
      </c>
      <c r="B3091" s="16" t="s">
        <v>5506</v>
      </c>
      <c r="C3091" s="18" t="s">
        <v>5507</v>
      </c>
      <c r="D3091" s="13" t="s">
        <v>16</v>
      </c>
      <c r="E3091" s="14"/>
    </row>
    <row r="3092" spans="1:5" ht="12.75" customHeight="1">
      <c r="A3092" s="15" t="s">
        <v>5503</v>
      </c>
      <c r="B3092" s="16" t="s">
        <v>5508</v>
      </c>
      <c r="C3092" s="18" t="s">
        <v>5509</v>
      </c>
      <c r="D3092" s="13" t="s">
        <v>300</v>
      </c>
      <c r="E3092" s="14"/>
    </row>
    <row r="3093" spans="1:5" ht="12.75" customHeight="1">
      <c r="A3093" s="15" t="s">
        <v>5503</v>
      </c>
      <c r="B3093" s="16" t="s">
        <v>5510</v>
      </c>
      <c r="C3093" s="18" t="s">
        <v>5511</v>
      </c>
      <c r="D3093" s="13" t="s">
        <v>136</v>
      </c>
      <c r="E3093" s="14"/>
    </row>
    <row r="3094" spans="1:5" ht="12.75" customHeight="1">
      <c r="A3094" s="15" t="s">
        <v>5512</v>
      </c>
      <c r="B3094" s="16" t="s">
        <v>5513</v>
      </c>
      <c r="C3094" s="18" t="s">
        <v>5514</v>
      </c>
      <c r="D3094" s="13" t="s">
        <v>113</v>
      </c>
      <c r="E3094" s="14"/>
    </row>
    <row r="3095" spans="1:5" ht="12.75" customHeight="1">
      <c r="A3095" s="15" t="s">
        <v>5512</v>
      </c>
      <c r="B3095" s="16" t="s">
        <v>5515</v>
      </c>
      <c r="C3095" s="18" t="s">
        <v>5516</v>
      </c>
      <c r="D3095" s="13" t="s">
        <v>16</v>
      </c>
      <c r="E3095" s="14"/>
    </row>
    <row r="3096" spans="1:5" ht="12.75" customHeight="1">
      <c r="A3096" s="15" t="s">
        <v>5512</v>
      </c>
      <c r="B3096" s="16" t="s">
        <v>5517</v>
      </c>
      <c r="C3096" s="18" t="s">
        <v>5518</v>
      </c>
      <c r="D3096" s="13" t="s">
        <v>16</v>
      </c>
      <c r="E3096" s="14"/>
    </row>
    <row r="3097" spans="1:5" ht="12.75" customHeight="1">
      <c r="A3097" s="15" t="s">
        <v>5512</v>
      </c>
      <c r="B3097" s="16" t="s">
        <v>5519</v>
      </c>
      <c r="C3097" s="18" t="s">
        <v>5520</v>
      </c>
      <c r="D3097" s="13" t="s">
        <v>113</v>
      </c>
      <c r="E3097" s="14"/>
    </row>
    <row r="3098" spans="1:5" ht="12.75" customHeight="1">
      <c r="A3098" s="15" t="s">
        <v>5512</v>
      </c>
      <c r="B3098" s="16" t="s">
        <v>5521</v>
      </c>
      <c r="C3098" s="12"/>
      <c r="D3098" s="13" t="s">
        <v>16</v>
      </c>
      <c r="E3098" s="14"/>
    </row>
    <row r="3099" spans="1:5" ht="12.75" customHeight="1">
      <c r="A3099" s="15" t="s">
        <v>5512</v>
      </c>
      <c r="B3099" s="16" t="s">
        <v>5522</v>
      </c>
      <c r="C3099" s="18" t="s">
        <v>5523</v>
      </c>
      <c r="D3099" s="13" t="s">
        <v>16</v>
      </c>
      <c r="E3099" s="17">
        <v>2</v>
      </c>
    </row>
    <row r="3100" spans="1:5" ht="12.75" customHeight="1">
      <c r="A3100" s="15" t="s">
        <v>5512</v>
      </c>
      <c r="B3100" s="16" t="s">
        <v>5524</v>
      </c>
      <c r="C3100" s="18" t="s">
        <v>5525</v>
      </c>
      <c r="D3100" s="13" t="s">
        <v>16</v>
      </c>
      <c r="E3100" s="14"/>
    </row>
    <row r="3101" spans="1:5" ht="12.75" customHeight="1">
      <c r="A3101" s="10" t="s">
        <v>5512</v>
      </c>
      <c r="B3101" s="11" t="s">
        <v>5526</v>
      </c>
      <c r="C3101" s="18" t="s">
        <v>5527</v>
      </c>
      <c r="D3101" s="13" t="s">
        <v>13</v>
      </c>
      <c r="E3101" s="14"/>
    </row>
    <row r="3102" spans="1:5" ht="12.75" customHeight="1">
      <c r="A3102" s="10" t="s">
        <v>5512</v>
      </c>
      <c r="B3102" s="11" t="s">
        <v>5528</v>
      </c>
      <c r="C3102" s="18" t="s">
        <v>5529</v>
      </c>
      <c r="D3102" s="13" t="s">
        <v>13</v>
      </c>
      <c r="E3102" s="14"/>
    </row>
    <row r="3103" spans="1:5" ht="12.75" customHeight="1">
      <c r="A3103" s="15" t="s">
        <v>5512</v>
      </c>
      <c r="B3103" s="16" t="s">
        <v>5530</v>
      </c>
      <c r="C3103" s="18" t="s">
        <v>5531</v>
      </c>
      <c r="D3103" s="13" t="s">
        <v>16</v>
      </c>
      <c r="E3103" s="14"/>
    </row>
    <row r="3104" spans="1:5" ht="12.75" customHeight="1">
      <c r="A3104" s="10" t="s">
        <v>5512</v>
      </c>
      <c r="B3104" s="11" t="s">
        <v>5532</v>
      </c>
      <c r="C3104" s="18" t="s">
        <v>5533</v>
      </c>
      <c r="D3104" s="13" t="s">
        <v>13</v>
      </c>
      <c r="E3104" s="14"/>
    </row>
    <row r="3105" spans="1:5" ht="12.75" customHeight="1">
      <c r="A3105" s="15" t="s">
        <v>5512</v>
      </c>
      <c r="B3105" s="16" t="s">
        <v>5534</v>
      </c>
      <c r="C3105" s="18" t="s">
        <v>5535</v>
      </c>
      <c r="D3105" s="13" t="s">
        <v>16</v>
      </c>
      <c r="E3105" s="14"/>
    </row>
    <row r="3106" spans="1:5" ht="12.75" customHeight="1">
      <c r="A3106" s="15" t="s">
        <v>5512</v>
      </c>
      <c r="B3106" s="16" t="s">
        <v>5536</v>
      </c>
      <c r="C3106" s="18" t="s">
        <v>5537</v>
      </c>
      <c r="D3106" s="13" t="s">
        <v>16</v>
      </c>
      <c r="E3106" s="14"/>
    </row>
    <row r="3107" spans="1:5" ht="12.75" customHeight="1">
      <c r="A3107" s="10" t="s">
        <v>5512</v>
      </c>
      <c r="B3107" s="11" t="s">
        <v>5538</v>
      </c>
      <c r="C3107" s="18" t="s">
        <v>5539</v>
      </c>
      <c r="D3107" s="13" t="s">
        <v>13</v>
      </c>
      <c r="E3107" s="14"/>
    </row>
    <row r="3108" spans="1:5" ht="12.75" customHeight="1">
      <c r="A3108" s="15" t="s">
        <v>5512</v>
      </c>
      <c r="B3108" s="16" t="s">
        <v>5540</v>
      </c>
      <c r="C3108" s="18" t="s">
        <v>5541</v>
      </c>
      <c r="D3108" s="13" t="s">
        <v>113</v>
      </c>
      <c r="E3108" s="14"/>
    </row>
    <row r="3109" spans="1:5" ht="12.75" customHeight="1">
      <c r="A3109" s="15" t="s">
        <v>5512</v>
      </c>
      <c r="B3109" s="16" t="s">
        <v>5542</v>
      </c>
      <c r="C3109" s="18" t="s">
        <v>5543</v>
      </c>
      <c r="D3109" s="13" t="s">
        <v>136</v>
      </c>
      <c r="E3109" s="17">
        <v>1</v>
      </c>
    </row>
    <row r="3110" spans="1:5" ht="12.75" customHeight="1">
      <c r="A3110" s="15" t="s">
        <v>5512</v>
      </c>
      <c r="B3110" s="16" t="s">
        <v>5544</v>
      </c>
      <c r="C3110" s="18" t="s">
        <v>5545</v>
      </c>
      <c r="D3110" s="13" t="s">
        <v>113</v>
      </c>
      <c r="E3110" s="17">
        <v>1</v>
      </c>
    </row>
    <row r="3111" spans="1:5" ht="12.75" customHeight="1">
      <c r="A3111" s="10" t="s">
        <v>5546</v>
      </c>
      <c r="B3111" s="11" t="s">
        <v>5547</v>
      </c>
      <c r="C3111" s="18" t="s">
        <v>5548</v>
      </c>
      <c r="D3111" s="13" t="s">
        <v>13</v>
      </c>
      <c r="E3111" s="17">
        <v>1</v>
      </c>
    </row>
    <row r="3112" spans="1:5" ht="12.75" customHeight="1">
      <c r="A3112" s="15" t="s">
        <v>5546</v>
      </c>
      <c r="B3112" s="16" t="s">
        <v>5549</v>
      </c>
      <c r="C3112" s="18" t="s">
        <v>5550</v>
      </c>
      <c r="D3112" s="13" t="s">
        <v>224</v>
      </c>
      <c r="E3112" s="14"/>
    </row>
    <row r="3113" spans="1:5" ht="12.75" customHeight="1">
      <c r="A3113" s="15" t="s">
        <v>5546</v>
      </c>
      <c r="B3113" s="16" t="s">
        <v>5551</v>
      </c>
      <c r="C3113" s="18" t="s">
        <v>5552</v>
      </c>
      <c r="D3113" s="13" t="s">
        <v>16</v>
      </c>
      <c r="E3113" s="14"/>
    </row>
    <row r="3114" spans="1:5" ht="12.75" customHeight="1">
      <c r="A3114" s="15" t="s">
        <v>5546</v>
      </c>
      <c r="B3114" s="16" t="s">
        <v>5553</v>
      </c>
      <c r="C3114" s="18" t="s">
        <v>5554</v>
      </c>
      <c r="D3114" s="13" t="s">
        <v>300</v>
      </c>
      <c r="E3114" s="17">
        <v>1</v>
      </c>
    </row>
    <row r="3115" spans="1:5" ht="12.75" customHeight="1">
      <c r="A3115" s="15" t="s">
        <v>5546</v>
      </c>
      <c r="B3115" s="16" t="s">
        <v>5555</v>
      </c>
      <c r="C3115" s="18" t="s">
        <v>5556</v>
      </c>
      <c r="D3115" s="13" t="s">
        <v>224</v>
      </c>
      <c r="E3115" s="14"/>
    </row>
    <row r="3116" spans="1:5" ht="12.75" customHeight="1">
      <c r="A3116" s="15" t="s">
        <v>5546</v>
      </c>
      <c r="B3116" s="16" t="s">
        <v>5557</v>
      </c>
      <c r="C3116" s="18" t="s">
        <v>5558</v>
      </c>
      <c r="D3116" s="13" t="s">
        <v>224</v>
      </c>
      <c r="E3116" s="17">
        <v>1</v>
      </c>
    </row>
    <row r="3117" spans="1:5" ht="12.75" customHeight="1">
      <c r="A3117" s="15" t="s">
        <v>5546</v>
      </c>
      <c r="B3117" s="16" t="s">
        <v>5559</v>
      </c>
      <c r="C3117" s="12"/>
      <c r="D3117" s="13" t="s">
        <v>268</v>
      </c>
      <c r="E3117" s="14"/>
    </row>
    <row r="3118" spans="1:5" ht="12.75" customHeight="1">
      <c r="A3118" s="15" t="s">
        <v>5546</v>
      </c>
      <c r="B3118" s="16" t="s">
        <v>5560</v>
      </c>
      <c r="C3118" s="18" t="s">
        <v>5561</v>
      </c>
      <c r="D3118" s="13" t="s">
        <v>268</v>
      </c>
      <c r="E3118" s="14"/>
    </row>
    <row r="3119" spans="1:5" ht="12.75" customHeight="1">
      <c r="A3119" s="15" t="s">
        <v>5546</v>
      </c>
      <c r="B3119" s="16" t="s">
        <v>5562</v>
      </c>
      <c r="C3119" s="18" t="s">
        <v>5563</v>
      </c>
      <c r="D3119" s="13" t="s">
        <v>268</v>
      </c>
      <c r="E3119" s="17">
        <v>2</v>
      </c>
    </row>
    <row r="3120" spans="1:5" ht="12.75" customHeight="1">
      <c r="A3120" s="15" t="s">
        <v>5546</v>
      </c>
      <c r="B3120" s="16" t="s">
        <v>5564</v>
      </c>
      <c r="C3120" s="18" t="s">
        <v>5565</v>
      </c>
      <c r="D3120" s="13" t="s">
        <v>224</v>
      </c>
      <c r="E3120" s="17">
        <v>1</v>
      </c>
    </row>
    <row r="3121" spans="1:5" ht="12.75" customHeight="1">
      <c r="A3121" s="15" t="s">
        <v>5566</v>
      </c>
      <c r="B3121" s="16" t="s">
        <v>5567</v>
      </c>
      <c r="C3121" s="18" t="s">
        <v>5568</v>
      </c>
      <c r="D3121" s="13" t="s">
        <v>16</v>
      </c>
      <c r="E3121" s="14"/>
    </row>
    <row r="3122" spans="1:5" ht="12.75" customHeight="1">
      <c r="A3122" s="10" t="s">
        <v>5566</v>
      </c>
      <c r="B3122" s="11" t="s">
        <v>5569</v>
      </c>
      <c r="C3122" s="12"/>
      <c r="D3122" s="13" t="s">
        <v>13</v>
      </c>
      <c r="E3122" s="14"/>
    </row>
    <row r="3123" spans="1:5" ht="12.75" customHeight="1">
      <c r="A3123" s="15" t="s">
        <v>5566</v>
      </c>
      <c r="B3123" s="16" t="s">
        <v>5570</v>
      </c>
      <c r="C3123" s="18" t="s">
        <v>5571</v>
      </c>
      <c r="D3123" s="13" t="s">
        <v>16</v>
      </c>
      <c r="E3123" s="14"/>
    </row>
    <row r="3124" spans="1:5" ht="12.75" customHeight="1">
      <c r="A3124" s="15" t="s">
        <v>5566</v>
      </c>
      <c r="B3124" s="16" t="s">
        <v>5572</v>
      </c>
      <c r="C3124" s="18" t="s">
        <v>5573</v>
      </c>
      <c r="D3124" s="13" t="s">
        <v>224</v>
      </c>
      <c r="E3124" s="14"/>
    </row>
    <row r="3125" spans="1:5" ht="12.75" customHeight="1">
      <c r="A3125" s="15" t="s">
        <v>5566</v>
      </c>
      <c r="B3125" s="16" t="s">
        <v>5574</v>
      </c>
      <c r="C3125" s="18" t="s">
        <v>5575</v>
      </c>
      <c r="D3125" s="13" t="s">
        <v>136</v>
      </c>
      <c r="E3125" s="14"/>
    </row>
    <row r="3126" spans="1:5" ht="12.75" customHeight="1">
      <c r="A3126" s="15" t="s">
        <v>5566</v>
      </c>
      <c r="B3126" s="16" t="s">
        <v>5576</v>
      </c>
      <c r="C3126" s="18" t="s">
        <v>5577</v>
      </c>
      <c r="D3126" s="13" t="s">
        <v>16</v>
      </c>
      <c r="E3126" s="14"/>
    </row>
    <row r="3127" spans="1:5" ht="12.75" customHeight="1">
      <c r="A3127" s="15" t="s">
        <v>5566</v>
      </c>
      <c r="B3127" s="16" t="s">
        <v>5578</v>
      </c>
      <c r="C3127" s="18" t="s">
        <v>5579</v>
      </c>
      <c r="D3127" s="13" t="s">
        <v>16</v>
      </c>
      <c r="E3127" s="14"/>
    </row>
    <row r="3128" spans="1:5" ht="12.75" customHeight="1">
      <c r="A3128" s="15" t="s">
        <v>5580</v>
      </c>
      <c r="B3128" s="16" t="s">
        <v>5581</v>
      </c>
      <c r="C3128" s="18" t="s">
        <v>5582</v>
      </c>
      <c r="D3128" s="13" t="s">
        <v>16</v>
      </c>
      <c r="E3128" s="14"/>
    </row>
    <row r="3129" spans="1:5" ht="12.75" customHeight="1">
      <c r="A3129" s="10" t="s">
        <v>5580</v>
      </c>
      <c r="B3129" s="11" t="s">
        <v>5583</v>
      </c>
      <c r="C3129" s="18" t="s">
        <v>5584</v>
      </c>
      <c r="D3129" s="13" t="s">
        <v>13</v>
      </c>
      <c r="E3129" s="14"/>
    </row>
    <row r="3130" spans="1:5" ht="12.75" customHeight="1">
      <c r="A3130" s="15" t="s">
        <v>5580</v>
      </c>
      <c r="B3130" s="16" t="s">
        <v>5585</v>
      </c>
      <c r="C3130" s="18" t="s">
        <v>5586</v>
      </c>
      <c r="D3130" s="13" t="s">
        <v>113</v>
      </c>
      <c r="E3130" s="14"/>
    </row>
    <row r="3131" spans="1:5" ht="12.75" customHeight="1">
      <c r="A3131" s="15" t="s">
        <v>5580</v>
      </c>
      <c r="B3131" s="16" t="s">
        <v>5587</v>
      </c>
      <c r="C3131" s="18" t="s">
        <v>5588</v>
      </c>
      <c r="D3131" s="13" t="s">
        <v>16</v>
      </c>
      <c r="E3131" s="14"/>
    </row>
    <row r="3132" spans="1:5" ht="12.75" customHeight="1">
      <c r="A3132" s="15" t="s">
        <v>5580</v>
      </c>
      <c r="B3132" s="16" t="s">
        <v>5589</v>
      </c>
      <c r="C3132" s="18" t="s">
        <v>5590</v>
      </c>
      <c r="D3132" s="13" t="s">
        <v>113</v>
      </c>
      <c r="E3132" s="14"/>
    </row>
    <row r="3133" spans="1:5" ht="12.75" customHeight="1">
      <c r="A3133" s="10" t="s">
        <v>5580</v>
      </c>
      <c r="B3133" s="11" t="s">
        <v>5591</v>
      </c>
      <c r="C3133" s="18" t="s">
        <v>5592</v>
      </c>
      <c r="D3133" s="13" t="s">
        <v>13</v>
      </c>
      <c r="E3133" s="14"/>
    </row>
    <row r="3134" spans="1:5" ht="12.75" customHeight="1">
      <c r="A3134" s="15" t="s">
        <v>5580</v>
      </c>
      <c r="B3134" s="16" t="s">
        <v>5593</v>
      </c>
      <c r="C3134" s="18" t="s">
        <v>5594</v>
      </c>
      <c r="D3134" s="13" t="s">
        <v>16</v>
      </c>
      <c r="E3134" s="14"/>
    </row>
    <row r="3135" spans="1:5" ht="12.75" customHeight="1">
      <c r="A3135" s="15" t="s">
        <v>5580</v>
      </c>
      <c r="B3135" s="16" t="s">
        <v>5595</v>
      </c>
      <c r="C3135" s="18" t="s">
        <v>5596</v>
      </c>
      <c r="D3135" s="13" t="s">
        <v>16</v>
      </c>
      <c r="E3135" s="14"/>
    </row>
    <row r="3136" spans="1:5" ht="12.75" customHeight="1">
      <c r="A3136" s="15" t="s">
        <v>5580</v>
      </c>
      <c r="B3136" s="16" t="s">
        <v>5597</v>
      </c>
      <c r="C3136" s="18" t="s">
        <v>5598</v>
      </c>
      <c r="D3136" s="13" t="s">
        <v>268</v>
      </c>
      <c r="E3136" s="17">
        <v>1</v>
      </c>
    </row>
    <row r="3137" spans="1:5" ht="12.75" customHeight="1">
      <c r="A3137" s="15" t="s">
        <v>5599</v>
      </c>
      <c r="B3137" s="16" t="s">
        <v>5600</v>
      </c>
      <c r="C3137" s="18" t="s">
        <v>5601</v>
      </c>
      <c r="D3137" s="13" t="s">
        <v>224</v>
      </c>
      <c r="E3137" s="14"/>
    </row>
    <row r="3138" spans="1:5" ht="12.75" customHeight="1">
      <c r="A3138" s="15" t="s">
        <v>5599</v>
      </c>
      <c r="B3138" s="16" t="s">
        <v>5602</v>
      </c>
      <c r="C3138" s="18" t="s">
        <v>5603</v>
      </c>
      <c r="D3138" s="13" t="s">
        <v>268</v>
      </c>
      <c r="E3138" s="17">
        <v>1</v>
      </c>
    </row>
    <row r="3139" spans="1:5" ht="12.75" customHeight="1">
      <c r="A3139" s="15" t="s">
        <v>5604</v>
      </c>
      <c r="B3139" s="16" t="s">
        <v>5605</v>
      </c>
      <c r="C3139" s="18" t="s">
        <v>5606</v>
      </c>
      <c r="D3139" s="13" t="s">
        <v>16</v>
      </c>
      <c r="E3139" s="17">
        <v>2</v>
      </c>
    </row>
    <row r="3140" spans="1:5" ht="12.75" customHeight="1">
      <c r="A3140" s="15" t="s">
        <v>5604</v>
      </c>
      <c r="B3140" s="16" t="s">
        <v>5607</v>
      </c>
      <c r="C3140" s="18" t="s">
        <v>5608</v>
      </c>
      <c r="D3140" s="13" t="s">
        <v>16</v>
      </c>
      <c r="E3140" s="14"/>
    </row>
    <row r="3141" spans="1:5" ht="12.75" customHeight="1">
      <c r="A3141" s="10" t="s">
        <v>5604</v>
      </c>
      <c r="B3141" s="11" t="s">
        <v>5609</v>
      </c>
      <c r="C3141" s="12"/>
      <c r="D3141" s="18" t="s">
        <v>13</v>
      </c>
      <c r="E3141" s="14"/>
    </row>
    <row r="3142" spans="1:5" ht="12.75" customHeight="1">
      <c r="A3142" s="10" t="s">
        <v>5604</v>
      </c>
      <c r="B3142" s="11" t="s">
        <v>5610</v>
      </c>
      <c r="C3142" s="12"/>
      <c r="D3142" s="18" t="s">
        <v>13</v>
      </c>
      <c r="E3142" s="14"/>
    </row>
    <row r="3143" spans="1:5" ht="12.75" customHeight="1">
      <c r="A3143" s="10" t="s">
        <v>5604</v>
      </c>
      <c r="B3143" s="11" t="s">
        <v>5611</v>
      </c>
      <c r="C3143" s="12"/>
      <c r="D3143" s="13" t="s">
        <v>13</v>
      </c>
      <c r="E3143" s="14"/>
    </row>
    <row r="3144" spans="1:5" ht="12.75" customHeight="1">
      <c r="A3144" s="15" t="s">
        <v>5604</v>
      </c>
      <c r="B3144" s="16" t="s">
        <v>5612</v>
      </c>
      <c r="C3144" s="18" t="s">
        <v>5613</v>
      </c>
      <c r="D3144" s="13" t="s">
        <v>16</v>
      </c>
      <c r="E3144" s="17">
        <v>2</v>
      </c>
    </row>
    <row r="3145" spans="1:5" ht="12.75" customHeight="1">
      <c r="A3145" s="15" t="s">
        <v>5604</v>
      </c>
      <c r="B3145" s="16" t="s">
        <v>5614</v>
      </c>
      <c r="C3145" s="18" t="s">
        <v>5615</v>
      </c>
      <c r="D3145" s="13" t="s">
        <v>16</v>
      </c>
      <c r="E3145" s="17">
        <v>1</v>
      </c>
    </row>
    <row r="3146" spans="1:5" ht="12.75" customHeight="1">
      <c r="A3146" s="15" t="s">
        <v>5604</v>
      </c>
      <c r="B3146" s="16" t="s">
        <v>5616</v>
      </c>
      <c r="C3146" s="18" t="s">
        <v>5617</v>
      </c>
      <c r="D3146" s="13" t="s">
        <v>16</v>
      </c>
      <c r="E3146" s="14"/>
    </row>
    <row r="3147" spans="1:5" ht="12.75" customHeight="1">
      <c r="A3147" s="10" t="s">
        <v>5604</v>
      </c>
      <c r="B3147" s="11" t="s">
        <v>5618</v>
      </c>
      <c r="C3147" s="12"/>
      <c r="D3147" s="13" t="s">
        <v>13</v>
      </c>
      <c r="E3147" s="14"/>
    </row>
    <row r="3148" spans="1:5" ht="12.75" customHeight="1">
      <c r="A3148" s="10" t="s">
        <v>5604</v>
      </c>
      <c r="B3148" s="11" t="s">
        <v>5619</v>
      </c>
      <c r="C3148" s="12"/>
      <c r="D3148" s="13" t="s">
        <v>13</v>
      </c>
      <c r="E3148" s="14"/>
    </row>
    <row r="3149" spans="1:5" ht="12.75" customHeight="1">
      <c r="A3149" s="15" t="s">
        <v>5604</v>
      </c>
      <c r="B3149" s="16" t="s">
        <v>5620</v>
      </c>
      <c r="C3149" s="18" t="s">
        <v>5621</v>
      </c>
      <c r="D3149" s="13" t="s">
        <v>16</v>
      </c>
      <c r="E3149" s="14"/>
    </row>
    <row r="3150" spans="1:5" ht="12.75" customHeight="1">
      <c r="A3150" s="10" t="s">
        <v>5604</v>
      </c>
      <c r="B3150" s="11" t="s">
        <v>5622</v>
      </c>
      <c r="C3150" s="12"/>
      <c r="D3150" s="13" t="s">
        <v>13</v>
      </c>
      <c r="E3150" s="14"/>
    </row>
    <row r="3151" spans="1:5" ht="12.75" customHeight="1">
      <c r="A3151" s="10" t="s">
        <v>5604</v>
      </c>
      <c r="B3151" s="11" t="s">
        <v>5623</v>
      </c>
      <c r="C3151" s="18" t="s">
        <v>5624</v>
      </c>
      <c r="D3151" s="13" t="s">
        <v>13</v>
      </c>
      <c r="E3151" s="14"/>
    </row>
    <row r="3152" spans="1:5" ht="12.75" customHeight="1">
      <c r="A3152" s="15" t="s">
        <v>5604</v>
      </c>
      <c r="B3152" s="16" t="s">
        <v>5625</v>
      </c>
      <c r="C3152" s="18" t="s">
        <v>5626</v>
      </c>
      <c r="D3152" s="13" t="s">
        <v>16</v>
      </c>
      <c r="E3152" s="17">
        <v>5</v>
      </c>
    </row>
    <row r="3153" spans="1:5" ht="12.75" customHeight="1">
      <c r="A3153" s="15" t="s">
        <v>5604</v>
      </c>
      <c r="B3153" s="16" t="s">
        <v>5627</v>
      </c>
      <c r="C3153" s="18" t="s">
        <v>5628</v>
      </c>
      <c r="D3153" s="13" t="s">
        <v>16</v>
      </c>
      <c r="E3153" s="14"/>
    </row>
    <row r="3154" spans="1:5" ht="12.75" customHeight="1">
      <c r="A3154" s="15" t="s">
        <v>5604</v>
      </c>
      <c r="B3154" s="16" t="s">
        <v>5629</v>
      </c>
      <c r="C3154" s="18" t="s">
        <v>5630</v>
      </c>
      <c r="D3154" s="13" t="s">
        <v>16</v>
      </c>
      <c r="E3154" s="14"/>
    </row>
    <row r="3155" spans="1:5" ht="12.75" customHeight="1">
      <c r="A3155" s="15" t="s">
        <v>5604</v>
      </c>
      <c r="B3155" s="16" t="s">
        <v>5631</v>
      </c>
      <c r="C3155" s="18" t="s">
        <v>5632</v>
      </c>
      <c r="D3155" s="13" t="s">
        <v>16</v>
      </c>
      <c r="E3155" s="17">
        <v>1</v>
      </c>
    </row>
    <row r="3156" spans="1:5" ht="12.75" customHeight="1">
      <c r="A3156" s="15" t="s">
        <v>5604</v>
      </c>
      <c r="B3156" s="16" t="s">
        <v>5633</v>
      </c>
      <c r="C3156" s="18" t="s">
        <v>5634</v>
      </c>
      <c r="D3156" s="13" t="s">
        <v>16</v>
      </c>
      <c r="E3156" s="14"/>
    </row>
    <row r="3157" spans="1:5" ht="12.75" customHeight="1">
      <c r="A3157" s="15" t="s">
        <v>5604</v>
      </c>
      <c r="B3157" s="16" t="s">
        <v>5635</v>
      </c>
      <c r="C3157" s="18" t="s">
        <v>5636</v>
      </c>
      <c r="D3157" s="13" t="s">
        <v>16</v>
      </c>
      <c r="E3157" s="17">
        <v>2</v>
      </c>
    </row>
    <row r="3158" spans="1:5" ht="12.75" customHeight="1">
      <c r="A3158" s="15" t="s">
        <v>5604</v>
      </c>
      <c r="B3158" s="16" t="s">
        <v>5637</v>
      </c>
      <c r="C3158" s="12"/>
      <c r="D3158" s="13" t="s">
        <v>16</v>
      </c>
      <c r="E3158" s="14"/>
    </row>
    <row r="3159" spans="1:5" ht="12.75" customHeight="1">
      <c r="A3159" s="15" t="s">
        <v>5604</v>
      </c>
      <c r="B3159" s="16" t="s">
        <v>5638</v>
      </c>
      <c r="C3159" s="18" t="s">
        <v>5639</v>
      </c>
      <c r="D3159" s="13" t="s">
        <v>16</v>
      </c>
      <c r="E3159" s="14"/>
    </row>
    <row r="3160" spans="1:5" ht="12.75" customHeight="1">
      <c r="A3160" s="10" t="s">
        <v>5604</v>
      </c>
      <c r="B3160" s="11" t="s">
        <v>5640</v>
      </c>
      <c r="C3160" s="12"/>
      <c r="D3160" s="13" t="s">
        <v>13</v>
      </c>
      <c r="E3160" s="14"/>
    </row>
    <row r="3161" spans="1:5" ht="12.75" customHeight="1">
      <c r="A3161" s="10" t="s">
        <v>5604</v>
      </c>
      <c r="B3161" s="11" t="s">
        <v>5641</v>
      </c>
      <c r="C3161" s="12"/>
      <c r="D3161" s="13" t="s">
        <v>13</v>
      </c>
      <c r="E3161" s="14"/>
    </row>
    <row r="3162" spans="1:5" ht="12.75" customHeight="1">
      <c r="A3162" s="15" t="s">
        <v>5604</v>
      </c>
      <c r="B3162" s="16" t="s">
        <v>5642</v>
      </c>
      <c r="C3162" s="18" t="s">
        <v>5643</v>
      </c>
      <c r="D3162" s="13" t="s">
        <v>113</v>
      </c>
      <c r="E3162" s="17">
        <v>1</v>
      </c>
    </row>
    <row r="3163" spans="1:5" ht="12.75" customHeight="1">
      <c r="A3163" s="15" t="s">
        <v>5604</v>
      </c>
      <c r="B3163" s="16" t="s">
        <v>5644</v>
      </c>
      <c r="C3163" s="18" t="s">
        <v>5645</v>
      </c>
      <c r="D3163" s="13" t="s">
        <v>16</v>
      </c>
      <c r="E3163" s="17">
        <v>1</v>
      </c>
    </row>
    <row r="3164" spans="1:5" ht="12.75" customHeight="1">
      <c r="A3164" s="15" t="s">
        <v>5646</v>
      </c>
      <c r="B3164" s="16" t="s">
        <v>5647</v>
      </c>
      <c r="C3164" s="18" t="s">
        <v>5648</v>
      </c>
      <c r="D3164" s="13" t="s">
        <v>268</v>
      </c>
      <c r="E3164" s="17">
        <v>1</v>
      </c>
    </row>
    <row r="3165" spans="1:5" ht="12.75" customHeight="1">
      <c r="A3165" s="15" t="s">
        <v>5649</v>
      </c>
      <c r="B3165" s="16" t="s">
        <v>5650</v>
      </c>
      <c r="C3165" s="18" t="s">
        <v>5651</v>
      </c>
      <c r="D3165" s="13" t="s">
        <v>113</v>
      </c>
      <c r="E3165" s="14"/>
    </row>
    <row r="3166" spans="1:5" ht="12.75" customHeight="1">
      <c r="A3166" s="15" t="s">
        <v>5649</v>
      </c>
      <c r="B3166" s="16" t="s">
        <v>5652</v>
      </c>
      <c r="C3166" s="18" t="s">
        <v>5653</v>
      </c>
      <c r="D3166" s="13" t="s">
        <v>224</v>
      </c>
      <c r="E3166" s="14"/>
    </row>
    <row r="3167" spans="1:5" ht="12.75" customHeight="1">
      <c r="A3167" s="15" t="s">
        <v>5649</v>
      </c>
      <c r="B3167" s="16" t="s">
        <v>5654</v>
      </c>
      <c r="C3167" s="18" t="s">
        <v>5655</v>
      </c>
      <c r="D3167" s="13" t="s">
        <v>224</v>
      </c>
      <c r="E3167" s="17">
        <v>1</v>
      </c>
    </row>
    <row r="3168" spans="1:5" ht="12.75" customHeight="1">
      <c r="A3168" s="15" t="s">
        <v>5649</v>
      </c>
      <c r="B3168" s="16" t="s">
        <v>5656</v>
      </c>
      <c r="C3168" s="18" t="s">
        <v>5657</v>
      </c>
      <c r="D3168" s="13" t="s">
        <v>113</v>
      </c>
      <c r="E3168" s="14"/>
    </row>
    <row r="3169" spans="1:5" ht="12.75" customHeight="1">
      <c r="A3169" s="15" t="s">
        <v>5649</v>
      </c>
      <c r="B3169" s="16" t="s">
        <v>5658</v>
      </c>
      <c r="C3169" s="19" t="s">
        <v>5659</v>
      </c>
      <c r="D3169" s="13" t="s">
        <v>16</v>
      </c>
      <c r="E3169" s="14"/>
    </row>
    <row r="3170" spans="1:5" ht="12.75" customHeight="1">
      <c r="A3170" s="15" t="s">
        <v>5649</v>
      </c>
      <c r="B3170" s="16" t="s">
        <v>5660</v>
      </c>
      <c r="C3170" s="18" t="s">
        <v>5661</v>
      </c>
      <c r="D3170" s="13" t="s">
        <v>268</v>
      </c>
      <c r="E3170" s="14"/>
    </row>
    <row r="3171" spans="1:5" ht="12.75" customHeight="1">
      <c r="A3171" s="15" t="s">
        <v>5649</v>
      </c>
      <c r="B3171" s="16" t="s">
        <v>5662</v>
      </c>
      <c r="C3171" s="19" t="s">
        <v>5663</v>
      </c>
      <c r="D3171" s="13" t="s">
        <v>16</v>
      </c>
      <c r="E3171" s="14"/>
    </row>
    <row r="3172" spans="1:5" ht="12.75" customHeight="1">
      <c r="A3172" s="15" t="s">
        <v>5649</v>
      </c>
      <c r="B3172" s="16" t="s">
        <v>5664</v>
      </c>
      <c r="C3172" s="18" t="s">
        <v>5665</v>
      </c>
      <c r="D3172" s="13" t="s">
        <v>16</v>
      </c>
      <c r="E3172" s="14"/>
    </row>
    <row r="3173" spans="1:5" ht="12.75" customHeight="1">
      <c r="A3173" s="15" t="s">
        <v>5649</v>
      </c>
      <c r="B3173" s="16" t="s">
        <v>5666</v>
      </c>
      <c r="C3173" s="18" t="s">
        <v>5667</v>
      </c>
      <c r="D3173" s="13" t="s">
        <v>16</v>
      </c>
      <c r="E3173" s="14"/>
    </row>
    <row r="3174" spans="1:5" ht="12.75" customHeight="1">
      <c r="A3174" s="15" t="s">
        <v>5649</v>
      </c>
      <c r="B3174" s="16" t="s">
        <v>5668</v>
      </c>
      <c r="C3174" s="18" t="s">
        <v>5669</v>
      </c>
      <c r="D3174" s="13" t="s">
        <v>224</v>
      </c>
      <c r="E3174" s="14"/>
    </row>
    <row r="3175" spans="1:5" ht="12.75" customHeight="1">
      <c r="A3175" s="15" t="s">
        <v>5649</v>
      </c>
      <c r="B3175" s="16" t="s">
        <v>5670</v>
      </c>
      <c r="C3175" s="18" t="s">
        <v>5671</v>
      </c>
      <c r="D3175" s="13" t="s">
        <v>224</v>
      </c>
      <c r="E3175" s="14"/>
    </row>
    <row r="3176" spans="1:5" ht="12.75" customHeight="1">
      <c r="A3176" s="15" t="s">
        <v>5649</v>
      </c>
      <c r="B3176" s="16" t="s">
        <v>5672</v>
      </c>
      <c r="C3176" s="18" t="s">
        <v>5673</v>
      </c>
      <c r="D3176" s="13" t="s">
        <v>224</v>
      </c>
      <c r="E3176" s="14"/>
    </row>
    <row r="3177" spans="1:5" ht="12.75" customHeight="1">
      <c r="A3177" s="15" t="s">
        <v>5649</v>
      </c>
      <c r="B3177" s="16" t="s">
        <v>5674</v>
      </c>
      <c r="C3177" s="18" t="s">
        <v>5675</v>
      </c>
      <c r="D3177" s="13" t="s">
        <v>16</v>
      </c>
      <c r="E3177" s="14"/>
    </row>
    <row r="3178" spans="1:5" ht="12.75" customHeight="1">
      <c r="A3178" s="10" t="s">
        <v>5649</v>
      </c>
      <c r="B3178" s="11" t="s">
        <v>5676</v>
      </c>
      <c r="C3178" s="12"/>
      <c r="D3178" s="13" t="s">
        <v>13</v>
      </c>
      <c r="E3178" s="14"/>
    </row>
    <row r="3179" spans="1:5" ht="12.75" customHeight="1">
      <c r="A3179" s="15" t="s">
        <v>5649</v>
      </c>
      <c r="B3179" s="16" t="s">
        <v>5677</v>
      </c>
      <c r="C3179" s="18" t="s">
        <v>5678</v>
      </c>
      <c r="D3179" s="13" t="s">
        <v>224</v>
      </c>
      <c r="E3179" s="14"/>
    </row>
    <row r="3180" spans="1:5" ht="12.75" customHeight="1">
      <c r="A3180" s="15" t="s">
        <v>5649</v>
      </c>
      <c r="B3180" s="16" t="s">
        <v>5679</v>
      </c>
      <c r="C3180" s="18" t="s">
        <v>5680</v>
      </c>
      <c r="D3180" s="13" t="s">
        <v>300</v>
      </c>
      <c r="E3180" s="14"/>
    </row>
    <row r="3181" spans="1:5" ht="12.75" customHeight="1">
      <c r="A3181" s="15" t="s">
        <v>5649</v>
      </c>
      <c r="B3181" s="16" t="s">
        <v>5681</v>
      </c>
      <c r="C3181" s="18" t="s">
        <v>5682</v>
      </c>
      <c r="D3181" s="13" t="s">
        <v>113</v>
      </c>
      <c r="E3181" s="14"/>
    </row>
    <row r="3182" spans="1:5" ht="12.75" customHeight="1">
      <c r="A3182" s="15" t="s">
        <v>5649</v>
      </c>
      <c r="B3182" s="16" t="s">
        <v>5683</v>
      </c>
      <c r="C3182" s="18" t="s">
        <v>5684</v>
      </c>
      <c r="D3182" s="13" t="s">
        <v>16</v>
      </c>
      <c r="E3182" s="14"/>
    </row>
    <row r="3183" spans="1:5" ht="12.75" customHeight="1">
      <c r="A3183" s="15" t="s">
        <v>5649</v>
      </c>
      <c r="B3183" s="16" t="s">
        <v>5685</v>
      </c>
      <c r="C3183" s="18" t="s">
        <v>5686</v>
      </c>
      <c r="D3183" s="13" t="s">
        <v>113</v>
      </c>
      <c r="E3183" s="14"/>
    </row>
    <row r="3184" spans="1:5" ht="12.75" customHeight="1">
      <c r="A3184" s="15" t="s">
        <v>5649</v>
      </c>
      <c r="B3184" s="16" t="s">
        <v>5687</v>
      </c>
      <c r="C3184" s="18" t="s">
        <v>5688</v>
      </c>
      <c r="D3184" s="13" t="s">
        <v>16</v>
      </c>
      <c r="E3184" s="14"/>
    </row>
    <row r="3185" spans="1:5" ht="12.75" customHeight="1">
      <c r="A3185" s="15" t="s">
        <v>5649</v>
      </c>
      <c r="B3185" s="16" t="s">
        <v>5689</v>
      </c>
      <c r="C3185" s="18" t="s">
        <v>5690</v>
      </c>
      <c r="D3185" s="13" t="s">
        <v>136</v>
      </c>
      <c r="E3185" s="14"/>
    </row>
    <row r="3186" spans="1:5" ht="12.75" customHeight="1">
      <c r="A3186" s="10" t="s">
        <v>5649</v>
      </c>
      <c r="B3186" s="11" t="s">
        <v>5691</v>
      </c>
      <c r="C3186" s="12"/>
      <c r="D3186" s="13" t="s">
        <v>13</v>
      </c>
      <c r="E3186" s="14"/>
    </row>
    <row r="3187" spans="1:5" ht="12.75" customHeight="1">
      <c r="A3187" s="15" t="s">
        <v>5649</v>
      </c>
      <c r="B3187" s="16" t="s">
        <v>5692</v>
      </c>
      <c r="C3187" s="18" t="s">
        <v>5693</v>
      </c>
      <c r="D3187" s="13" t="s">
        <v>16</v>
      </c>
      <c r="E3187" s="14"/>
    </row>
    <row r="3188" spans="1:5" ht="12.75" customHeight="1">
      <c r="A3188" s="10" t="s">
        <v>5649</v>
      </c>
      <c r="B3188" s="11" t="s">
        <v>5694</v>
      </c>
      <c r="C3188" s="12"/>
      <c r="D3188" s="13" t="s">
        <v>13</v>
      </c>
      <c r="E3188" s="14"/>
    </row>
    <row r="3189" spans="1:5" ht="12.75" customHeight="1">
      <c r="A3189" s="15" t="s">
        <v>5649</v>
      </c>
      <c r="B3189" s="16" t="s">
        <v>5695</v>
      </c>
      <c r="C3189" s="18" t="s">
        <v>5696</v>
      </c>
      <c r="D3189" s="13" t="s">
        <v>16</v>
      </c>
      <c r="E3189" s="14"/>
    </row>
    <row r="3190" spans="1:5" ht="12.75" customHeight="1">
      <c r="A3190" s="15" t="s">
        <v>5649</v>
      </c>
      <c r="B3190" s="16" t="s">
        <v>5697</v>
      </c>
      <c r="C3190" s="18" t="s">
        <v>5698</v>
      </c>
      <c r="D3190" s="13" t="s">
        <v>113</v>
      </c>
      <c r="E3190" s="14"/>
    </row>
    <row r="3191" spans="1:5" ht="12.75" customHeight="1">
      <c r="A3191" s="15" t="s">
        <v>5649</v>
      </c>
      <c r="B3191" s="16" t="s">
        <v>5699</v>
      </c>
      <c r="C3191" s="18" t="s">
        <v>5700</v>
      </c>
      <c r="D3191" s="13" t="s">
        <v>16</v>
      </c>
      <c r="E3191" s="14"/>
    </row>
    <row r="3192" spans="1:5" ht="12.75" customHeight="1">
      <c r="A3192" s="15" t="s">
        <v>5649</v>
      </c>
      <c r="B3192" s="16" t="s">
        <v>5701</v>
      </c>
      <c r="C3192" s="18" t="s">
        <v>5702</v>
      </c>
      <c r="D3192" s="13" t="s">
        <v>16</v>
      </c>
      <c r="E3192" s="14"/>
    </row>
    <row r="3193" spans="1:5" ht="12.75" customHeight="1">
      <c r="A3193" s="15" t="s">
        <v>5649</v>
      </c>
      <c r="B3193" s="16" t="s">
        <v>5703</v>
      </c>
      <c r="C3193" s="19" t="s">
        <v>5704</v>
      </c>
      <c r="D3193" s="13" t="s">
        <v>13</v>
      </c>
      <c r="E3193" s="14"/>
    </row>
    <row r="3194" spans="1:5" ht="12.75" customHeight="1">
      <c r="A3194" s="15" t="s">
        <v>5649</v>
      </c>
      <c r="B3194" s="16" t="s">
        <v>5705</v>
      </c>
      <c r="C3194" s="18" t="s">
        <v>5706</v>
      </c>
      <c r="D3194" s="13" t="s">
        <v>16</v>
      </c>
      <c r="E3194" s="14"/>
    </row>
    <row r="3195" spans="1:5" ht="12.75" customHeight="1">
      <c r="A3195" s="15" t="s">
        <v>5707</v>
      </c>
      <c r="B3195" s="16" t="s">
        <v>5708</v>
      </c>
      <c r="C3195" s="18" t="s">
        <v>5709</v>
      </c>
      <c r="D3195" s="13" t="s">
        <v>16</v>
      </c>
      <c r="E3195" s="14"/>
    </row>
    <row r="3196" spans="1:5" ht="12.75" customHeight="1">
      <c r="A3196" s="15" t="s">
        <v>5707</v>
      </c>
      <c r="B3196" s="16" t="s">
        <v>5710</v>
      </c>
      <c r="C3196" s="18" t="s">
        <v>5711</v>
      </c>
      <c r="D3196" s="13" t="s">
        <v>16</v>
      </c>
      <c r="E3196" s="14"/>
    </row>
    <row r="3197" spans="1:5" ht="12.75" customHeight="1">
      <c r="A3197" s="15" t="s">
        <v>5707</v>
      </c>
      <c r="B3197" s="16" t="s">
        <v>5712</v>
      </c>
      <c r="C3197" s="18" t="s">
        <v>5713</v>
      </c>
      <c r="D3197" s="13" t="s">
        <v>16</v>
      </c>
      <c r="E3197" s="14"/>
    </row>
    <row r="3198" spans="1:5" ht="12.75" customHeight="1">
      <c r="A3198" s="15" t="s">
        <v>5707</v>
      </c>
      <c r="B3198" s="16" t="s">
        <v>5714</v>
      </c>
      <c r="C3198" s="18" t="s">
        <v>5715</v>
      </c>
      <c r="D3198" s="13" t="s">
        <v>16</v>
      </c>
      <c r="E3198" s="14"/>
    </row>
    <row r="3199" spans="1:5" ht="12.75" customHeight="1">
      <c r="A3199" s="10" t="s">
        <v>5707</v>
      </c>
      <c r="B3199" s="11" t="s">
        <v>5716</v>
      </c>
      <c r="C3199" s="12"/>
      <c r="D3199" s="13" t="s">
        <v>13</v>
      </c>
      <c r="E3199" s="14"/>
    </row>
    <row r="3200" spans="1:5" ht="12.75" customHeight="1">
      <c r="A3200" s="15" t="s">
        <v>5707</v>
      </c>
      <c r="B3200" s="16" t="s">
        <v>5717</v>
      </c>
      <c r="C3200" s="18" t="s">
        <v>5718</v>
      </c>
      <c r="D3200" s="13" t="s">
        <v>16</v>
      </c>
      <c r="E3200" s="14"/>
    </row>
    <row r="3201" spans="1:5" ht="12.75" customHeight="1">
      <c r="A3201" s="10" t="s">
        <v>5707</v>
      </c>
      <c r="B3201" s="11" t="s">
        <v>5719</v>
      </c>
      <c r="C3201" s="18" t="s">
        <v>5720</v>
      </c>
      <c r="D3201" s="13" t="s">
        <v>13</v>
      </c>
      <c r="E3201" s="17">
        <v>1</v>
      </c>
    </row>
    <row r="3202" spans="1:5" ht="12.75" customHeight="1">
      <c r="A3202" s="15" t="s">
        <v>5707</v>
      </c>
      <c r="B3202" s="16" t="s">
        <v>5721</v>
      </c>
      <c r="C3202" s="18" t="s">
        <v>5722</v>
      </c>
      <c r="D3202" s="13" t="s">
        <v>16</v>
      </c>
      <c r="E3202" s="14"/>
    </row>
    <row r="3203" spans="1:5" ht="12.75" customHeight="1">
      <c r="A3203" s="15" t="s">
        <v>5707</v>
      </c>
      <c r="B3203" s="16" t="s">
        <v>5723</v>
      </c>
      <c r="C3203" s="12"/>
      <c r="D3203" s="13" t="s">
        <v>16</v>
      </c>
      <c r="E3203" s="14"/>
    </row>
    <row r="3204" spans="1:5" ht="12.75" customHeight="1">
      <c r="A3204" s="15" t="s">
        <v>5707</v>
      </c>
      <c r="B3204" s="16" t="s">
        <v>5724</v>
      </c>
      <c r="C3204" s="18" t="s">
        <v>5725</v>
      </c>
      <c r="D3204" s="13" t="s">
        <v>16</v>
      </c>
      <c r="E3204" s="14"/>
    </row>
    <row r="3205" spans="1:5" ht="12.75" customHeight="1">
      <c r="A3205" s="10" t="s">
        <v>5707</v>
      </c>
      <c r="B3205" s="11" t="s">
        <v>5726</v>
      </c>
      <c r="C3205" s="18" t="s">
        <v>5727</v>
      </c>
      <c r="D3205" s="13" t="s">
        <v>13</v>
      </c>
      <c r="E3205" s="17">
        <v>1</v>
      </c>
    </row>
    <row r="3206" spans="1:5" ht="12.75" customHeight="1">
      <c r="A3206" s="10" t="s">
        <v>5707</v>
      </c>
      <c r="B3206" s="11" t="s">
        <v>5728</v>
      </c>
      <c r="C3206" s="18" t="s">
        <v>5729</v>
      </c>
      <c r="D3206" s="13" t="s">
        <v>13</v>
      </c>
      <c r="E3206" s="17">
        <v>1</v>
      </c>
    </row>
    <row r="3207" spans="1:5" ht="12.75" customHeight="1">
      <c r="A3207" s="10" t="s">
        <v>5707</v>
      </c>
      <c r="B3207" s="11" t="s">
        <v>5730</v>
      </c>
      <c r="C3207" s="18" t="s">
        <v>5731</v>
      </c>
      <c r="D3207" s="13" t="s">
        <v>13</v>
      </c>
      <c r="E3207" s="17">
        <v>1</v>
      </c>
    </row>
    <row r="3208" spans="1:5" ht="12.75" customHeight="1">
      <c r="A3208" s="15" t="s">
        <v>5707</v>
      </c>
      <c r="B3208" s="16" t="s">
        <v>5732</v>
      </c>
      <c r="C3208" s="18" t="s">
        <v>5733</v>
      </c>
      <c r="D3208" s="13" t="s">
        <v>16</v>
      </c>
      <c r="E3208" s="14"/>
    </row>
    <row r="3209" spans="1:5" ht="12.75" customHeight="1">
      <c r="A3209" s="10" t="s">
        <v>5707</v>
      </c>
      <c r="B3209" s="11" t="s">
        <v>5734</v>
      </c>
      <c r="C3209" s="18" t="s">
        <v>5735</v>
      </c>
      <c r="D3209" s="13" t="s">
        <v>13</v>
      </c>
      <c r="E3209" s="14"/>
    </row>
    <row r="3210" spans="1:5" ht="12.75" customHeight="1">
      <c r="A3210" s="10" t="s">
        <v>5707</v>
      </c>
      <c r="B3210" s="11" t="s">
        <v>5736</v>
      </c>
      <c r="C3210" s="18" t="s">
        <v>5737</v>
      </c>
      <c r="D3210" s="13" t="s">
        <v>13</v>
      </c>
      <c r="E3210" s="17">
        <v>1</v>
      </c>
    </row>
    <row r="3211" spans="1:5" ht="12.75" customHeight="1">
      <c r="A3211" s="15" t="s">
        <v>5707</v>
      </c>
      <c r="B3211" s="16" t="s">
        <v>5738</v>
      </c>
      <c r="C3211" s="18" t="s">
        <v>5739</v>
      </c>
      <c r="D3211" s="13" t="s">
        <v>16</v>
      </c>
      <c r="E3211" s="14"/>
    </row>
    <row r="3212" spans="1:5" ht="12.75" customHeight="1">
      <c r="A3212" s="15" t="s">
        <v>5707</v>
      </c>
      <c r="B3212" s="16" t="s">
        <v>5740</v>
      </c>
      <c r="C3212" s="18" t="s">
        <v>5741</v>
      </c>
      <c r="D3212" s="13" t="s">
        <v>16</v>
      </c>
      <c r="E3212" s="14"/>
    </row>
    <row r="3213" spans="1:5" ht="12.75" customHeight="1">
      <c r="A3213" s="15" t="s">
        <v>5707</v>
      </c>
      <c r="B3213" s="16" t="s">
        <v>5742</v>
      </c>
      <c r="C3213" s="18" t="s">
        <v>5743</v>
      </c>
      <c r="D3213" s="13" t="s">
        <v>16</v>
      </c>
      <c r="E3213" s="14"/>
    </row>
    <row r="3214" spans="1:5" ht="12.75" customHeight="1">
      <c r="A3214" s="10" t="s">
        <v>5707</v>
      </c>
      <c r="B3214" s="11" t="s">
        <v>5744</v>
      </c>
      <c r="C3214" s="12"/>
      <c r="D3214" s="13" t="s">
        <v>13</v>
      </c>
      <c r="E3214" s="14"/>
    </row>
    <row r="3215" spans="1:5" ht="12.75" customHeight="1">
      <c r="A3215" s="15" t="s">
        <v>5707</v>
      </c>
      <c r="B3215" s="16" t="s">
        <v>5745</v>
      </c>
      <c r="C3215" s="12"/>
      <c r="D3215" s="13" t="s">
        <v>13</v>
      </c>
      <c r="E3215" s="14"/>
    </row>
    <row r="3216" spans="1:5" ht="12.75" customHeight="1">
      <c r="A3216" s="15" t="s">
        <v>5707</v>
      </c>
      <c r="B3216" s="16" t="s">
        <v>5746</v>
      </c>
      <c r="C3216" s="18" t="s">
        <v>5747</v>
      </c>
      <c r="D3216" s="13" t="s">
        <v>16</v>
      </c>
      <c r="E3216" s="14"/>
    </row>
    <row r="3217" spans="1:5" ht="12.75" customHeight="1">
      <c r="A3217" s="15" t="s">
        <v>5707</v>
      </c>
      <c r="B3217" s="16" t="s">
        <v>5748</v>
      </c>
      <c r="C3217" s="18" t="s">
        <v>5749</v>
      </c>
      <c r="D3217" s="13" t="s">
        <v>16</v>
      </c>
      <c r="E3217" s="14"/>
    </row>
    <row r="3218" spans="1:5" ht="12.75" customHeight="1">
      <c r="A3218" s="15" t="s">
        <v>5707</v>
      </c>
      <c r="B3218" s="16" t="s">
        <v>5750</v>
      </c>
      <c r="C3218" s="18" t="s">
        <v>5751</v>
      </c>
      <c r="D3218" s="13" t="s">
        <v>16</v>
      </c>
      <c r="E3218" s="14"/>
    </row>
    <row r="3219" spans="1:5" ht="12.75" customHeight="1">
      <c r="A3219" s="15" t="s">
        <v>5707</v>
      </c>
      <c r="B3219" s="16" t="s">
        <v>5752</v>
      </c>
      <c r="C3219" s="12"/>
      <c r="D3219" s="13" t="s">
        <v>13</v>
      </c>
      <c r="E3219" s="14"/>
    </row>
    <row r="3220" spans="1:5" ht="12.75" customHeight="1">
      <c r="A3220" s="15" t="s">
        <v>5707</v>
      </c>
      <c r="B3220" s="16" t="s">
        <v>5753</v>
      </c>
      <c r="C3220" s="18" t="s">
        <v>5754</v>
      </c>
      <c r="D3220" s="13" t="s">
        <v>16</v>
      </c>
      <c r="E3220" s="14"/>
    </row>
    <row r="3221" spans="1:5" ht="12.75" customHeight="1">
      <c r="A3221" s="15" t="s">
        <v>5707</v>
      </c>
      <c r="B3221" s="16" t="s">
        <v>5755</v>
      </c>
      <c r="C3221" s="18" t="s">
        <v>5756</v>
      </c>
      <c r="D3221" s="13" t="s">
        <v>16</v>
      </c>
      <c r="E3221" s="14"/>
    </row>
    <row r="3222" spans="1:5" ht="12.75" customHeight="1">
      <c r="A3222" s="15" t="s">
        <v>5707</v>
      </c>
      <c r="B3222" s="16" t="s">
        <v>5757</v>
      </c>
      <c r="C3222" s="18" t="s">
        <v>5758</v>
      </c>
      <c r="D3222" s="13" t="s">
        <v>16</v>
      </c>
      <c r="E3222" s="14"/>
    </row>
    <row r="3223" spans="1:5" ht="12.75" customHeight="1">
      <c r="A3223" s="15" t="s">
        <v>5707</v>
      </c>
      <c r="B3223" s="16" t="s">
        <v>5759</v>
      </c>
      <c r="C3223" s="19" t="s">
        <v>5760</v>
      </c>
      <c r="D3223" s="13" t="s">
        <v>16</v>
      </c>
      <c r="E3223" s="14"/>
    </row>
    <row r="3224" spans="1:5" ht="12.75" customHeight="1">
      <c r="A3224" s="15" t="s">
        <v>5707</v>
      </c>
      <c r="B3224" s="16" t="s">
        <v>5761</v>
      </c>
      <c r="C3224" s="18" t="s">
        <v>5762</v>
      </c>
      <c r="D3224" s="13" t="s">
        <v>16</v>
      </c>
      <c r="E3224" s="14"/>
    </row>
    <row r="3225" spans="1:5" ht="12.75" customHeight="1">
      <c r="A3225" s="10" t="s">
        <v>5707</v>
      </c>
      <c r="B3225" s="11" t="s">
        <v>5763</v>
      </c>
      <c r="C3225" s="12"/>
      <c r="D3225" s="13" t="s">
        <v>13</v>
      </c>
      <c r="E3225" s="14"/>
    </row>
    <row r="3226" spans="1:5" ht="12.75" customHeight="1">
      <c r="A3226" s="10" t="s">
        <v>5707</v>
      </c>
      <c r="B3226" s="11" t="s">
        <v>5764</v>
      </c>
      <c r="C3226" s="18" t="s">
        <v>5765</v>
      </c>
      <c r="D3226" s="13" t="s">
        <v>13</v>
      </c>
      <c r="E3226" s="14"/>
    </row>
    <row r="3227" spans="1:5" ht="12.75" customHeight="1">
      <c r="A3227" s="15" t="s">
        <v>5707</v>
      </c>
      <c r="B3227" s="16" t="s">
        <v>5766</v>
      </c>
      <c r="C3227" s="12"/>
      <c r="D3227" s="13" t="s">
        <v>13</v>
      </c>
      <c r="E3227" s="14"/>
    </row>
    <row r="3228" spans="1:5" ht="12.75" customHeight="1">
      <c r="A3228" s="10" t="s">
        <v>5707</v>
      </c>
      <c r="B3228" s="11" t="s">
        <v>5767</v>
      </c>
      <c r="C3228" s="18" t="s">
        <v>5768</v>
      </c>
      <c r="D3228" s="13" t="s">
        <v>13</v>
      </c>
      <c r="E3228" s="17">
        <v>1</v>
      </c>
    </row>
    <row r="3229" spans="1:5" ht="12.75" customHeight="1">
      <c r="A3229" s="15" t="s">
        <v>5707</v>
      </c>
      <c r="B3229" s="16" t="s">
        <v>5769</v>
      </c>
      <c r="C3229" s="18" t="s">
        <v>5770</v>
      </c>
      <c r="D3229" s="13" t="s">
        <v>16</v>
      </c>
      <c r="E3229" s="14"/>
    </row>
    <row r="3230" spans="1:5" ht="12.75" customHeight="1">
      <c r="A3230" s="15" t="s">
        <v>5707</v>
      </c>
      <c r="B3230" s="16" t="s">
        <v>5771</v>
      </c>
      <c r="C3230" s="18" t="s">
        <v>5772</v>
      </c>
      <c r="D3230" s="13" t="s">
        <v>16</v>
      </c>
      <c r="E3230" s="14"/>
    </row>
    <row r="3231" spans="1:5" ht="12.75" customHeight="1">
      <c r="A3231" s="10" t="s">
        <v>5707</v>
      </c>
      <c r="B3231" s="11" t="s">
        <v>5773</v>
      </c>
      <c r="C3231" s="18" t="s">
        <v>5774</v>
      </c>
      <c r="D3231" s="13" t="s">
        <v>13</v>
      </c>
      <c r="E3231" s="14"/>
    </row>
    <row r="3232" spans="1:5" ht="12.75" customHeight="1">
      <c r="A3232" s="10" t="s">
        <v>5707</v>
      </c>
      <c r="B3232" s="11" t="s">
        <v>5775</v>
      </c>
      <c r="C3232" s="12"/>
      <c r="D3232" s="13" t="s">
        <v>13</v>
      </c>
      <c r="E3232" s="14"/>
    </row>
    <row r="3233" spans="1:5" ht="12.75" customHeight="1">
      <c r="A3233" s="15" t="s">
        <v>5707</v>
      </c>
      <c r="B3233" s="16" t="s">
        <v>5776</v>
      </c>
      <c r="C3233" s="18" t="s">
        <v>5777</v>
      </c>
      <c r="D3233" s="13" t="s">
        <v>16</v>
      </c>
      <c r="E3233" s="14"/>
    </row>
    <row r="3234" spans="1:5" ht="12.75" customHeight="1">
      <c r="A3234" s="10" t="s">
        <v>5707</v>
      </c>
      <c r="B3234" s="11" t="s">
        <v>5778</v>
      </c>
      <c r="C3234" s="18" t="s">
        <v>5779</v>
      </c>
      <c r="D3234" s="13" t="s">
        <v>13</v>
      </c>
      <c r="E3234" s="17">
        <v>1</v>
      </c>
    </row>
    <row r="3235" spans="1:5" ht="12.75" customHeight="1">
      <c r="A3235" s="10" t="s">
        <v>5707</v>
      </c>
      <c r="B3235" s="11" t="s">
        <v>5780</v>
      </c>
      <c r="C3235" s="12"/>
      <c r="D3235" s="13" t="s">
        <v>13</v>
      </c>
      <c r="E3235" s="14"/>
    </row>
    <row r="3236" spans="1:5" ht="12.75" customHeight="1">
      <c r="A3236" s="10" t="s">
        <v>5707</v>
      </c>
      <c r="B3236" s="11" t="s">
        <v>5781</v>
      </c>
      <c r="C3236" s="18" t="s">
        <v>5782</v>
      </c>
      <c r="D3236" s="13" t="s">
        <v>13</v>
      </c>
      <c r="E3236" s="14"/>
    </row>
    <row r="3237" spans="1:5" ht="12.75" customHeight="1">
      <c r="A3237" s="15" t="s">
        <v>5707</v>
      </c>
      <c r="B3237" s="16" t="s">
        <v>5783</v>
      </c>
      <c r="C3237" s="18" t="s">
        <v>5784</v>
      </c>
      <c r="D3237" s="13" t="s">
        <v>16</v>
      </c>
      <c r="E3237" s="14"/>
    </row>
    <row r="3238" spans="1:5" ht="12.75" customHeight="1">
      <c r="A3238" s="15" t="s">
        <v>5707</v>
      </c>
      <c r="B3238" s="16" t="s">
        <v>5785</v>
      </c>
      <c r="C3238" s="18" t="s">
        <v>5786</v>
      </c>
      <c r="D3238" s="13" t="s">
        <v>16</v>
      </c>
      <c r="E3238" s="14"/>
    </row>
    <row r="3239" spans="1:5" ht="12.75" customHeight="1">
      <c r="A3239" s="15" t="s">
        <v>5707</v>
      </c>
      <c r="B3239" s="16" t="s">
        <v>5787</v>
      </c>
      <c r="C3239" s="18" t="s">
        <v>5788</v>
      </c>
      <c r="D3239" s="13" t="s">
        <v>16</v>
      </c>
      <c r="E3239" s="17">
        <v>1</v>
      </c>
    </row>
    <row r="3240" spans="1:5" ht="12.75" customHeight="1">
      <c r="A3240" s="15" t="s">
        <v>5707</v>
      </c>
      <c r="B3240" s="16" t="s">
        <v>5789</v>
      </c>
      <c r="C3240" s="18" t="s">
        <v>5790</v>
      </c>
      <c r="D3240" s="13" t="s">
        <v>113</v>
      </c>
      <c r="E3240" s="14"/>
    </row>
    <row r="3241" spans="1:5" ht="12.75" customHeight="1">
      <c r="A3241" s="10" t="s">
        <v>5707</v>
      </c>
      <c r="B3241" s="11" t="s">
        <v>5791</v>
      </c>
      <c r="C3241" s="12"/>
      <c r="D3241" s="13" t="s">
        <v>13</v>
      </c>
      <c r="E3241" s="14"/>
    </row>
    <row r="3242" spans="1:5" ht="12.75" customHeight="1">
      <c r="A3242" s="15" t="s">
        <v>5707</v>
      </c>
      <c r="B3242" s="16" t="s">
        <v>5792</v>
      </c>
      <c r="C3242" s="18" t="s">
        <v>5793</v>
      </c>
      <c r="D3242" s="13" t="s">
        <v>16</v>
      </c>
      <c r="E3242" s="14"/>
    </row>
    <row r="3243" spans="1:5" ht="12.75" customHeight="1">
      <c r="A3243" s="10" t="s">
        <v>5707</v>
      </c>
      <c r="B3243" s="11" t="s">
        <v>5794</v>
      </c>
      <c r="C3243" s="12"/>
      <c r="D3243" s="13" t="s">
        <v>13</v>
      </c>
      <c r="E3243" s="14"/>
    </row>
    <row r="3244" spans="1:5" ht="12.75" customHeight="1">
      <c r="A3244" s="15" t="s">
        <v>5707</v>
      </c>
      <c r="B3244" s="16" t="s">
        <v>5795</v>
      </c>
      <c r="C3244" s="18" t="s">
        <v>5796</v>
      </c>
      <c r="D3244" s="13" t="s">
        <v>16</v>
      </c>
      <c r="E3244" s="17">
        <v>2</v>
      </c>
    </row>
    <row r="3245" spans="1:5" ht="12.75" customHeight="1">
      <c r="A3245" s="10" t="s">
        <v>5707</v>
      </c>
      <c r="B3245" s="11" t="s">
        <v>5797</v>
      </c>
      <c r="C3245" s="18" t="s">
        <v>5798</v>
      </c>
      <c r="D3245" s="13" t="s">
        <v>13</v>
      </c>
      <c r="E3245" s="14"/>
    </row>
    <row r="3246" spans="1:5" ht="12.75" customHeight="1">
      <c r="A3246" s="15" t="s">
        <v>5707</v>
      </c>
      <c r="B3246" s="16" t="s">
        <v>5799</v>
      </c>
      <c r="C3246" s="18" t="s">
        <v>5800</v>
      </c>
      <c r="D3246" s="13" t="s">
        <v>16</v>
      </c>
      <c r="E3246" s="14"/>
    </row>
    <row r="3247" spans="1:5" ht="12.75" customHeight="1">
      <c r="A3247" s="15" t="s">
        <v>5707</v>
      </c>
      <c r="B3247" s="16" t="s">
        <v>5801</v>
      </c>
      <c r="C3247" s="18" t="s">
        <v>5802</v>
      </c>
      <c r="D3247" s="13" t="s">
        <v>16</v>
      </c>
      <c r="E3247" s="14"/>
    </row>
    <row r="3248" spans="1:5" ht="12.75" customHeight="1">
      <c r="A3248" s="10" t="s">
        <v>5707</v>
      </c>
      <c r="B3248" s="11" t="s">
        <v>5803</v>
      </c>
      <c r="C3248" s="12"/>
      <c r="D3248" s="13" t="s">
        <v>13</v>
      </c>
      <c r="E3248" s="14"/>
    </row>
    <row r="3249" spans="1:5" ht="12.75" customHeight="1">
      <c r="A3249" s="15" t="s">
        <v>5707</v>
      </c>
      <c r="B3249" s="16" t="s">
        <v>5804</v>
      </c>
      <c r="C3249" s="18" t="s">
        <v>5805</v>
      </c>
      <c r="D3249" s="13" t="s">
        <v>16</v>
      </c>
      <c r="E3249" s="17">
        <v>1</v>
      </c>
    </row>
    <row r="3250" spans="1:5" ht="12.75" customHeight="1">
      <c r="A3250" s="15" t="s">
        <v>5707</v>
      </c>
      <c r="B3250" s="16" t="s">
        <v>5806</v>
      </c>
      <c r="C3250" s="18" t="s">
        <v>5807</v>
      </c>
      <c r="D3250" s="13" t="s">
        <v>16</v>
      </c>
      <c r="E3250" s="14"/>
    </row>
    <row r="3251" spans="1:5" ht="12.75" customHeight="1">
      <c r="A3251" s="15" t="s">
        <v>5707</v>
      </c>
      <c r="B3251" s="16" t="s">
        <v>5808</v>
      </c>
      <c r="C3251" s="18" t="s">
        <v>5809</v>
      </c>
      <c r="D3251" s="13" t="s">
        <v>16</v>
      </c>
      <c r="E3251" s="14"/>
    </row>
    <row r="3252" spans="1:5" ht="12.75" customHeight="1">
      <c r="A3252" s="15" t="s">
        <v>5707</v>
      </c>
      <c r="B3252" s="16" t="s">
        <v>5810</v>
      </c>
      <c r="C3252" s="18" t="s">
        <v>5811</v>
      </c>
      <c r="D3252" s="13" t="s">
        <v>16</v>
      </c>
      <c r="E3252" s="14"/>
    </row>
    <row r="3253" spans="1:5" ht="12.75" customHeight="1">
      <c r="A3253" s="10" t="s">
        <v>5707</v>
      </c>
      <c r="B3253" s="11" t="s">
        <v>5812</v>
      </c>
      <c r="C3253" s="18" t="s">
        <v>5813</v>
      </c>
      <c r="D3253" s="13" t="s">
        <v>13</v>
      </c>
      <c r="E3253" s="17">
        <v>1</v>
      </c>
    </row>
    <row r="3254" spans="1:5" ht="12.75" customHeight="1">
      <c r="A3254" s="15" t="s">
        <v>5707</v>
      </c>
      <c r="B3254" s="16" t="s">
        <v>5814</v>
      </c>
      <c r="C3254" s="18" t="s">
        <v>5815</v>
      </c>
      <c r="D3254" s="13" t="s">
        <v>16</v>
      </c>
      <c r="E3254" s="17">
        <v>1</v>
      </c>
    </row>
    <row r="3255" spans="1:5" ht="12.75" customHeight="1">
      <c r="A3255" s="15" t="s">
        <v>5707</v>
      </c>
      <c r="B3255" s="16" t="s">
        <v>5816</v>
      </c>
      <c r="C3255" s="18" t="s">
        <v>5817</v>
      </c>
      <c r="D3255" s="13" t="s">
        <v>16</v>
      </c>
      <c r="E3255" s="14"/>
    </row>
    <row r="3256" spans="1:5" ht="12.75" customHeight="1">
      <c r="A3256" s="15" t="s">
        <v>5707</v>
      </c>
      <c r="B3256" s="16" t="s">
        <v>5818</v>
      </c>
      <c r="C3256" s="12"/>
      <c r="D3256" s="13" t="s">
        <v>16</v>
      </c>
      <c r="E3256" s="14"/>
    </row>
    <row r="3257" spans="1:5" ht="12.75" customHeight="1">
      <c r="A3257" s="15" t="s">
        <v>5707</v>
      </c>
      <c r="B3257" s="16" t="s">
        <v>5819</v>
      </c>
      <c r="C3257" s="18" t="s">
        <v>5820</v>
      </c>
      <c r="D3257" s="13" t="s">
        <v>113</v>
      </c>
      <c r="E3257" s="14"/>
    </row>
    <row r="3258" spans="1:5" ht="12.75" customHeight="1">
      <c r="A3258" s="15" t="s">
        <v>5707</v>
      </c>
      <c r="B3258" s="16" t="s">
        <v>5821</v>
      </c>
      <c r="C3258" s="18" t="s">
        <v>5822</v>
      </c>
      <c r="D3258" s="13" t="s">
        <v>113</v>
      </c>
      <c r="E3258" s="14"/>
    </row>
    <row r="3259" spans="1:5" ht="12.75" customHeight="1">
      <c r="A3259" s="10" t="s">
        <v>5707</v>
      </c>
      <c r="B3259" s="11" t="s">
        <v>5823</v>
      </c>
      <c r="C3259" s="18" t="s">
        <v>5824</v>
      </c>
      <c r="D3259" s="13" t="s">
        <v>13</v>
      </c>
      <c r="E3259" s="14"/>
    </row>
    <row r="3260" spans="1:5" ht="12.75" customHeight="1">
      <c r="A3260" s="10" t="s">
        <v>5707</v>
      </c>
      <c r="B3260" s="11" t="s">
        <v>5825</v>
      </c>
      <c r="C3260" s="18" t="s">
        <v>5826</v>
      </c>
      <c r="D3260" s="13" t="s">
        <v>13</v>
      </c>
      <c r="E3260" s="14"/>
    </row>
    <row r="3261" spans="1:5" ht="12.75" customHeight="1">
      <c r="A3261" s="15" t="s">
        <v>5707</v>
      </c>
      <c r="B3261" s="16" t="s">
        <v>5827</v>
      </c>
      <c r="C3261" s="12"/>
      <c r="D3261" s="13" t="s">
        <v>13</v>
      </c>
      <c r="E3261" s="14"/>
    </row>
    <row r="3262" spans="1:5" ht="12.75" customHeight="1">
      <c r="A3262" s="15" t="s">
        <v>5707</v>
      </c>
      <c r="B3262" s="16" t="s">
        <v>5828</v>
      </c>
      <c r="C3262" s="18" t="s">
        <v>5829</v>
      </c>
      <c r="D3262" s="13" t="s">
        <v>16</v>
      </c>
      <c r="E3262" s="14"/>
    </row>
    <row r="3263" spans="1:5" ht="12.75" customHeight="1">
      <c r="A3263" s="15" t="s">
        <v>5707</v>
      </c>
      <c r="B3263" s="16" t="s">
        <v>5830</v>
      </c>
      <c r="C3263" s="18" t="s">
        <v>5831</v>
      </c>
      <c r="D3263" s="13" t="s">
        <v>16</v>
      </c>
      <c r="E3263" s="14"/>
    </row>
    <row r="3264" spans="1:5" ht="12.75" customHeight="1">
      <c r="A3264" s="15" t="s">
        <v>5707</v>
      </c>
      <c r="B3264" s="16" t="s">
        <v>5832</v>
      </c>
      <c r="C3264" s="18" t="s">
        <v>5833</v>
      </c>
      <c r="D3264" s="13" t="s">
        <v>16</v>
      </c>
      <c r="E3264" s="14"/>
    </row>
    <row r="3265" spans="1:5" ht="12.75" customHeight="1">
      <c r="A3265" s="10" t="s">
        <v>5707</v>
      </c>
      <c r="B3265" s="11" t="s">
        <v>5834</v>
      </c>
      <c r="C3265" s="18" t="s">
        <v>5835</v>
      </c>
      <c r="D3265" s="13" t="s">
        <v>13</v>
      </c>
      <c r="E3265" s="17">
        <v>1</v>
      </c>
    </row>
    <row r="3266" spans="1:5" ht="12.75" customHeight="1">
      <c r="A3266" s="10" t="s">
        <v>5707</v>
      </c>
      <c r="B3266" s="11" t="s">
        <v>5836</v>
      </c>
      <c r="C3266" s="18" t="s">
        <v>5837</v>
      </c>
      <c r="D3266" s="13" t="s">
        <v>13</v>
      </c>
      <c r="E3266" s="17">
        <v>1</v>
      </c>
    </row>
    <row r="3267" spans="1:5" ht="12.75" customHeight="1">
      <c r="A3267" s="10" t="s">
        <v>5707</v>
      </c>
      <c r="B3267" s="11" t="s">
        <v>5838</v>
      </c>
      <c r="C3267" s="12"/>
      <c r="D3267" s="13" t="s">
        <v>13</v>
      </c>
      <c r="E3267" s="14"/>
    </row>
    <row r="3268" spans="1:5" ht="12.75" customHeight="1">
      <c r="A3268" s="10" t="s">
        <v>5707</v>
      </c>
      <c r="B3268" s="11" t="s">
        <v>5839</v>
      </c>
      <c r="C3268" s="18" t="s">
        <v>5840</v>
      </c>
      <c r="D3268" s="13" t="s">
        <v>13</v>
      </c>
      <c r="E3268" s="14"/>
    </row>
    <row r="3269" spans="1:5" ht="12.75" customHeight="1">
      <c r="A3269" s="10" t="s">
        <v>5707</v>
      </c>
      <c r="B3269" s="11" t="s">
        <v>5841</v>
      </c>
      <c r="C3269" s="12"/>
      <c r="D3269" s="13" t="s">
        <v>13</v>
      </c>
      <c r="E3269" s="14"/>
    </row>
    <row r="3270" spans="1:5" ht="12.75" customHeight="1">
      <c r="A3270" s="10" t="s">
        <v>5707</v>
      </c>
      <c r="B3270" s="11" t="s">
        <v>5842</v>
      </c>
      <c r="C3270" s="12"/>
      <c r="D3270" s="13" t="s">
        <v>13</v>
      </c>
      <c r="E3270" s="14"/>
    </row>
    <row r="3271" spans="1:5" ht="12.75" customHeight="1">
      <c r="A3271" s="10" t="s">
        <v>5707</v>
      </c>
      <c r="B3271" s="11" t="s">
        <v>5843</v>
      </c>
      <c r="C3271" s="12"/>
      <c r="D3271" s="13" t="s">
        <v>13</v>
      </c>
      <c r="E3271" s="14"/>
    </row>
    <row r="3272" spans="1:5" ht="12.75" customHeight="1">
      <c r="A3272" s="15" t="s">
        <v>5707</v>
      </c>
      <c r="B3272" s="16" t="s">
        <v>5844</v>
      </c>
      <c r="C3272" s="12"/>
      <c r="D3272" s="13" t="s">
        <v>13</v>
      </c>
      <c r="E3272" s="14"/>
    </row>
    <row r="3273" spans="1:5" ht="12.75" customHeight="1">
      <c r="A3273" s="15" t="s">
        <v>5707</v>
      </c>
      <c r="B3273" s="16" t="s">
        <v>5845</v>
      </c>
      <c r="C3273" s="12"/>
      <c r="D3273" s="13" t="s">
        <v>13</v>
      </c>
      <c r="E3273" s="14"/>
    </row>
    <row r="3274" spans="1:5" ht="12.75" customHeight="1">
      <c r="A3274" s="15" t="s">
        <v>5846</v>
      </c>
      <c r="B3274" s="16" t="s">
        <v>5847</v>
      </c>
      <c r="C3274" s="18" t="s">
        <v>5848</v>
      </c>
      <c r="D3274" s="13" t="s">
        <v>136</v>
      </c>
      <c r="E3274" s="14"/>
    </row>
    <row r="3275" spans="1:5" ht="12.75" customHeight="1">
      <c r="A3275" s="15" t="s">
        <v>5846</v>
      </c>
      <c r="B3275" s="16" t="s">
        <v>5849</v>
      </c>
      <c r="C3275" s="18" t="s">
        <v>5850</v>
      </c>
      <c r="D3275" s="13" t="s">
        <v>136</v>
      </c>
      <c r="E3275" s="14"/>
    </row>
    <row r="3276" spans="1:5" ht="12.75" customHeight="1">
      <c r="A3276" s="15" t="s">
        <v>5846</v>
      </c>
      <c r="B3276" s="16" t="s">
        <v>5851</v>
      </c>
      <c r="C3276" s="18" t="s">
        <v>5852</v>
      </c>
      <c r="D3276" s="13" t="s">
        <v>16</v>
      </c>
      <c r="E3276" s="14"/>
    </row>
    <row r="3277" spans="1:5" ht="12.75" customHeight="1">
      <c r="A3277" s="15" t="s">
        <v>5846</v>
      </c>
      <c r="B3277" s="16" t="s">
        <v>5853</v>
      </c>
      <c r="C3277" s="18" t="s">
        <v>5854</v>
      </c>
      <c r="D3277" s="13" t="s">
        <v>16</v>
      </c>
      <c r="E3277" s="14"/>
    </row>
    <row r="3278" spans="1:5" ht="12.75" customHeight="1">
      <c r="A3278" s="15" t="s">
        <v>5846</v>
      </c>
      <c r="B3278" s="16" t="s">
        <v>5855</v>
      </c>
      <c r="C3278" s="18" t="s">
        <v>5856</v>
      </c>
      <c r="D3278" s="13" t="s">
        <v>16</v>
      </c>
      <c r="E3278" s="14"/>
    </row>
    <row r="3279" spans="1:5" ht="12.75" customHeight="1">
      <c r="A3279" s="10" t="s">
        <v>5846</v>
      </c>
      <c r="B3279" s="11" t="s">
        <v>5857</v>
      </c>
      <c r="C3279" s="12"/>
      <c r="D3279" s="13" t="s">
        <v>13</v>
      </c>
      <c r="E3279" s="14"/>
    </row>
    <row r="3280" spans="1:5" ht="12.75" customHeight="1">
      <c r="A3280" s="15" t="s">
        <v>5846</v>
      </c>
      <c r="B3280" s="16" t="s">
        <v>5858</v>
      </c>
      <c r="C3280" s="18" t="s">
        <v>5859</v>
      </c>
      <c r="D3280" s="13" t="s">
        <v>16</v>
      </c>
      <c r="E3280" s="14"/>
    </row>
    <row r="3281" spans="1:5" ht="12.75" customHeight="1">
      <c r="A3281" s="15" t="s">
        <v>5846</v>
      </c>
      <c r="B3281" s="16" t="s">
        <v>5860</v>
      </c>
      <c r="C3281" s="18" t="s">
        <v>5861</v>
      </c>
      <c r="D3281" s="13" t="s">
        <v>113</v>
      </c>
      <c r="E3281" s="14"/>
    </row>
    <row r="3282" spans="1:5" ht="12.75" customHeight="1">
      <c r="A3282" s="15" t="s">
        <v>5846</v>
      </c>
      <c r="B3282" s="16" t="s">
        <v>5862</v>
      </c>
      <c r="C3282" s="18" t="s">
        <v>5863</v>
      </c>
      <c r="D3282" s="13" t="s">
        <v>113</v>
      </c>
      <c r="E3282" s="14"/>
    </row>
    <row r="3283" spans="1:5" ht="12.75" customHeight="1">
      <c r="A3283" s="15" t="s">
        <v>5846</v>
      </c>
      <c r="B3283" s="16" t="s">
        <v>5864</v>
      </c>
      <c r="C3283" s="18" t="s">
        <v>5865</v>
      </c>
      <c r="D3283" s="13" t="s">
        <v>16</v>
      </c>
      <c r="E3283" s="14"/>
    </row>
    <row r="3284" spans="1:5" ht="12.75" customHeight="1">
      <c r="A3284" s="15" t="s">
        <v>5846</v>
      </c>
      <c r="B3284" s="16" t="s">
        <v>5866</v>
      </c>
      <c r="C3284" s="18" t="s">
        <v>5867</v>
      </c>
      <c r="D3284" s="13" t="s">
        <v>16</v>
      </c>
      <c r="E3284" s="14"/>
    </row>
    <row r="3285" spans="1:5" ht="12.75" customHeight="1">
      <c r="A3285" s="15" t="s">
        <v>5846</v>
      </c>
      <c r="B3285" s="16" t="s">
        <v>5868</v>
      </c>
      <c r="C3285" s="18" t="s">
        <v>5869</v>
      </c>
      <c r="D3285" s="13" t="s">
        <v>16</v>
      </c>
      <c r="E3285" s="14"/>
    </row>
    <row r="3286" spans="1:5" ht="12.75" customHeight="1">
      <c r="A3286" s="15" t="s">
        <v>5846</v>
      </c>
      <c r="B3286" s="16" t="s">
        <v>5870</v>
      </c>
      <c r="C3286" s="18" t="s">
        <v>5871</v>
      </c>
      <c r="D3286" s="13" t="s">
        <v>16</v>
      </c>
      <c r="E3286" s="14"/>
    </row>
    <row r="3287" spans="1:5" ht="12.75" customHeight="1">
      <c r="A3287" s="15" t="s">
        <v>5846</v>
      </c>
      <c r="B3287" s="16" t="s">
        <v>5872</v>
      </c>
      <c r="C3287" s="18" t="s">
        <v>5873</v>
      </c>
      <c r="D3287" s="13" t="s">
        <v>300</v>
      </c>
      <c r="E3287" s="14"/>
    </row>
    <row r="3288" spans="1:5" ht="12.75" customHeight="1">
      <c r="A3288" s="15" t="s">
        <v>5846</v>
      </c>
      <c r="B3288" s="16" t="s">
        <v>5874</v>
      </c>
      <c r="C3288" s="19" t="s">
        <v>5875</v>
      </c>
      <c r="D3288" s="13" t="s">
        <v>16</v>
      </c>
      <c r="E3288" s="14"/>
    </row>
    <row r="3289" spans="1:5" ht="12.75" customHeight="1">
      <c r="A3289" s="10" t="s">
        <v>5846</v>
      </c>
      <c r="B3289" s="11" t="s">
        <v>5876</v>
      </c>
      <c r="C3289" s="12"/>
      <c r="D3289" s="18" t="s">
        <v>13</v>
      </c>
      <c r="E3289" s="14"/>
    </row>
    <row r="3290" spans="1:5" ht="12.75" customHeight="1">
      <c r="A3290" s="15" t="s">
        <v>5846</v>
      </c>
      <c r="B3290" s="16" t="s">
        <v>5877</v>
      </c>
      <c r="C3290" s="18" t="s">
        <v>5878</v>
      </c>
      <c r="D3290" s="13" t="s">
        <v>16</v>
      </c>
      <c r="E3290" s="17">
        <v>1</v>
      </c>
    </row>
    <row r="3291" spans="1:5" ht="12.75" customHeight="1">
      <c r="A3291" s="15" t="s">
        <v>5846</v>
      </c>
      <c r="B3291" s="16" t="s">
        <v>5879</v>
      </c>
      <c r="C3291" s="18" t="s">
        <v>5880</v>
      </c>
      <c r="D3291" s="13" t="s">
        <v>16</v>
      </c>
      <c r="E3291" s="17">
        <v>2</v>
      </c>
    </row>
    <row r="3292" spans="1:5" ht="12.75" customHeight="1">
      <c r="A3292" s="15" t="s">
        <v>5846</v>
      </c>
      <c r="B3292" s="16" t="s">
        <v>5881</v>
      </c>
      <c r="C3292" s="18" t="s">
        <v>5882</v>
      </c>
      <c r="D3292" s="13" t="s">
        <v>113</v>
      </c>
      <c r="E3292" s="14"/>
    </row>
    <row r="3293" spans="1:5" ht="12.75" customHeight="1">
      <c r="A3293" s="10" t="s">
        <v>5846</v>
      </c>
      <c r="B3293" s="11" t="s">
        <v>5883</v>
      </c>
      <c r="C3293" s="18" t="s">
        <v>5884</v>
      </c>
      <c r="D3293" s="13" t="s">
        <v>13</v>
      </c>
      <c r="E3293" s="17">
        <v>1</v>
      </c>
    </row>
    <row r="3294" spans="1:5" ht="12.75" customHeight="1">
      <c r="A3294" s="10" t="s">
        <v>5846</v>
      </c>
      <c r="B3294" s="11" t="s">
        <v>5885</v>
      </c>
      <c r="C3294" s="18" t="s">
        <v>5886</v>
      </c>
      <c r="D3294" s="13" t="s">
        <v>13</v>
      </c>
      <c r="E3294" s="17">
        <v>1</v>
      </c>
    </row>
    <row r="3295" spans="1:5" ht="12.75" customHeight="1">
      <c r="A3295" s="15" t="s">
        <v>5846</v>
      </c>
      <c r="B3295" s="16" t="s">
        <v>5887</v>
      </c>
      <c r="C3295" s="18" t="s">
        <v>5888</v>
      </c>
      <c r="D3295" s="13" t="s">
        <v>16</v>
      </c>
      <c r="E3295" s="14"/>
    </row>
    <row r="3296" spans="1:5" ht="12.75" customHeight="1">
      <c r="A3296" s="15" t="s">
        <v>5846</v>
      </c>
      <c r="B3296" s="16" t="s">
        <v>5889</v>
      </c>
      <c r="C3296" s="18" t="s">
        <v>5890</v>
      </c>
      <c r="D3296" s="13" t="s">
        <v>16</v>
      </c>
      <c r="E3296" s="14"/>
    </row>
    <row r="3297" spans="1:5" ht="12.75" customHeight="1">
      <c r="A3297" s="10" t="s">
        <v>5846</v>
      </c>
      <c r="B3297" s="11" t="s">
        <v>5891</v>
      </c>
      <c r="C3297" s="12"/>
      <c r="D3297" s="13" t="s">
        <v>13</v>
      </c>
      <c r="E3297" s="14"/>
    </row>
    <row r="3298" spans="1:5" ht="12.75" customHeight="1">
      <c r="A3298" s="15" t="s">
        <v>5846</v>
      </c>
      <c r="B3298" s="16" t="s">
        <v>5892</v>
      </c>
      <c r="C3298" s="18" t="s">
        <v>5893</v>
      </c>
      <c r="D3298" s="13" t="s">
        <v>16</v>
      </c>
      <c r="E3298" s="14"/>
    </row>
    <row r="3299" spans="1:5" ht="12.75" customHeight="1">
      <c r="A3299" s="15" t="s">
        <v>5846</v>
      </c>
      <c r="B3299" s="16" t="s">
        <v>5894</v>
      </c>
      <c r="C3299" s="18" t="s">
        <v>5895</v>
      </c>
      <c r="D3299" s="13" t="s">
        <v>113</v>
      </c>
      <c r="E3299" s="14"/>
    </row>
    <row r="3300" spans="1:5" ht="12.75" customHeight="1">
      <c r="A3300" s="15" t="s">
        <v>5846</v>
      </c>
      <c r="B3300" s="16" t="s">
        <v>5896</v>
      </c>
      <c r="C3300" s="18" t="s">
        <v>5897</v>
      </c>
      <c r="D3300" s="13" t="s">
        <v>113</v>
      </c>
      <c r="E3300" s="14"/>
    </row>
    <row r="3301" spans="1:5" ht="12.75" customHeight="1">
      <c r="A3301" s="15" t="s">
        <v>5846</v>
      </c>
      <c r="B3301" s="16" t="s">
        <v>5898</v>
      </c>
      <c r="C3301" s="12"/>
      <c r="D3301" s="13" t="s">
        <v>13</v>
      </c>
      <c r="E3301" s="14"/>
    </row>
    <row r="3302" spans="1:5" ht="12.75" customHeight="1">
      <c r="A3302" s="15" t="s">
        <v>5846</v>
      </c>
      <c r="B3302" s="16" t="s">
        <v>5899</v>
      </c>
      <c r="C3302" s="18" t="s">
        <v>5900</v>
      </c>
      <c r="D3302" s="13" t="s">
        <v>16</v>
      </c>
      <c r="E3302" s="14"/>
    </row>
    <row r="3303" spans="1:5" ht="12.75" customHeight="1">
      <c r="A3303" s="15" t="s">
        <v>5846</v>
      </c>
      <c r="B3303" s="16" t="s">
        <v>5901</v>
      </c>
      <c r="C3303" s="18" t="s">
        <v>5902</v>
      </c>
      <c r="D3303" s="13" t="s">
        <v>16</v>
      </c>
      <c r="E3303" s="14"/>
    </row>
    <row r="3304" spans="1:5" ht="12.75" customHeight="1">
      <c r="A3304" s="15" t="s">
        <v>5846</v>
      </c>
      <c r="B3304" s="16" t="s">
        <v>5903</v>
      </c>
      <c r="C3304" s="18" t="s">
        <v>5904</v>
      </c>
      <c r="D3304" s="13" t="s">
        <v>113</v>
      </c>
      <c r="E3304" s="14"/>
    </row>
    <row r="3305" spans="1:5" ht="12.75" customHeight="1">
      <c r="A3305" s="15" t="s">
        <v>5846</v>
      </c>
      <c r="B3305" s="16" t="s">
        <v>5905</v>
      </c>
      <c r="C3305" s="18" t="s">
        <v>5906</v>
      </c>
      <c r="D3305" s="13" t="s">
        <v>268</v>
      </c>
      <c r="E3305" s="17">
        <v>1</v>
      </c>
    </row>
    <row r="3306" spans="1:5" ht="12.75" customHeight="1">
      <c r="A3306" s="15" t="s">
        <v>5846</v>
      </c>
      <c r="B3306" s="16" t="s">
        <v>5907</v>
      </c>
      <c r="C3306" s="18" t="s">
        <v>5908</v>
      </c>
      <c r="D3306" s="13" t="s">
        <v>136</v>
      </c>
      <c r="E3306" s="14"/>
    </row>
    <row r="3307" spans="1:5" ht="12.75" customHeight="1">
      <c r="A3307" s="15" t="s">
        <v>5846</v>
      </c>
      <c r="B3307" s="16" t="s">
        <v>5909</v>
      </c>
      <c r="C3307" s="18" t="s">
        <v>5910</v>
      </c>
      <c r="D3307" s="13" t="s">
        <v>16</v>
      </c>
      <c r="E3307" s="14"/>
    </row>
    <row r="3308" spans="1:5" ht="12.75" customHeight="1">
      <c r="A3308" s="15" t="s">
        <v>5846</v>
      </c>
      <c r="B3308" s="16" t="s">
        <v>5911</v>
      </c>
      <c r="C3308" s="18" t="s">
        <v>5912</v>
      </c>
      <c r="D3308" s="13" t="s">
        <v>16</v>
      </c>
      <c r="E3308" s="14"/>
    </row>
    <row r="3309" spans="1:5" ht="12.75" customHeight="1">
      <c r="A3309" s="15" t="s">
        <v>5846</v>
      </c>
      <c r="B3309" s="16" t="s">
        <v>5913</v>
      </c>
      <c r="C3309" s="18" t="s">
        <v>5914</v>
      </c>
      <c r="D3309" s="13" t="s">
        <v>16</v>
      </c>
      <c r="E3309" s="14"/>
    </row>
    <row r="3310" spans="1:5" ht="12.75" customHeight="1">
      <c r="A3310" s="15" t="s">
        <v>5846</v>
      </c>
      <c r="B3310" s="16" t="s">
        <v>5915</v>
      </c>
      <c r="C3310" s="18" t="s">
        <v>5916</v>
      </c>
      <c r="D3310" s="13" t="s">
        <v>16</v>
      </c>
      <c r="E3310" s="14"/>
    </row>
    <row r="3311" spans="1:5" ht="12.75" customHeight="1">
      <c r="A3311" s="15" t="s">
        <v>5846</v>
      </c>
      <c r="B3311" s="16" t="s">
        <v>5917</v>
      </c>
      <c r="C3311" s="18" t="s">
        <v>5918</v>
      </c>
      <c r="D3311" s="13" t="s">
        <v>16</v>
      </c>
      <c r="E3311" s="14"/>
    </row>
    <row r="3312" spans="1:5" ht="12.75" customHeight="1">
      <c r="A3312" s="15" t="s">
        <v>5846</v>
      </c>
      <c r="B3312" s="16" t="s">
        <v>5919</v>
      </c>
      <c r="C3312" s="18" t="s">
        <v>5920</v>
      </c>
      <c r="D3312" s="13" t="s">
        <v>16</v>
      </c>
      <c r="E3312" s="14"/>
    </row>
    <row r="3313" spans="1:5" ht="12.75" customHeight="1">
      <c r="A3313" s="15" t="s">
        <v>5846</v>
      </c>
      <c r="B3313" s="16" t="s">
        <v>5921</v>
      </c>
      <c r="C3313" s="18" t="s">
        <v>5922</v>
      </c>
      <c r="D3313" s="13" t="s">
        <v>16</v>
      </c>
      <c r="E3313" s="17">
        <v>1</v>
      </c>
    </row>
    <row r="3314" spans="1:5" ht="12.75" customHeight="1">
      <c r="A3314" s="15" t="s">
        <v>5846</v>
      </c>
      <c r="B3314" s="16" t="s">
        <v>5923</v>
      </c>
      <c r="C3314" s="18" t="s">
        <v>5924</v>
      </c>
      <c r="D3314" s="13" t="s">
        <v>16</v>
      </c>
      <c r="E3314" s="14"/>
    </row>
    <row r="3315" spans="1:5" ht="12.75" customHeight="1">
      <c r="A3315" s="15" t="s">
        <v>5846</v>
      </c>
      <c r="B3315" s="16" t="s">
        <v>5925</v>
      </c>
      <c r="C3315" s="18" t="s">
        <v>5926</v>
      </c>
      <c r="D3315" s="13" t="s">
        <v>16</v>
      </c>
      <c r="E3315" s="14"/>
    </row>
    <row r="3316" spans="1:5" ht="12.75" customHeight="1">
      <c r="A3316" s="10" t="s">
        <v>5846</v>
      </c>
      <c r="B3316" s="11" t="s">
        <v>5927</v>
      </c>
      <c r="C3316" s="12"/>
      <c r="D3316" s="13" t="s">
        <v>13</v>
      </c>
      <c r="E3316" s="14"/>
    </row>
    <row r="3317" spans="1:5" ht="12.75" customHeight="1">
      <c r="A3317" s="15" t="s">
        <v>5846</v>
      </c>
      <c r="B3317" s="16" t="s">
        <v>5928</v>
      </c>
      <c r="C3317" s="12"/>
      <c r="D3317" s="13" t="s">
        <v>13</v>
      </c>
      <c r="E3317" s="14"/>
    </row>
    <row r="3318" spans="1:5" ht="12.75" customHeight="1">
      <c r="A3318" s="10" t="s">
        <v>5846</v>
      </c>
      <c r="B3318" s="11" t="s">
        <v>5929</v>
      </c>
      <c r="C3318" s="12"/>
      <c r="D3318" s="13" t="s">
        <v>13</v>
      </c>
      <c r="E3318" s="14"/>
    </row>
    <row r="3319" spans="1:5" ht="12.75" customHeight="1">
      <c r="A3319" s="15" t="s">
        <v>5846</v>
      </c>
      <c r="B3319" s="16" t="s">
        <v>5930</v>
      </c>
      <c r="C3319" s="18" t="s">
        <v>5931</v>
      </c>
      <c r="D3319" s="13" t="s">
        <v>16</v>
      </c>
      <c r="E3319" s="14"/>
    </row>
    <row r="3320" spans="1:5" ht="12.75" customHeight="1">
      <c r="A3320" s="10" t="s">
        <v>5846</v>
      </c>
      <c r="B3320" s="11" t="s">
        <v>5932</v>
      </c>
      <c r="C3320" s="12"/>
      <c r="D3320" s="13" t="s">
        <v>13</v>
      </c>
      <c r="E3320" s="14"/>
    </row>
    <row r="3321" spans="1:5" ht="12.75" customHeight="1">
      <c r="A3321" s="15" t="s">
        <v>5846</v>
      </c>
      <c r="B3321" s="16" t="s">
        <v>5933</v>
      </c>
      <c r="C3321" s="18" t="s">
        <v>5934</v>
      </c>
      <c r="D3321" s="13" t="s">
        <v>16</v>
      </c>
      <c r="E3321" s="17">
        <v>5</v>
      </c>
    </row>
    <row r="3322" spans="1:5" ht="12.75" customHeight="1">
      <c r="A3322" s="15" t="s">
        <v>5846</v>
      </c>
      <c r="B3322" s="16" t="s">
        <v>5935</v>
      </c>
      <c r="C3322" s="12"/>
      <c r="D3322" s="13" t="s">
        <v>13</v>
      </c>
      <c r="E3322" s="14"/>
    </row>
    <row r="3323" spans="1:5" ht="12.75" customHeight="1">
      <c r="A3323" s="15" t="s">
        <v>5846</v>
      </c>
      <c r="B3323" s="16" t="s">
        <v>5936</v>
      </c>
      <c r="C3323" s="18" t="s">
        <v>5937</v>
      </c>
      <c r="D3323" s="13" t="s">
        <v>16</v>
      </c>
      <c r="E3323" s="14"/>
    </row>
    <row r="3324" spans="1:5" ht="12.75" customHeight="1">
      <c r="A3324" s="15" t="s">
        <v>5846</v>
      </c>
      <c r="B3324" s="16" t="s">
        <v>5938</v>
      </c>
      <c r="C3324" s="18" t="s">
        <v>5939</v>
      </c>
      <c r="D3324" s="13" t="s">
        <v>16</v>
      </c>
      <c r="E3324" s="14"/>
    </row>
    <row r="3325" spans="1:5" ht="12.75" customHeight="1">
      <c r="A3325" s="15" t="s">
        <v>5846</v>
      </c>
      <c r="B3325" s="16" t="s">
        <v>5940</v>
      </c>
      <c r="C3325" s="18" t="s">
        <v>5941</v>
      </c>
      <c r="D3325" s="13" t="s">
        <v>16</v>
      </c>
      <c r="E3325" s="14"/>
    </row>
    <row r="3326" spans="1:5" ht="12.75" customHeight="1">
      <c r="A3326" s="15" t="s">
        <v>5846</v>
      </c>
      <c r="B3326" s="16" t="s">
        <v>5942</v>
      </c>
      <c r="C3326" s="18" t="s">
        <v>5943</v>
      </c>
      <c r="D3326" s="13" t="s">
        <v>16</v>
      </c>
      <c r="E3326" s="17">
        <v>1</v>
      </c>
    </row>
    <row r="3327" spans="1:5" ht="12.75" customHeight="1">
      <c r="A3327" s="15" t="s">
        <v>5846</v>
      </c>
      <c r="B3327" s="16" t="s">
        <v>5944</v>
      </c>
      <c r="C3327" s="12"/>
      <c r="D3327" s="13" t="s">
        <v>13</v>
      </c>
      <c r="E3327" s="14"/>
    </row>
    <row r="3328" spans="1:5" ht="12.75" customHeight="1">
      <c r="A3328" s="15" t="s">
        <v>5846</v>
      </c>
      <c r="B3328" s="16" t="s">
        <v>5945</v>
      </c>
      <c r="C3328" s="18" t="s">
        <v>5946</v>
      </c>
      <c r="D3328" s="13" t="s">
        <v>16</v>
      </c>
      <c r="E3328" s="14"/>
    </row>
    <row r="3329" spans="1:5" ht="12.75" customHeight="1">
      <c r="A3329" s="15" t="s">
        <v>5846</v>
      </c>
      <c r="B3329" s="16" t="s">
        <v>5947</v>
      </c>
      <c r="C3329" s="12"/>
      <c r="D3329" s="13" t="s">
        <v>16</v>
      </c>
      <c r="E3329" s="14"/>
    </row>
    <row r="3330" spans="1:5" ht="12.75" customHeight="1">
      <c r="A3330" s="15" t="s">
        <v>5846</v>
      </c>
      <c r="B3330" s="16" t="s">
        <v>5948</v>
      </c>
      <c r="C3330" s="18" t="s">
        <v>5949</v>
      </c>
      <c r="D3330" s="13" t="s">
        <v>16</v>
      </c>
      <c r="E3330" s="14"/>
    </row>
    <row r="3331" spans="1:5" ht="12.75" customHeight="1">
      <c r="A3331" s="15" t="s">
        <v>5846</v>
      </c>
      <c r="B3331" s="16" t="s">
        <v>5950</v>
      </c>
      <c r="C3331" s="18" t="s">
        <v>5951</v>
      </c>
      <c r="D3331" s="13" t="s">
        <v>16</v>
      </c>
      <c r="E3331" s="14"/>
    </row>
    <row r="3332" spans="1:5" ht="12.75" customHeight="1">
      <c r="A3332" s="15" t="s">
        <v>5846</v>
      </c>
      <c r="B3332" s="16" t="s">
        <v>5952</v>
      </c>
      <c r="C3332" s="18" t="s">
        <v>5953</v>
      </c>
      <c r="D3332" s="13" t="s">
        <v>16</v>
      </c>
      <c r="E3332" s="17">
        <v>2</v>
      </c>
    </row>
    <row r="3333" spans="1:5" ht="12.75" customHeight="1">
      <c r="A3333" s="15" t="s">
        <v>5846</v>
      </c>
      <c r="B3333" s="16" t="s">
        <v>5954</v>
      </c>
      <c r="C3333" s="18" t="s">
        <v>5955</v>
      </c>
      <c r="D3333" s="13" t="s">
        <v>16</v>
      </c>
      <c r="E3333" s="17">
        <v>1</v>
      </c>
    </row>
    <row r="3334" spans="1:5" ht="12.75" customHeight="1">
      <c r="A3334" s="15" t="s">
        <v>5846</v>
      </c>
      <c r="B3334" s="16" t="s">
        <v>5956</v>
      </c>
      <c r="C3334" s="18" t="s">
        <v>5957</v>
      </c>
      <c r="D3334" s="13" t="s">
        <v>16</v>
      </c>
      <c r="E3334" s="17">
        <v>1</v>
      </c>
    </row>
    <row r="3335" spans="1:5" ht="12.75" customHeight="1">
      <c r="A3335" s="15" t="s">
        <v>5846</v>
      </c>
      <c r="B3335" s="16" t="s">
        <v>5958</v>
      </c>
      <c r="C3335" s="18" t="s">
        <v>5959</v>
      </c>
      <c r="D3335" s="13" t="s">
        <v>16</v>
      </c>
      <c r="E3335" s="14"/>
    </row>
    <row r="3336" spans="1:5" ht="12.75" customHeight="1">
      <c r="A3336" s="15" t="s">
        <v>5846</v>
      </c>
      <c r="B3336" s="16" t="s">
        <v>5960</v>
      </c>
      <c r="C3336" s="18" t="s">
        <v>5961</v>
      </c>
      <c r="D3336" s="13" t="s">
        <v>16</v>
      </c>
      <c r="E3336" s="17">
        <v>3</v>
      </c>
    </row>
    <row r="3337" spans="1:5" ht="12.75" customHeight="1">
      <c r="A3337" s="10" t="s">
        <v>5846</v>
      </c>
      <c r="B3337" s="11" t="s">
        <v>5962</v>
      </c>
      <c r="C3337" s="18" t="s">
        <v>5963</v>
      </c>
      <c r="D3337" s="13" t="s">
        <v>13</v>
      </c>
      <c r="E3337" s="17">
        <v>1</v>
      </c>
    </row>
    <row r="3338" spans="1:5" ht="12.75" customHeight="1">
      <c r="A3338" s="15" t="s">
        <v>5846</v>
      </c>
      <c r="B3338" s="16" t="s">
        <v>5964</v>
      </c>
      <c r="C3338" s="18" t="s">
        <v>5965</v>
      </c>
      <c r="D3338" s="13" t="s">
        <v>16</v>
      </c>
      <c r="E3338" s="14"/>
    </row>
    <row r="3339" spans="1:5" ht="12.75" customHeight="1">
      <c r="A3339" s="15" t="s">
        <v>5846</v>
      </c>
      <c r="B3339" s="16" t="s">
        <v>5966</v>
      </c>
      <c r="C3339" s="18" t="s">
        <v>5967</v>
      </c>
      <c r="D3339" s="13" t="s">
        <v>16</v>
      </c>
      <c r="E3339" s="17">
        <v>6</v>
      </c>
    </row>
    <row r="3340" spans="1:5" ht="12.75" customHeight="1">
      <c r="A3340" s="15" t="s">
        <v>5846</v>
      </c>
      <c r="B3340" s="16" t="s">
        <v>5968</v>
      </c>
      <c r="C3340" s="18" t="s">
        <v>5969</v>
      </c>
      <c r="D3340" s="13" t="s">
        <v>113</v>
      </c>
      <c r="E3340" s="14"/>
    </row>
    <row r="3341" spans="1:5" ht="12.75" customHeight="1">
      <c r="A3341" s="15" t="s">
        <v>5846</v>
      </c>
      <c r="B3341" s="16" t="s">
        <v>5970</v>
      </c>
      <c r="C3341" s="18" t="s">
        <v>5971</v>
      </c>
      <c r="D3341" s="13" t="s">
        <v>16</v>
      </c>
      <c r="E3341" s="14"/>
    </row>
    <row r="3342" spans="1:5" ht="12.75" customHeight="1">
      <c r="A3342" s="15" t="s">
        <v>5846</v>
      </c>
      <c r="B3342" s="16" t="s">
        <v>5972</v>
      </c>
      <c r="C3342" s="18" t="s">
        <v>5973</v>
      </c>
      <c r="D3342" s="13" t="s">
        <v>16</v>
      </c>
      <c r="E3342" s="17">
        <v>1</v>
      </c>
    </row>
    <row r="3343" spans="1:5" ht="12.75" customHeight="1">
      <c r="A3343" s="15" t="s">
        <v>5846</v>
      </c>
      <c r="B3343" s="16" t="s">
        <v>5974</v>
      </c>
      <c r="C3343" s="18" t="s">
        <v>5975</v>
      </c>
      <c r="D3343" s="13" t="s">
        <v>16</v>
      </c>
      <c r="E3343" s="14"/>
    </row>
    <row r="3344" spans="1:5" ht="12.75" customHeight="1">
      <c r="A3344" s="15" t="s">
        <v>5846</v>
      </c>
      <c r="B3344" s="16" t="s">
        <v>5976</v>
      </c>
      <c r="C3344" s="18" t="s">
        <v>5977</v>
      </c>
      <c r="D3344" s="13" t="s">
        <v>16</v>
      </c>
      <c r="E3344" s="17">
        <v>1</v>
      </c>
    </row>
    <row r="3345" spans="1:5" ht="12.75" customHeight="1">
      <c r="A3345" s="15" t="s">
        <v>5846</v>
      </c>
      <c r="B3345" s="16" t="s">
        <v>5978</v>
      </c>
      <c r="C3345" s="18" t="s">
        <v>5979</v>
      </c>
      <c r="D3345" s="13" t="s">
        <v>16</v>
      </c>
      <c r="E3345" s="17">
        <v>1</v>
      </c>
    </row>
    <row r="3346" spans="1:5" ht="12.75" customHeight="1">
      <c r="A3346" s="15" t="s">
        <v>5846</v>
      </c>
      <c r="B3346" s="16" t="s">
        <v>5980</v>
      </c>
      <c r="C3346" s="18" t="s">
        <v>5981</v>
      </c>
      <c r="D3346" s="13" t="s">
        <v>113</v>
      </c>
      <c r="E3346" s="17">
        <v>1</v>
      </c>
    </row>
    <row r="3347" spans="1:5" ht="12.75" customHeight="1">
      <c r="A3347" s="15" t="s">
        <v>5846</v>
      </c>
      <c r="B3347" s="16" t="s">
        <v>5982</v>
      </c>
      <c r="C3347" s="18" t="s">
        <v>5983</v>
      </c>
      <c r="D3347" s="13" t="s">
        <v>16</v>
      </c>
      <c r="E3347" s="14"/>
    </row>
    <row r="3348" spans="1:5" ht="12.75" customHeight="1">
      <c r="A3348" s="15" t="s">
        <v>5846</v>
      </c>
      <c r="B3348" s="16" t="s">
        <v>5984</v>
      </c>
      <c r="C3348" s="18" t="s">
        <v>5985</v>
      </c>
      <c r="D3348" s="13" t="s">
        <v>16</v>
      </c>
      <c r="E3348" s="14"/>
    </row>
    <row r="3349" spans="1:5" ht="12.75" customHeight="1">
      <c r="A3349" s="15" t="s">
        <v>5846</v>
      </c>
      <c r="B3349" s="16" t="s">
        <v>5986</v>
      </c>
      <c r="C3349" s="18" t="s">
        <v>5987</v>
      </c>
      <c r="D3349" s="13" t="s">
        <v>113</v>
      </c>
      <c r="E3349" s="14"/>
    </row>
    <row r="3350" spans="1:5" ht="12.75" customHeight="1">
      <c r="A3350" s="10" t="s">
        <v>5846</v>
      </c>
      <c r="B3350" s="11" t="s">
        <v>5988</v>
      </c>
      <c r="C3350" s="12"/>
      <c r="D3350" s="13" t="s">
        <v>13</v>
      </c>
      <c r="E3350" s="14"/>
    </row>
    <row r="3351" spans="1:5" ht="12.75" customHeight="1">
      <c r="A3351" s="15" t="s">
        <v>5846</v>
      </c>
      <c r="B3351" s="16" t="s">
        <v>5989</v>
      </c>
      <c r="C3351" s="18" t="s">
        <v>5990</v>
      </c>
      <c r="D3351" s="13" t="s">
        <v>113</v>
      </c>
      <c r="E3351" s="14"/>
    </row>
    <row r="3352" spans="1:5" ht="12.75" customHeight="1">
      <c r="A3352" s="15" t="s">
        <v>5846</v>
      </c>
      <c r="B3352" s="16" t="s">
        <v>5991</v>
      </c>
      <c r="C3352" s="18" t="s">
        <v>5992</v>
      </c>
      <c r="D3352" s="13" t="s">
        <v>224</v>
      </c>
      <c r="E3352" s="14"/>
    </row>
    <row r="3353" spans="1:5" ht="12.75" customHeight="1">
      <c r="A3353" s="10" t="s">
        <v>5846</v>
      </c>
      <c r="B3353" s="11" t="s">
        <v>5993</v>
      </c>
      <c r="C3353" s="12"/>
      <c r="D3353" s="13" t="s">
        <v>13</v>
      </c>
      <c r="E3353" s="14"/>
    </row>
    <row r="3354" spans="1:5" ht="12.75" customHeight="1">
      <c r="A3354" s="15" t="s">
        <v>5846</v>
      </c>
      <c r="B3354" s="16" t="s">
        <v>5994</v>
      </c>
      <c r="C3354" s="18" t="s">
        <v>5995</v>
      </c>
      <c r="D3354" s="13" t="s">
        <v>268</v>
      </c>
      <c r="E3354" s="17">
        <v>1</v>
      </c>
    </row>
    <row r="3355" spans="1:5" ht="12.75" customHeight="1">
      <c r="A3355" s="15" t="s">
        <v>5996</v>
      </c>
      <c r="B3355" s="16" t="s">
        <v>5997</v>
      </c>
      <c r="C3355" s="18" t="s">
        <v>5998</v>
      </c>
      <c r="D3355" s="13" t="s">
        <v>113</v>
      </c>
      <c r="E3355" s="14"/>
    </row>
    <row r="3356" spans="1:5" ht="12.75" customHeight="1">
      <c r="A3356" s="15" t="s">
        <v>5996</v>
      </c>
      <c r="B3356" s="16" t="s">
        <v>5999</v>
      </c>
      <c r="C3356" s="18" t="s">
        <v>6000</v>
      </c>
      <c r="D3356" s="13" t="s">
        <v>113</v>
      </c>
      <c r="E3356" s="14"/>
    </row>
    <row r="3357" spans="1:5" ht="12.75" customHeight="1">
      <c r="A3357" s="15" t="s">
        <v>5996</v>
      </c>
      <c r="B3357" s="16" t="s">
        <v>6001</v>
      </c>
      <c r="C3357" s="18" t="s">
        <v>6002</v>
      </c>
      <c r="D3357" s="13" t="s">
        <v>113</v>
      </c>
      <c r="E3357" s="14"/>
    </row>
    <row r="3358" spans="1:5" ht="12.75" customHeight="1">
      <c r="A3358" s="15" t="s">
        <v>6003</v>
      </c>
      <c r="B3358" s="16" t="s">
        <v>6004</v>
      </c>
      <c r="C3358" s="18" t="s">
        <v>6005</v>
      </c>
      <c r="D3358" s="13" t="s">
        <v>113</v>
      </c>
      <c r="E3358" s="14"/>
    </row>
    <row r="3359" spans="1:5" ht="12.75" customHeight="1">
      <c r="A3359" s="15" t="s">
        <v>6003</v>
      </c>
      <c r="B3359" s="16" t="s">
        <v>6006</v>
      </c>
      <c r="C3359" s="18" t="s">
        <v>6007</v>
      </c>
      <c r="D3359" s="13" t="s">
        <v>16</v>
      </c>
      <c r="E3359" s="14"/>
    </row>
    <row r="3360" spans="1:5" ht="12.75" customHeight="1">
      <c r="A3360" s="15" t="s">
        <v>6003</v>
      </c>
      <c r="B3360" s="16" t="s">
        <v>6008</v>
      </c>
      <c r="C3360" s="18" t="s">
        <v>6009</v>
      </c>
      <c r="D3360" s="13" t="s">
        <v>136</v>
      </c>
      <c r="E3360" s="14"/>
    </row>
    <row r="3361" spans="1:5" ht="12.75" customHeight="1">
      <c r="A3361" s="15" t="s">
        <v>6003</v>
      </c>
      <c r="B3361" s="16" t="s">
        <v>6010</v>
      </c>
      <c r="C3361" s="18" t="s">
        <v>6011</v>
      </c>
      <c r="D3361" s="13" t="s">
        <v>113</v>
      </c>
      <c r="E3361" s="14"/>
    </row>
    <row r="3362" spans="1:5" ht="12.75" customHeight="1">
      <c r="A3362" s="15" t="s">
        <v>6003</v>
      </c>
      <c r="B3362" s="16" t="s">
        <v>6012</v>
      </c>
      <c r="C3362" s="18" t="s">
        <v>6013</v>
      </c>
      <c r="D3362" s="13" t="s">
        <v>113</v>
      </c>
      <c r="E3362" s="14"/>
    </row>
    <row r="3363" spans="1:5" ht="12.75" customHeight="1">
      <c r="A3363" s="15" t="s">
        <v>6003</v>
      </c>
      <c r="B3363" s="16" t="s">
        <v>6014</v>
      </c>
      <c r="C3363" s="18" t="s">
        <v>6015</v>
      </c>
      <c r="D3363" s="13" t="s">
        <v>113</v>
      </c>
      <c r="E3363" s="14"/>
    </row>
    <row r="3364" spans="1:5" ht="12.75" customHeight="1">
      <c r="A3364" s="15" t="s">
        <v>6003</v>
      </c>
      <c r="B3364" s="16" t="s">
        <v>6016</v>
      </c>
      <c r="C3364" s="18" t="s">
        <v>6017</v>
      </c>
      <c r="D3364" s="13" t="s">
        <v>300</v>
      </c>
      <c r="E3364" s="14"/>
    </row>
    <row r="3365" spans="1:5" ht="12.75" customHeight="1">
      <c r="A3365" s="10" t="s">
        <v>6003</v>
      </c>
      <c r="B3365" s="11" t="s">
        <v>6018</v>
      </c>
      <c r="C3365" s="12"/>
      <c r="D3365" s="13" t="s">
        <v>13</v>
      </c>
      <c r="E3365" s="14"/>
    </row>
    <row r="3366" spans="1:5" ht="12.75" customHeight="1">
      <c r="A3366" s="15" t="s">
        <v>6003</v>
      </c>
      <c r="B3366" s="16" t="s">
        <v>6019</v>
      </c>
      <c r="C3366" s="18" t="s">
        <v>6017</v>
      </c>
      <c r="D3366" s="13" t="s">
        <v>16</v>
      </c>
      <c r="E3366" s="14"/>
    </row>
    <row r="3367" spans="1:5" ht="12.75" customHeight="1">
      <c r="A3367" s="15" t="s">
        <v>6003</v>
      </c>
      <c r="B3367" s="16" t="s">
        <v>6020</v>
      </c>
      <c r="C3367" s="18" t="s">
        <v>6021</v>
      </c>
      <c r="D3367" s="13" t="s">
        <v>224</v>
      </c>
      <c r="E3367" s="14"/>
    </row>
    <row r="3368" spans="1:5" ht="12.75" customHeight="1">
      <c r="A3368" s="15" t="s">
        <v>6003</v>
      </c>
      <c r="B3368" s="16" t="s">
        <v>6022</v>
      </c>
      <c r="C3368" s="18" t="s">
        <v>6023</v>
      </c>
      <c r="D3368" s="13" t="s">
        <v>268</v>
      </c>
      <c r="E3368" s="14"/>
    </row>
    <row r="3369" spans="1:5" ht="12.75" customHeight="1">
      <c r="A3369" s="10" t="s">
        <v>6003</v>
      </c>
      <c r="B3369" s="11" t="s">
        <v>6024</v>
      </c>
      <c r="C3369" s="18" t="s">
        <v>6025</v>
      </c>
      <c r="D3369" s="13" t="s">
        <v>13</v>
      </c>
      <c r="E3369" s="14"/>
    </row>
    <row r="3370" spans="1:5" ht="12.75" customHeight="1">
      <c r="A3370" s="15" t="s">
        <v>6026</v>
      </c>
      <c r="B3370" s="16" t="s">
        <v>6027</v>
      </c>
      <c r="C3370" s="18" t="s">
        <v>6028</v>
      </c>
      <c r="D3370" s="13" t="s">
        <v>16</v>
      </c>
      <c r="E3370" s="14"/>
    </row>
    <row r="3371" spans="1:5" ht="12.75" customHeight="1">
      <c r="A3371" s="15" t="s">
        <v>6026</v>
      </c>
      <c r="B3371" s="16" t="s">
        <v>6029</v>
      </c>
      <c r="C3371" s="18" t="s">
        <v>6030</v>
      </c>
      <c r="D3371" s="13" t="s">
        <v>16</v>
      </c>
      <c r="E3371" s="14"/>
    </row>
    <row r="3372" spans="1:5" ht="12.75" customHeight="1">
      <c r="A3372" s="15" t="s">
        <v>6026</v>
      </c>
      <c r="B3372" s="16" t="s">
        <v>6031</v>
      </c>
      <c r="C3372" s="18" t="s">
        <v>6032</v>
      </c>
      <c r="D3372" s="13" t="s">
        <v>16</v>
      </c>
      <c r="E3372" s="14"/>
    </row>
    <row r="3373" spans="1:5" ht="12.75" customHeight="1">
      <c r="A3373" s="15" t="s">
        <v>6026</v>
      </c>
      <c r="B3373" s="16" t="s">
        <v>6033</v>
      </c>
      <c r="C3373" s="18" t="s">
        <v>6034</v>
      </c>
      <c r="D3373" s="13" t="s">
        <v>16</v>
      </c>
      <c r="E3373" s="14"/>
    </row>
    <row r="3374" spans="1:5" ht="12.75" customHeight="1">
      <c r="A3374" s="15" t="s">
        <v>6026</v>
      </c>
      <c r="B3374" s="16" t="s">
        <v>6035</v>
      </c>
      <c r="C3374" s="12"/>
      <c r="D3374" s="13" t="s">
        <v>16</v>
      </c>
      <c r="E3374" s="14"/>
    </row>
    <row r="3375" spans="1:5" ht="12.75" customHeight="1">
      <c r="A3375" s="15" t="s">
        <v>6026</v>
      </c>
      <c r="B3375" s="16" t="s">
        <v>6036</v>
      </c>
      <c r="C3375" s="18" t="s">
        <v>6037</v>
      </c>
      <c r="D3375" s="13" t="s">
        <v>16</v>
      </c>
      <c r="E3375" s="14"/>
    </row>
    <row r="3376" spans="1:5" ht="12.75" customHeight="1">
      <c r="A3376" s="15" t="s">
        <v>6026</v>
      </c>
      <c r="B3376" s="16" t="s">
        <v>6038</v>
      </c>
      <c r="C3376" s="18" t="s">
        <v>6039</v>
      </c>
      <c r="D3376" s="13" t="s">
        <v>16</v>
      </c>
      <c r="E3376" s="17">
        <v>1</v>
      </c>
    </row>
    <row r="3377" spans="1:5" ht="12.75" customHeight="1">
      <c r="A3377" s="15" t="s">
        <v>6026</v>
      </c>
      <c r="B3377" s="16" t="s">
        <v>6040</v>
      </c>
      <c r="C3377" s="18" t="s">
        <v>6041</v>
      </c>
      <c r="D3377" s="13" t="s">
        <v>16</v>
      </c>
      <c r="E3377" s="14"/>
    </row>
    <row r="3378" spans="1:5" ht="12.75" customHeight="1">
      <c r="A3378" s="15" t="s">
        <v>6026</v>
      </c>
      <c r="B3378" s="16" t="s">
        <v>6042</v>
      </c>
      <c r="C3378" s="18" t="s">
        <v>6043</v>
      </c>
      <c r="D3378" s="13" t="s">
        <v>16</v>
      </c>
      <c r="E3378" s="14"/>
    </row>
    <row r="3379" spans="1:5" ht="12.75" customHeight="1">
      <c r="A3379" s="15" t="s">
        <v>6026</v>
      </c>
      <c r="B3379" s="16" t="s">
        <v>6044</v>
      </c>
      <c r="C3379" s="18" t="s">
        <v>6045</v>
      </c>
      <c r="D3379" s="13" t="s">
        <v>16</v>
      </c>
      <c r="E3379" s="14"/>
    </row>
    <row r="3380" spans="1:5" ht="12.75" customHeight="1">
      <c r="A3380" s="15" t="s">
        <v>6026</v>
      </c>
      <c r="B3380" s="16" t="s">
        <v>6046</v>
      </c>
      <c r="C3380" s="18" t="s">
        <v>6047</v>
      </c>
      <c r="D3380" s="13" t="s">
        <v>16</v>
      </c>
      <c r="E3380" s="14"/>
    </row>
    <row r="3381" spans="1:5" ht="12.75" customHeight="1">
      <c r="A3381" s="15" t="s">
        <v>6048</v>
      </c>
      <c r="B3381" s="16" t="s">
        <v>6049</v>
      </c>
      <c r="C3381" s="18" t="s">
        <v>6050</v>
      </c>
      <c r="D3381" s="13" t="s">
        <v>300</v>
      </c>
      <c r="E3381" s="14"/>
    </row>
    <row r="3382" spans="1:5" ht="12.75" customHeight="1">
      <c r="A3382" s="10" t="s">
        <v>6048</v>
      </c>
      <c r="B3382" s="11" t="s">
        <v>6051</v>
      </c>
      <c r="C3382" s="18" t="s">
        <v>6052</v>
      </c>
      <c r="D3382" s="13" t="s">
        <v>13</v>
      </c>
      <c r="E3382" s="14"/>
    </row>
    <row r="3383" spans="1:5" ht="12.75" customHeight="1">
      <c r="A3383" s="15" t="s">
        <v>6053</v>
      </c>
      <c r="B3383" s="16" t="s">
        <v>6054</v>
      </c>
      <c r="C3383" s="18" t="s">
        <v>6055</v>
      </c>
      <c r="D3383" s="13" t="s">
        <v>113</v>
      </c>
      <c r="E3383" s="14"/>
    </row>
    <row r="3384" spans="1:5" ht="12.75" customHeight="1">
      <c r="A3384" s="15" t="s">
        <v>6053</v>
      </c>
      <c r="B3384" s="16" t="s">
        <v>6056</v>
      </c>
      <c r="C3384" s="18" t="s">
        <v>6057</v>
      </c>
      <c r="D3384" s="13" t="s">
        <v>16</v>
      </c>
      <c r="E3384" s="14"/>
    </row>
    <row r="3385" spans="1:5" ht="12.75" customHeight="1">
      <c r="A3385" s="15" t="s">
        <v>6058</v>
      </c>
      <c r="B3385" s="16" t="s">
        <v>6059</v>
      </c>
      <c r="C3385" s="18" t="s">
        <v>6060</v>
      </c>
      <c r="D3385" s="13" t="s">
        <v>113</v>
      </c>
      <c r="E3385" s="14"/>
    </row>
    <row r="3386" spans="1:5" ht="12.75" customHeight="1">
      <c r="A3386" s="15" t="s">
        <v>6058</v>
      </c>
      <c r="B3386" s="16" t="s">
        <v>6061</v>
      </c>
      <c r="C3386" s="18" t="s">
        <v>6062</v>
      </c>
      <c r="D3386" s="13" t="s">
        <v>113</v>
      </c>
      <c r="E3386" s="14"/>
    </row>
    <row r="3387" spans="1:5" ht="12.75" customHeight="1">
      <c r="A3387" s="15" t="s">
        <v>6058</v>
      </c>
      <c r="B3387" s="16" t="s">
        <v>6063</v>
      </c>
      <c r="C3387" s="18" t="s">
        <v>6064</v>
      </c>
      <c r="D3387" s="13" t="s">
        <v>113</v>
      </c>
      <c r="E3387" s="14"/>
    </row>
    <row r="3388" spans="1:5" ht="12.75" customHeight="1">
      <c r="A3388" s="15" t="s">
        <v>6058</v>
      </c>
      <c r="B3388" s="16" t="s">
        <v>6065</v>
      </c>
      <c r="C3388" s="18" t="s">
        <v>6066</v>
      </c>
      <c r="D3388" s="13" t="s">
        <v>113</v>
      </c>
      <c r="E3388" s="14"/>
    </row>
    <row r="3389" spans="1:5" ht="12.75" customHeight="1">
      <c r="A3389" s="15" t="s">
        <v>6058</v>
      </c>
      <c r="B3389" s="16" t="s">
        <v>6067</v>
      </c>
      <c r="C3389" s="18" t="s">
        <v>6068</v>
      </c>
      <c r="D3389" s="13" t="s">
        <v>16</v>
      </c>
      <c r="E3389" s="14"/>
    </row>
    <row r="3390" spans="1:5" ht="12.75" customHeight="1">
      <c r="A3390" s="15" t="s">
        <v>6058</v>
      </c>
      <c r="B3390" s="16" t="s">
        <v>6069</v>
      </c>
      <c r="C3390" s="18" t="s">
        <v>6070</v>
      </c>
      <c r="D3390" s="13" t="s">
        <v>113</v>
      </c>
      <c r="E3390" s="14"/>
    </row>
    <row r="3391" spans="1:5" ht="12.75" customHeight="1">
      <c r="A3391" s="15" t="s">
        <v>6058</v>
      </c>
      <c r="B3391" s="16" t="s">
        <v>6071</v>
      </c>
      <c r="C3391" s="18" t="s">
        <v>6072</v>
      </c>
      <c r="D3391" s="13" t="s">
        <v>16</v>
      </c>
      <c r="E3391" s="14"/>
    </row>
    <row r="3392" spans="1:5" ht="12.75" customHeight="1">
      <c r="A3392" s="15" t="s">
        <v>6058</v>
      </c>
      <c r="B3392" s="16" t="s">
        <v>6073</v>
      </c>
      <c r="C3392" s="18" t="s">
        <v>6074</v>
      </c>
      <c r="D3392" s="13" t="s">
        <v>113</v>
      </c>
      <c r="E3392" s="14"/>
    </row>
    <row r="3393" spans="1:5" ht="12.75" customHeight="1">
      <c r="A3393" s="15" t="s">
        <v>6058</v>
      </c>
      <c r="B3393" s="16" t="s">
        <v>6075</v>
      </c>
      <c r="C3393" s="18" t="s">
        <v>6076</v>
      </c>
      <c r="D3393" s="13" t="s">
        <v>113</v>
      </c>
      <c r="E3393" s="17">
        <v>1</v>
      </c>
    </row>
    <row r="3394" spans="1:5" ht="12.75" customHeight="1">
      <c r="A3394" s="15" t="s">
        <v>6058</v>
      </c>
      <c r="B3394" s="16" t="s">
        <v>6077</v>
      </c>
      <c r="C3394" s="18" t="s">
        <v>6078</v>
      </c>
      <c r="D3394" s="13" t="s">
        <v>113</v>
      </c>
      <c r="E3394" s="17">
        <v>1</v>
      </c>
    </row>
    <row r="3395" spans="1:5" ht="12.75" customHeight="1">
      <c r="A3395" s="15" t="s">
        <v>6079</v>
      </c>
      <c r="B3395" s="16" t="s">
        <v>6080</v>
      </c>
      <c r="C3395" s="18" t="s">
        <v>6081</v>
      </c>
      <c r="D3395" s="13" t="s">
        <v>16</v>
      </c>
      <c r="E3395" s="17">
        <v>1</v>
      </c>
    </row>
    <row r="3396" spans="1:5" ht="12.75" customHeight="1">
      <c r="A3396" s="15" t="s">
        <v>6079</v>
      </c>
      <c r="B3396" s="16" t="s">
        <v>6082</v>
      </c>
      <c r="C3396" s="18" t="s">
        <v>6083</v>
      </c>
      <c r="D3396" s="13" t="s">
        <v>16</v>
      </c>
      <c r="E3396" s="17">
        <v>2</v>
      </c>
    </row>
    <row r="3397" spans="1:5" ht="12.75" customHeight="1">
      <c r="A3397" s="15" t="s">
        <v>6079</v>
      </c>
      <c r="B3397" s="16" t="s">
        <v>6084</v>
      </c>
      <c r="C3397" s="18" t="s">
        <v>6085</v>
      </c>
      <c r="D3397" s="13" t="s">
        <v>16</v>
      </c>
      <c r="E3397" s="17">
        <v>1</v>
      </c>
    </row>
    <row r="3398" spans="1:5" ht="12.75" customHeight="1">
      <c r="A3398" s="15" t="s">
        <v>6079</v>
      </c>
      <c r="B3398" s="16" t="s">
        <v>6086</v>
      </c>
      <c r="C3398" s="18" t="s">
        <v>6087</v>
      </c>
      <c r="D3398" s="13" t="s">
        <v>16</v>
      </c>
      <c r="E3398" s="17">
        <v>1</v>
      </c>
    </row>
    <row r="3399" spans="1:5" ht="12.75" customHeight="1">
      <c r="A3399" s="15" t="s">
        <v>6079</v>
      </c>
      <c r="B3399" s="16" t="s">
        <v>6088</v>
      </c>
      <c r="C3399" s="18" t="s">
        <v>6089</v>
      </c>
      <c r="D3399" s="13" t="s">
        <v>16</v>
      </c>
      <c r="E3399" s="17">
        <v>1</v>
      </c>
    </row>
    <row r="3400" spans="1:5" ht="12.75" customHeight="1">
      <c r="A3400" s="10" t="s">
        <v>6079</v>
      </c>
      <c r="B3400" s="11" t="s">
        <v>6090</v>
      </c>
      <c r="C3400" s="12"/>
      <c r="D3400" s="13" t="s">
        <v>13</v>
      </c>
      <c r="E3400" s="14"/>
    </row>
    <row r="3401" spans="1:5" ht="12.75" customHeight="1">
      <c r="A3401" s="15" t="s">
        <v>6079</v>
      </c>
      <c r="B3401" s="16" t="s">
        <v>6091</v>
      </c>
      <c r="C3401" s="18" t="s">
        <v>6092</v>
      </c>
      <c r="D3401" s="13" t="s">
        <v>300</v>
      </c>
      <c r="E3401" s="17">
        <v>1</v>
      </c>
    </row>
    <row r="3402" spans="1:5" ht="12.75" customHeight="1">
      <c r="A3402" s="10" t="s">
        <v>6079</v>
      </c>
      <c r="B3402" s="11" t="s">
        <v>6093</v>
      </c>
      <c r="C3402" s="18" t="s">
        <v>6094</v>
      </c>
      <c r="D3402" s="13" t="s">
        <v>13</v>
      </c>
      <c r="E3402" s="14"/>
    </row>
    <row r="3403" spans="1:5" ht="12.75" customHeight="1">
      <c r="A3403" s="10" t="s">
        <v>6079</v>
      </c>
      <c r="B3403" s="11" t="s">
        <v>6095</v>
      </c>
      <c r="C3403" s="18" t="s">
        <v>6096</v>
      </c>
      <c r="D3403" s="13" t="s">
        <v>13</v>
      </c>
      <c r="E3403" s="17">
        <v>1</v>
      </c>
    </row>
    <row r="3404" spans="1:5" ht="12.75" customHeight="1">
      <c r="A3404" s="10" t="s">
        <v>6079</v>
      </c>
      <c r="B3404" s="11" t="s">
        <v>6097</v>
      </c>
      <c r="C3404" s="18" t="s">
        <v>6098</v>
      </c>
      <c r="D3404" s="13" t="s">
        <v>13</v>
      </c>
      <c r="E3404" s="17">
        <v>1</v>
      </c>
    </row>
    <row r="3405" spans="1:5" ht="12.75" customHeight="1">
      <c r="A3405" s="10" t="s">
        <v>6079</v>
      </c>
      <c r="B3405" s="11" t="s">
        <v>6099</v>
      </c>
      <c r="C3405" s="18" t="s">
        <v>6100</v>
      </c>
      <c r="D3405" s="13" t="s">
        <v>13</v>
      </c>
      <c r="E3405" s="17">
        <v>1</v>
      </c>
    </row>
    <row r="3406" spans="1:5" ht="12.75" customHeight="1">
      <c r="A3406" s="15" t="s">
        <v>6101</v>
      </c>
      <c r="B3406" s="16" t="s">
        <v>6102</v>
      </c>
      <c r="C3406" s="12"/>
      <c r="D3406" s="13" t="s">
        <v>13</v>
      </c>
      <c r="E3406" s="14"/>
    </row>
    <row r="3407" spans="1:5" ht="12.75" customHeight="1">
      <c r="A3407" s="15" t="s">
        <v>6101</v>
      </c>
      <c r="B3407" s="16" t="s">
        <v>6103</v>
      </c>
      <c r="C3407" s="12"/>
      <c r="D3407" s="13" t="s">
        <v>13</v>
      </c>
      <c r="E3407" s="14"/>
    </row>
    <row r="3408" spans="1:5" ht="12.75" customHeight="1">
      <c r="A3408" s="15" t="s">
        <v>6101</v>
      </c>
      <c r="B3408" s="16" t="s">
        <v>6104</v>
      </c>
      <c r="C3408" s="12"/>
      <c r="D3408" s="13" t="s">
        <v>13</v>
      </c>
      <c r="E3408" s="14"/>
    </row>
    <row r="3409" spans="1:5" ht="12.75" customHeight="1">
      <c r="A3409" s="15" t="s">
        <v>6101</v>
      </c>
      <c r="B3409" s="16" t="s">
        <v>6105</v>
      </c>
      <c r="C3409" s="12"/>
      <c r="D3409" s="13" t="s">
        <v>16</v>
      </c>
      <c r="E3409" s="14"/>
    </row>
    <row r="3410" spans="1:5" ht="12.75" customHeight="1">
      <c r="A3410" s="15" t="s">
        <v>6106</v>
      </c>
      <c r="B3410" s="16" t="s">
        <v>6107</v>
      </c>
      <c r="C3410" s="18" t="s">
        <v>6108</v>
      </c>
      <c r="D3410" s="13" t="s">
        <v>16</v>
      </c>
      <c r="E3410" s="14"/>
    </row>
    <row r="3411" spans="1:5" ht="12.75" customHeight="1">
      <c r="A3411" s="15" t="s">
        <v>6109</v>
      </c>
      <c r="B3411" s="16" t="s">
        <v>6110</v>
      </c>
      <c r="C3411" s="18" t="s">
        <v>6111</v>
      </c>
      <c r="D3411" s="13" t="s">
        <v>224</v>
      </c>
      <c r="E3411" s="17">
        <v>1</v>
      </c>
    </row>
    <row r="3412" spans="1:5" ht="12.75" customHeight="1">
      <c r="A3412" s="15" t="s">
        <v>6109</v>
      </c>
      <c r="B3412" s="16" t="s">
        <v>6112</v>
      </c>
      <c r="C3412" s="18" t="s">
        <v>6113</v>
      </c>
      <c r="D3412" s="13" t="s">
        <v>16</v>
      </c>
      <c r="E3412" s="14"/>
    </row>
    <row r="3413" spans="1:5" ht="12.75" customHeight="1">
      <c r="A3413" s="10" t="s">
        <v>6109</v>
      </c>
      <c r="B3413" s="11" t="s">
        <v>6114</v>
      </c>
      <c r="C3413" s="18" t="s">
        <v>6115</v>
      </c>
      <c r="D3413" s="13" t="s">
        <v>13</v>
      </c>
      <c r="E3413" s="14"/>
    </row>
    <row r="3414" spans="1:5" ht="12.75" customHeight="1">
      <c r="A3414" s="15" t="s">
        <v>6109</v>
      </c>
      <c r="B3414" s="16" t="s">
        <v>6116</v>
      </c>
      <c r="C3414" s="18" t="s">
        <v>6117</v>
      </c>
      <c r="D3414" s="13" t="s">
        <v>16</v>
      </c>
      <c r="E3414" s="14"/>
    </row>
    <row r="3415" spans="1:5" ht="12.75" customHeight="1">
      <c r="A3415" s="15" t="s">
        <v>6109</v>
      </c>
      <c r="B3415" s="16" t="s">
        <v>6118</v>
      </c>
      <c r="C3415" s="18" t="s">
        <v>6119</v>
      </c>
      <c r="D3415" s="13" t="s">
        <v>224</v>
      </c>
      <c r="E3415" s="14"/>
    </row>
    <row r="3416" spans="1:5" ht="12.75" customHeight="1">
      <c r="A3416" s="15" t="s">
        <v>6109</v>
      </c>
      <c r="B3416" s="16" t="s">
        <v>6120</v>
      </c>
      <c r="C3416" s="18" t="s">
        <v>6121</v>
      </c>
      <c r="D3416" s="13" t="s">
        <v>113</v>
      </c>
      <c r="E3416" s="14"/>
    </row>
    <row r="3417" spans="1:5" ht="12.75" customHeight="1">
      <c r="A3417" s="15" t="s">
        <v>6109</v>
      </c>
      <c r="B3417" s="16" t="s">
        <v>6122</v>
      </c>
      <c r="C3417" s="18" t="s">
        <v>6123</v>
      </c>
      <c r="D3417" s="13" t="s">
        <v>113</v>
      </c>
      <c r="E3417" s="14"/>
    </row>
    <row r="3418" spans="1:5" ht="12.75" customHeight="1">
      <c r="A3418" s="15" t="s">
        <v>6109</v>
      </c>
      <c r="B3418" s="16" t="s">
        <v>6124</v>
      </c>
      <c r="C3418" s="18" t="s">
        <v>6125</v>
      </c>
      <c r="D3418" s="13" t="s">
        <v>113</v>
      </c>
      <c r="E3418" s="14"/>
    </row>
    <row r="3419" spans="1:5" ht="12.75" customHeight="1">
      <c r="A3419" s="15" t="s">
        <v>6109</v>
      </c>
      <c r="B3419" s="16" t="s">
        <v>6126</v>
      </c>
      <c r="C3419" s="18" t="s">
        <v>6127</v>
      </c>
      <c r="D3419" s="13" t="s">
        <v>16</v>
      </c>
      <c r="E3419" s="14"/>
    </row>
    <row r="3420" spans="1:5" ht="12.75" customHeight="1">
      <c r="A3420" s="15" t="s">
        <v>6109</v>
      </c>
      <c r="B3420" s="16" t="s">
        <v>6128</v>
      </c>
      <c r="C3420" s="18" t="s">
        <v>6129</v>
      </c>
      <c r="D3420" s="13" t="s">
        <v>300</v>
      </c>
      <c r="E3420" s="14"/>
    </row>
    <row r="3421" spans="1:5" ht="12.75" customHeight="1">
      <c r="A3421" s="15" t="s">
        <v>6109</v>
      </c>
      <c r="B3421" s="16" t="s">
        <v>6130</v>
      </c>
      <c r="C3421" s="18" t="s">
        <v>6131</v>
      </c>
      <c r="D3421" s="13" t="s">
        <v>268</v>
      </c>
      <c r="E3421" s="14"/>
    </row>
    <row r="3422" spans="1:5" ht="12.75" customHeight="1">
      <c r="A3422" s="10" t="s">
        <v>6109</v>
      </c>
      <c r="B3422" s="11" t="s">
        <v>6132</v>
      </c>
      <c r="C3422" s="12"/>
      <c r="D3422" s="13" t="s">
        <v>13</v>
      </c>
      <c r="E3422" s="14"/>
    </row>
    <row r="3423" spans="1:5" ht="12.75" customHeight="1">
      <c r="A3423" s="15" t="s">
        <v>6109</v>
      </c>
      <c r="B3423" s="16" t="s">
        <v>6133</v>
      </c>
      <c r="C3423" s="18" t="s">
        <v>6134</v>
      </c>
      <c r="D3423" s="13" t="s">
        <v>16</v>
      </c>
      <c r="E3423" s="14"/>
    </row>
    <row r="3424" spans="1:5" ht="12.75" customHeight="1">
      <c r="A3424" s="15" t="s">
        <v>6109</v>
      </c>
      <c r="B3424" s="16" t="s">
        <v>6135</v>
      </c>
      <c r="C3424" s="18" t="s">
        <v>6136</v>
      </c>
      <c r="D3424" s="13" t="s">
        <v>16</v>
      </c>
      <c r="E3424" s="14"/>
    </row>
    <row r="3425" spans="1:5" ht="12.75" customHeight="1">
      <c r="A3425" s="15" t="s">
        <v>6109</v>
      </c>
      <c r="B3425" s="16" t="s">
        <v>6137</v>
      </c>
      <c r="C3425" s="18" t="s">
        <v>6138</v>
      </c>
      <c r="D3425" s="13" t="s">
        <v>113</v>
      </c>
      <c r="E3425" s="14"/>
    </row>
    <row r="3426" spans="1:5" ht="12.75" customHeight="1">
      <c r="A3426" s="15" t="s">
        <v>6109</v>
      </c>
      <c r="B3426" s="16" t="s">
        <v>6139</v>
      </c>
      <c r="C3426" s="18" t="s">
        <v>6140</v>
      </c>
      <c r="D3426" s="13" t="s">
        <v>224</v>
      </c>
      <c r="E3426" s="17">
        <v>1</v>
      </c>
    </row>
    <row r="3427" spans="1:5" ht="12.75" customHeight="1">
      <c r="A3427" s="15" t="s">
        <v>6109</v>
      </c>
      <c r="B3427" s="16" t="s">
        <v>6141</v>
      </c>
      <c r="C3427" s="18" t="s">
        <v>6142</v>
      </c>
      <c r="D3427" s="13" t="s">
        <v>16</v>
      </c>
      <c r="E3427" s="14"/>
    </row>
    <row r="3428" spans="1:5" ht="12.75" customHeight="1">
      <c r="A3428" s="15" t="s">
        <v>6109</v>
      </c>
      <c r="B3428" s="16" t="s">
        <v>6143</v>
      </c>
      <c r="C3428" s="18" t="s">
        <v>6144</v>
      </c>
      <c r="D3428" s="13" t="s">
        <v>16</v>
      </c>
      <c r="E3428" s="14"/>
    </row>
    <row r="3429" spans="1:5" ht="12.75" customHeight="1">
      <c r="A3429" s="15" t="s">
        <v>6109</v>
      </c>
      <c r="B3429" s="16" t="s">
        <v>6145</v>
      </c>
      <c r="C3429" s="18" t="s">
        <v>6146</v>
      </c>
      <c r="D3429" s="13" t="s">
        <v>16</v>
      </c>
      <c r="E3429" s="14"/>
    </row>
    <row r="3430" spans="1:5" ht="12.75" customHeight="1">
      <c r="A3430" s="15" t="s">
        <v>6109</v>
      </c>
      <c r="B3430" s="16" t="s">
        <v>6147</v>
      </c>
      <c r="C3430" s="18" t="s">
        <v>6148</v>
      </c>
      <c r="D3430" s="13" t="s">
        <v>16</v>
      </c>
      <c r="E3430" s="14"/>
    </row>
    <row r="3431" spans="1:5" ht="12.75" customHeight="1">
      <c r="A3431" s="10" t="s">
        <v>6109</v>
      </c>
      <c r="B3431" s="11" t="s">
        <v>6149</v>
      </c>
      <c r="C3431" s="18" t="s">
        <v>6150</v>
      </c>
      <c r="D3431" s="13" t="s">
        <v>13</v>
      </c>
      <c r="E3431" s="14"/>
    </row>
    <row r="3432" spans="1:5" ht="12.75" customHeight="1">
      <c r="A3432" s="10" t="s">
        <v>6109</v>
      </c>
      <c r="B3432" s="11" t="s">
        <v>6151</v>
      </c>
      <c r="C3432" s="12"/>
      <c r="D3432" s="13" t="s">
        <v>13</v>
      </c>
      <c r="E3432" s="14"/>
    </row>
    <row r="3433" spans="1:5" ht="12.75" customHeight="1">
      <c r="A3433" s="15" t="s">
        <v>6109</v>
      </c>
      <c r="B3433" s="16" t="s">
        <v>6152</v>
      </c>
      <c r="C3433" s="18" t="s">
        <v>6153</v>
      </c>
      <c r="D3433" s="13" t="s">
        <v>16</v>
      </c>
      <c r="E3433" s="14"/>
    </row>
    <row r="3434" spans="1:5" ht="12.75" customHeight="1">
      <c r="A3434" s="15" t="s">
        <v>6109</v>
      </c>
      <c r="B3434" s="16" t="s">
        <v>6154</v>
      </c>
      <c r="C3434" s="18" t="s">
        <v>6155</v>
      </c>
      <c r="D3434" s="13" t="s">
        <v>16</v>
      </c>
      <c r="E3434" s="14"/>
    </row>
    <row r="3435" spans="1:5" ht="12.75" customHeight="1">
      <c r="A3435" s="15" t="s">
        <v>6109</v>
      </c>
      <c r="B3435" s="16" t="s">
        <v>6156</v>
      </c>
      <c r="C3435" s="18" t="s">
        <v>6157</v>
      </c>
      <c r="D3435" s="13" t="s">
        <v>300</v>
      </c>
      <c r="E3435" s="17">
        <v>1</v>
      </c>
    </row>
    <row r="3436" spans="1:5" ht="12.75" customHeight="1">
      <c r="A3436" s="15" t="s">
        <v>6109</v>
      </c>
      <c r="B3436" s="16" t="s">
        <v>6158</v>
      </c>
      <c r="C3436" s="18" t="s">
        <v>6159</v>
      </c>
      <c r="D3436" s="13" t="s">
        <v>268</v>
      </c>
      <c r="E3436" s="17">
        <v>1</v>
      </c>
    </row>
    <row r="3437" spans="1:5" ht="12.75" customHeight="1">
      <c r="A3437" s="15" t="s">
        <v>6109</v>
      </c>
      <c r="B3437" s="16" t="s">
        <v>6160</v>
      </c>
      <c r="C3437" s="18" t="s">
        <v>6161</v>
      </c>
      <c r="D3437" s="13" t="s">
        <v>224</v>
      </c>
      <c r="E3437" s="17">
        <v>1</v>
      </c>
    </row>
    <row r="3438" spans="1:5" ht="12.75" customHeight="1">
      <c r="A3438" s="15" t="s">
        <v>6109</v>
      </c>
      <c r="B3438" s="16" t="s">
        <v>6162</v>
      </c>
      <c r="C3438" s="18" t="s">
        <v>6163</v>
      </c>
      <c r="D3438" s="13" t="s">
        <v>16</v>
      </c>
      <c r="E3438" s="14"/>
    </row>
    <row r="3439" spans="1:5" ht="12.75" customHeight="1">
      <c r="A3439" s="15" t="s">
        <v>6109</v>
      </c>
      <c r="B3439" s="16" t="s">
        <v>6164</v>
      </c>
      <c r="C3439" s="18" t="s">
        <v>6165</v>
      </c>
      <c r="D3439" s="13" t="s">
        <v>16</v>
      </c>
      <c r="E3439" s="14"/>
    </row>
    <row r="3440" spans="1:5" ht="12.75" customHeight="1">
      <c r="A3440" s="15" t="s">
        <v>6109</v>
      </c>
      <c r="B3440" s="16" t="s">
        <v>6166</v>
      </c>
      <c r="C3440" s="18" t="s">
        <v>6167</v>
      </c>
      <c r="D3440" s="13" t="s">
        <v>16</v>
      </c>
      <c r="E3440" s="14"/>
    </row>
    <row r="3441" spans="1:5" ht="12.75" customHeight="1">
      <c r="A3441" s="15" t="s">
        <v>6168</v>
      </c>
      <c r="B3441" s="16" t="s">
        <v>6169</v>
      </c>
      <c r="C3441" s="18" t="s">
        <v>6170</v>
      </c>
      <c r="D3441" s="13" t="s">
        <v>16</v>
      </c>
      <c r="E3441" s="14"/>
    </row>
    <row r="3442" spans="1:5" ht="12.75" customHeight="1">
      <c r="A3442" s="15" t="s">
        <v>6168</v>
      </c>
      <c r="B3442" s="16" t="s">
        <v>6171</v>
      </c>
      <c r="C3442" s="18" t="s">
        <v>6172</v>
      </c>
      <c r="D3442" s="13" t="s">
        <v>16</v>
      </c>
      <c r="E3442" s="17">
        <v>1</v>
      </c>
    </row>
    <row r="3443" spans="1:5" ht="12.75" customHeight="1">
      <c r="A3443" s="15" t="s">
        <v>6168</v>
      </c>
      <c r="B3443" s="16" t="s">
        <v>6173</v>
      </c>
      <c r="C3443" s="18" t="s">
        <v>6174</v>
      </c>
      <c r="D3443" s="13" t="s">
        <v>16</v>
      </c>
      <c r="E3443" s="17">
        <v>2</v>
      </c>
    </row>
    <row r="3444" spans="1:5" ht="12.75" customHeight="1">
      <c r="A3444" s="15" t="s">
        <v>6168</v>
      </c>
      <c r="B3444" s="16" t="s">
        <v>6175</v>
      </c>
      <c r="C3444" s="18" t="s">
        <v>6176</v>
      </c>
      <c r="D3444" s="13" t="s">
        <v>16</v>
      </c>
      <c r="E3444" s="17">
        <v>1</v>
      </c>
    </row>
    <row r="3445" spans="1:5" ht="12.75" customHeight="1">
      <c r="A3445" s="15" t="s">
        <v>6168</v>
      </c>
      <c r="B3445" s="16" t="s">
        <v>6177</v>
      </c>
      <c r="C3445" s="18" t="s">
        <v>6178</v>
      </c>
      <c r="D3445" s="13" t="s">
        <v>113</v>
      </c>
      <c r="E3445" s="14"/>
    </row>
    <row r="3446" spans="1:5" ht="12.75" customHeight="1">
      <c r="A3446" s="15" t="s">
        <v>6168</v>
      </c>
      <c r="B3446" s="16" t="s">
        <v>6179</v>
      </c>
      <c r="C3446" s="18" t="s">
        <v>6180</v>
      </c>
      <c r="D3446" s="13" t="s">
        <v>16</v>
      </c>
      <c r="E3446" s="17">
        <v>1</v>
      </c>
    </row>
    <row r="3447" spans="1:5" ht="12.75" customHeight="1">
      <c r="A3447" s="15" t="s">
        <v>6168</v>
      </c>
      <c r="B3447" s="16" t="s">
        <v>6181</v>
      </c>
      <c r="C3447" s="18" t="s">
        <v>6182</v>
      </c>
      <c r="D3447" s="13" t="s">
        <v>113</v>
      </c>
      <c r="E3447" s="14"/>
    </row>
    <row r="3448" spans="1:5" ht="12.75" customHeight="1">
      <c r="A3448" s="15" t="s">
        <v>6168</v>
      </c>
      <c r="B3448" s="16" t="s">
        <v>6183</v>
      </c>
      <c r="C3448" s="18" t="s">
        <v>6184</v>
      </c>
      <c r="D3448" s="13" t="s">
        <v>16</v>
      </c>
      <c r="E3448" s="14"/>
    </row>
    <row r="3449" spans="1:5" ht="12.75" customHeight="1">
      <c r="A3449" s="15" t="s">
        <v>6168</v>
      </c>
      <c r="B3449" s="16" t="s">
        <v>6185</v>
      </c>
      <c r="C3449" s="18" t="s">
        <v>6186</v>
      </c>
      <c r="D3449" s="13" t="s">
        <v>16</v>
      </c>
      <c r="E3449" s="14"/>
    </row>
    <row r="3450" spans="1:5" ht="12.75" customHeight="1">
      <c r="A3450" s="15" t="s">
        <v>6168</v>
      </c>
      <c r="B3450" s="16" t="s">
        <v>6187</v>
      </c>
      <c r="C3450" s="18" t="s">
        <v>6188</v>
      </c>
      <c r="D3450" s="13" t="s">
        <v>16</v>
      </c>
      <c r="E3450" s="17">
        <v>1</v>
      </c>
    </row>
    <row r="3451" spans="1:5" ht="12.75" customHeight="1">
      <c r="A3451" s="15" t="s">
        <v>6168</v>
      </c>
      <c r="B3451" s="16" t="s">
        <v>6189</v>
      </c>
      <c r="C3451" s="18" t="s">
        <v>6190</v>
      </c>
      <c r="D3451" s="13" t="s">
        <v>113</v>
      </c>
      <c r="E3451" s="14"/>
    </row>
    <row r="3452" spans="1:5" ht="12.75" customHeight="1">
      <c r="A3452" s="15" t="s">
        <v>6191</v>
      </c>
      <c r="B3452" s="16" t="s">
        <v>6192</v>
      </c>
      <c r="C3452" s="18" t="s">
        <v>6193</v>
      </c>
      <c r="D3452" s="13" t="s">
        <v>16</v>
      </c>
      <c r="E3452" s="17">
        <v>1</v>
      </c>
    </row>
    <row r="3453" spans="1:5" ht="12.75" customHeight="1">
      <c r="A3453" s="15" t="s">
        <v>6191</v>
      </c>
      <c r="B3453" s="16" t="s">
        <v>6194</v>
      </c>
      <c r="C3453" s="18" t="s">
        <v>6195</v>
      </c>
      <c r="D3453" s="13" t="s">
        <v>16</v>
      </c>
      <c r="E3453" s="14"/>
    </row>
    <row r="3454" spans="1:5" ht="12.75" customHeight="1">
      <c r="A3454" s="10" t="s">
        <v>6191</v>
      </c>
      <c r="B3454" s="11" t="s">
        <v>6196</v>
      </c>
      <c r="C3454" s="12"/>
      <c r="D3454" s="13" t="s">
        <v>13</v>
      </c>
      <c r="E3454" s="14"/>
    </row>
    <row r="3455" spans="1:5" ht="12.75" customHeight="1">
      <c r="A3455" s="10" t="s">
        <v>6197</v>
      </c>
      <c r="B3455" s="11" t="s">
        <v>6198</v>
      </c>
      <c r="C3455" s="12"/>
      <c r="D3455" s="13" t="s">
        <v>13</v>
      </c>
      <c r="E3455" s="14"/>
    </row>
    <row r="3456" spans="1:5" ht="12.75" customHeight="1">
      <c r="A3456" s="10" t="s">
        <v>6197</v>
      </c>
      <c r="B3456" s="11" t="s">
        <v>6199</v>
      </c>
      <c r="C3456" s="18" t="s">
        <v>6200</v>
      </c>
      <c r="D3456" s="13" t="s">
        <v>13</v>
      </c>
      <c r="E3456" s="14"/>
    </row>
    <row r="3457" spans="1:5" ht="12.75" customHeight="1">
      <c r="A3457" s="15" t="s">
        <v>6201</v>
      </c>
      <c r="B3457" s="16" t="s">
        <v>6202</v>
      </c>
      <c r="C3457" s="12"/>
      <c r="D3457" s="13" t="s">
        <v>13</v>
      </c>
      <c r="E3457" s="14"/>
    </row>
    <row r="3458" spans="1:5" ht="12.75" customHeight="1">
      <c r="A3458" s="15" t="s">
        <v>6201</v>
      </c>
      <c r="B3458" s="16" t="s">
        <v>6203</v>
      </c>
      <c r="C3458" s="12"/>
      <c r="D3458" s="13" t="s">
        <v>13</v>
      </c>
      <c r="E3458" s="14"/>
    </row>
    <row r="3459" spans="1:5" ht="12.75" customHeight="1">
      <c r="A3459" s="15" t="s">
        <v>6201</v>
      </c>
      <c r="B3459" s="16" t="s">
        <v>6204</v>
      </c>
      <c r="C3459" s="12"/>
      <c r="D3459" s="13" t="s">
        <v>13</v>
      </c>
      <c r="E3459" s="14"/>
    </row>
    <row r="3460" spans="1:5" ht="12.75" customHeight="1">
      <c r="A3460" s="15" t="s">
        <v>6201</v>
      </c>
      <c r="B3460" s="16" t="s">
        <v>6205</v>
      </c>
      <c r="C3460" s="18" t="s">
        <v>6206</v>
      </c>
      <c r="D3460" s="13" t="s">
        <v>16</v>
      </c>
      <c r="E3460" s="14"/>
    </row>
    <row r="3461" spans="1:5" ht="12.75" customHeight="1">
      <c r="A3461" s="15" t="s">
        <v>6201</v>
      </c>
      <c r="B3461" s="16" t="s">
        <v>6207</v>
      </c>
      <c r="C3461" s="12"/>
      <c r="D3461" s="13" t="s">
        <v>13</v>
      </c>
      <c r="E3461" s="14"/>
    </row>
    <row r="3462" spans="1:5" ht="12.75" customHeight="1">
      <c r="A3462" s="10" t="s">
        <v>6208</v>
      </c>
      <c r="B3462" s="11" t="s">
        <v>6209</v>
      </c>
      <c r="C3462" s="18" t="s">
        <v>6210</v>
      </c>
      <c r="D3462" s="13" t="s">
        <v>13</v>
      </c>
      <c r="E3462" s="14"/>
    </row>
    <row r="3463" spans="1:5" ht="12.75" customHeight="1">
      <c r="A3463" s="10" t="s">
        <v>6208</v>
      </c>
      <c r="B3463" s="11" t="s">
        <v>6211</v>
      </c>
      <c r="C3463" s="12"/>
      <c r="D3463" s="13" t="s">
        <v>13</v>
      </c>
      <c r="E3463" s="14"/>
    </row>
    <row r="3464" spans="1:5" ht="12.75" customHeight="1">
      <c r="A3464" s="10" t="s">
        <v>6208</v>
      </c>
      <c r="B3464" s="11" t="s">
        <v>6212</v>
      </c>
      <c r="C3464" s="18" t="s">
        <v>6213</v>
      </c>
      <c r="D3464" s="13" t="s">
        <v>13</v>
      </c>
      <c r="E3464" s="14"/>
    </row>
    <row r="3465" spans="1:5" ht="12.75" customHeight="1">
      <c r="A3465" s="15" t="s">
        <v>6208</v>
      </c>
      <c r="B3465" s="16" t="s">
        <v>6214</v>
      </c>
      <c r="C3465" s="18" t="s">
        <v>6215</v>
      </c>
      <c r="D3465" s="13" t="s">
        <v>113</v>
      </c>
      <c r="E3465" s="14"/>
    </row>
    <row r="3466" spans="1:5" ht="12.75" customHeight="1">
      <c r="A3466" s="15" t="s">
        <v>6216</v>
      </c>
      <c r="B3466" s="16" t="s">
        <v>6217</v>
      </c>
      <c r="C3466" s="18" t="s">
        <v>6218</v>
      </c>
      <c r="D3466" s="13" t="s">
        <v>113</v>
      </c>
      <c r="E3466" s="14"/>
    </row>
    <row r="3467" spans="1:5" ht="12.75" customHeight="1">
      <c r="A3467" s="15" t="s">
        <v>6216</v>
      </c>
      <c r="B3467" s="16" t="s">
        <v>6219</v>
      </c>
      <c r="C3467" s="18" t="s">
        <v>6220</v>
      </c>
      <c r="D3467" s="13" t="s">
        <v>16</v>
      </c>
      <c r="E3467" s="14"/>
    </row>
    <row r="3468" spans="1:5" ht="12.75" customHeight="1">
      <c r="A3468" s="15" t="s">
        <v>6216</v>
      </c>
      <c r="B3468" s="16" t="s">
        <v>6221</v>
      </c>
      <c r="C3468" s="18" t="s">
        <v>6222</v>
      </c>
      <c r="D3468" s="13" t="s">
        <v>113</v>
      </c>
      <c r="E3468" s="17">
        <v>1</v>
      </c>
    </row>
    <row r="3469" spans="1:5" ht="12.75" customHeight="1">
      <c r="A3469" s="15" t="s">
        <v>6216</v>
      </c>
      <c r="B3469" s="16" t="s">
        <v>6223</v>
      </c>
      <c r="C3469" s="18" t="s">
        <v>6224</v>
      </c>
      <c r="D3469" s="13" t="s">
        <v>16</v>
      </c>
      <c r="E3469" s="14"/>
    </row>
    <row r="3470" spans="1:5" ht="12.75" customHeight="1">
      <c r="A3470" s="15" t="s">
        <v>6216</v>
      </c>
      <c r="B3470" s="16" t="s">
        <v>6225</v>
      </c>
      <c r="C3470" s="18" t="s">
        <v>6226</v>
      </c>
      <c r="D3470" s="13" t="s">
        <v>16</v>
      </c>
      <c r="E3470" s="14"/>
    </row>
    <row r="3471" spans="1:5" ht="12.75" customHeight="1">
      <c r="A3471" s="15" t="s">
        <v>6216</v>
      </c>
      <c r="B3471" s="16" t="s">
        <v>6227</v>
      </c>
      <c r="C3471" s="18" t="s">
        <v>6228</v>
      </c>
      <c r="D3471" s="13" t="s">
        <v>16</v>
      </c>
      <c r="E3471" s="14"/>
    </row>
    <row r="3472" spans="1:5" ht="12.75" customHeight="1">
      <c r="A3472" s="15" t="s">
        <v>6216</v>
      </c>
      <c r="B3472" s="16" t="s">
        <v>6229</v>
      </c>
      <c r="C3472" s="18" t="s">
        <v>6230</v>
      </c>
      <c r="D3472" s="13" t="s">
        <v>16</v>
      </c>
      <c r="E3472" s="14"/>
    </row>
    <row r="3473" spans="1:5" ht="12.75" customHeight="1">
      <c r="A3473" s="15" t="s">
        <v>6216</v>
      </c>
      <c r="B3473" s="16" t="s">
        <v>6231</v>
      </c>
      <c r="C3473" s="18" t="s">
        <v>6232</v>
      </c>
      <c r="D3473" s="13" t="s">
        <v>16</v>
      </c>
      <c r="E3473" s="14"/>
    </row>
    <row r="3474" spans="1:5" ht="12.75" customHeight="1">
      <c r="A3474" s="15" t="s">
        <v>6216</v>
      </c>
      <c r="B3474" s="16" t="s">
        <v>6233</v>
      </c>
      <c r="C3474" s="18" t="s">
        <v>6234</v>
      </c>
      <c r="D3474" s="13" t="s">
        <v>16</v>
      </c>
      <c r="E3474" s="14"/>
    </row>
    <row r="3475" spans="1:5" ht="12.75" customHeight="1">
      <c r="A3475" s="15" t="s">
        <v>6216</v>
      </c>
      <c r="B3475" s="16" t="s">
        <v>6235</v>
      </c>
      <c r="C3475" s="18" t="s">
        <v>6236</v>
      </c>
      <c r="D3475" s="13" t="s">
        <v>16</v>
      </c>
      <c r="E3475" s="17">
        <v>1</v>
      </c>
    </row>
    <row r="3476" spans="1:5" ht="12.75" customHeight="1">
      <c r="A3476" s="10" t="s">
        <v>6216</v>
      </c>
      <c r="B3476" s="11" t="s">
        <v>6237</v>
      </c>
      <c r="C3476" s="18" t="s">
        <v>6238</v>
      </c>
      <c r="D3476" s="13" t="s">
        <v>13</v>
      </c>
      <c r="E3476" s="14"/>
    </row>
    <row r="3477" spans="1:5" ht="12.75" customHeight="1">
      <c r="A3477" s="15" t="s">
        <v>6216</v>
      </c>
      <c r="B3477" s="16" t="s">
        <v>6239</v>
      </c>
      <c r="C3477" s="18" t="s">
        <v>6240</v>
      </c>
      <c r="D3477" s="13" t="s">
        <v>16</v>
      </c>
      <c r="E3477" s="14"/>
    </row>
    <row r="3478" spans="1:5" ht="12.75" customHeight="1">
      <c r="A3478" s="15" t="s">
        <v>6216</v>
      </c>
      <c r="B3478" s="16" t="s">
        <v>6241</v>
      </c>
      <c r="C3478" s="18" t="s">
        <v>6242</v>
      </c>
      <c r="D3478" s="13" t="s">
        <v>113</v>
      </c>
      <c r="E3478" s="14"/>
    </row>
    <row r="3479" spans="1:5" ht="12.75" customHeight="1">
      <c r="A3479" s="15" t="s">
        <v>6216</v>
      </c>
      <c r="B3479" s="16" t="s">
        <v>6243</v>
      </c>
      <c r="C3479" s="12"/>
      <c r="D3479" s="13" t="s">
        <v>16</v>
      </c>
      <c r="E3479" s="14"/>
    </row>
    <row r="3480" spans="1:5" ht="12.75" customHeight="1">
      <c r="A3480" s="15" t="s">
        <v>6216</v>
      </c>
      <c r="B3480" s="16" t="s">
        <v>6244</v>
      </c>
      <c r="C3480" s="18" t="s">
        <v>6245</v>
      </c>
      <c r="D3480" s="13" t="s">
        <v>113</v>
      </c>
      <c r="E3480" s="17">
        <v>1</v>
      </c>
    </row>
    <row r="3481" spans="1:5" ht="12.75" customHeight="1">
      <c r="A3481" s="15" t="s">
        <v>6246</v>
      </c>
      <c r="B3481" s="16" t="s">
        <v>6247</v>
      </c>
      <c r="C3481" s="18" t="s">
        <v>6248</v>
      </c>
      <c r="D3481" s="13" t="s">
        <v>16</v>
      </c>
      <c r="E3481" s="14"/>
    </row>
    <row r="3482" spans="1:5" ht="12.75" customHeight="1">
      <c r="A3482" s="15" t="s">
        <v>6246</v>
      </c>
      <c r="B3482" s="16" t="s">
        <v>6249</v>
      </c>
      <c r="C3482" s="18" t="s">
        <v>6250</v>
      </c>
      <c r="D3482" s="13" t="s">
        <v>16</v>
      </c>
      <c r="E3482" s="17">
        <v>1</v>
      </c>
    </row>
    <row r="3483" spans="1:5" ht="12.75" customHeight="1">
      <c r="A3483" s="15" t="s">
        <v>6246</v>
      </c>
      <c r="B3483" s="16" t="s">
        <v>6251</v>
      </c>
      <c r="C3483" s="18" t="s">
        <v>6252</v>
      </c>
      <c r="D3483" s="13" t="s">
        <v>16</v>
      </c>
      <c r="E3483" s="14"/>
    </row>
    <row r="3484" spans="1:5" ht="12.75" customHeight="1">
      <c r="A3484" s="15" t="s">
        <v>6246</v>
      </c>
      <c r="B3484" s="16" t="s">
        <v>6253</v>
      </c>
      <c r="C3484" s="18" t="s">
        <v>6254</v>
      </c>
      <c r="D3484" s="13" t="s">
        <v>16</v>
      </c>
      <c r="E3484" s="17">
        <v>2</v>
      </c>
    </row>
    <row r="3485" spans="1:5" ht="12.75" customHeight="1">
      <c r="A3485" s="15" t="s">
        <v>6246</v>
      </c>
      <c r="B3485" s="16" t="s">
        <v>6255</v>
      </c>
      <c r="C3485" s="18" t="s">
        <v>6256</v>
      </c>
      <c r="D3485" s="13" t="s">
        <v>16</v>
      </c>
      <c r="E3485" s="17">
        <v>3</v>
      </c>
    </row>
    <row r="3486" spans="1:5" ht="12.75" customHeight="1">
      <c r="A3486" s="15" t="s">
        <v>6246</v>
      </c>
      <c r="B3486" s="16" t="s">
        <v>6257</v>
      </c>
      <c r="C3486" s="18" t="s">
        <v>6258</v>
      </c>
      <c r="D3486" s="13" t="s">
        <v>16</v>
      </c>
      <c r="E3486" s="17">
        <v>1</v>
      </c>
    </row>
    <row r="3487" spans="1:5" ht="12.75" customHeight="1">
      <c r="A3487" s="15" t="s">
        <v>6246</v>
      </c>
      <c r="B3487" s="16" t="s">
        <v>6259</v>
      </c>
      <c r="C3487" s="12"/>
      <c r="D3487" s="13" t="s">
        <v>13</v>
      </c>
      <c r="E3487" s="14"/>
    </row>
    <row r="3488" spans="1:5" ht="12.75" customHeight="1">
      <c r="A3488" s="15" t="s">
        <v>6246</v>
      </c>
      <c r="B3488" s="16" t="s">
        <v>6260</v>
      </c>
      <c r="C3488" s="18" t="s">
        <v>6261</v>
      </c>
      <c r="D3488" s="13" t="s">
        <v>16</v>
      </c>
      <c r="E3488" s="17">
        <v>1</v>
      </c>
    </row>
    <row r="3489" spans="1:5" ht="12.75" customHeight="1">
      <c r="A3489" s="15" t="s">
        <v>6246</v>
      </c>
      <c r="B3489" s="16" t="s">
        <v>6262</v>
      </c>
      <c r="C3489" s="18" t="s">
        <v>6263</v>
      </c>
      <c r="D3489" s="13" t="s">
        <v>16</v>
      </c>
      <c r="E3489" s="17">
        <v>3</v>
      </c>
    </row>
    <row r="3490" spans="1:5" ht="12.75" customHeight="1">
      <c r="A3490" s="15" t="s">
        <v>6246</v>
      </c>
      <c r="B3490" s="16" t="s">
        <v>6264</v>
      </c>
      <c r="C3490" s="18" t="s">
        <v>6265</v>
      </c>
      <c r="D3490" s="13" t="s">
        <v>16</v>
      </c>
      <c r="E3490" s="17">
        <v>4</v>
      </c>
    </row>
    <row r="3491" spans="1:5" ht="12.75" customHeight="1">
      <c r="A3491" s="15" t="s">
        <v>6246</v>
      </c>
      <c r="B3491" s="16" t="s">
        <v>6266</v>
      </c>
      <c r="C3491" s="18" t="s">
        <v>6267</v>
      </c>
      <c r="D3491" s="13" t="s">
        <v>16</v>
      </c>
      <c r="E3491" s="14"/>
    </row>
    <row r="3492" spans="1:5" ht="12.75" customHeight="1">
      <c r="A3492" s="15" t="s">
        <v>6246</v>
      </c>
      <c r="B3492" s="16" t="s">
        <v>6268</v>
      </c>
      <c r="C3492" s="18" t="s">
        <v>6269</v>
      </c>
      <c r="D3492" s="13" t="s">
        <v>16</v>
      </c>
      <c r="E3492" s="14"/>
    </row>
    <row r="3493" spans="1:5" ht="12.75" customHeight="1">
      <c r="A3493" s="10" t="s">
        <v>6246</v>
      </c>
      <c r="B3493" s="11" t="s">
        <v>6270</v>
      </c>
      <c r="C3493" s="12"/>
      <c r="D3493" s="13" t="s">
        <v>13</v>
      </c>
      <c r="E3493" s="14"/>
    </row>
    <row r="3494" spans="1:5" ht="12.75" customHeight="1">
      <c r="A3494" s="10" t="s">
        <v>6246</v>
      </c>
      <c r="B3494" s="11" t="s">
        <v>6271</v>
      </c>
      <c r="C3494" s="12"/>
      <c r="D3494" s="13" t="s">
        <v>13</v>
      </c>
      <c r="E3494" s="14"/>
    </row>
    <row r="3495" spans="1:5" ht="12.75" customHeight="1">
      <c r="A3495" s="10" t="s">
        <v>6246</v>
      </c>
      <c r="B3495" s="11" t="s">
        <v>6272</v>
      </c>
      <c r="C3495" s="12"/>
      <c r="D3495" s="13" t="s">
        <v>13</v>
      </c>
      <c r="E3495" s="14"/>
    </row>
    <row r="3496" spans="1:5" ht="12.75" customHeight="1">
      <c r="A3496" s="10" t="s">
        <v>6246</v>
      </c>
      <c r="B3496" s="11" t="s">
        <v>6273</v>
      </c>
      <c r="C3496" s="12"/>
      <c r="D3496" s="13" t="s">
        <v>13</v>
      </c>
      <c r="E3496" s="14"/>
    </row>
    <row r="3497" spans="1:5" ht="12.75" customHeight="1">
      <c r="A3497" s="15" t="s">
        <v>6274</v>
      </c>
      <c r="B3497" s="16" t="s">
        <v>6275</v>
      </c>
      <c r="C3497" s="18" t="s">
        <v>6276</v>
      </c>
      <c r="D3497" s="13" t="s">
        <v>113</v>
      </c>
      <c r="E3497" s="14"/>
    </row>
    <row r="3498" spans="1:5" ht="12.75" customHeight="1">
      <c r="A3498" s="15" t="s">
        <v>6274</v>
      </c>
      <c r="B3498" s="16" t="s">
        <v>6277</v>
      </c>
      <c r="C3498" s="18" t="s">
        <v>6278</v>
      </c>
      <c r="D3498" s="13" t="s">
        <v>113</v>
      </c>
      <c r="E3498" s="14"/>
    </row>
    <row r="3499" spans="1:5" ht="12.75" customHeight="1">
      <c r="A3499" s="15" t="s">
        <v>6274</v>
      </c>
      <c r="B3499" s="16" t="s">
        <v>6279</v>
      </c>
      <c r="C3499" s="18" t="s">
        <v>6280</v>
      </c>
      <c r="D3499" s="13" t="s">
        <v>113</v>
      </c>
      <c r="E3499" s="14"/>
    </row>
    <row r="3500" spans="1:5" ht="12.75" customHeight="1">
      <c r="A3500" s="15" t="s">
        <v>6274</v>
      </c>
      <c r="B3500" s="16" t="s">
        <v>6281</v>
      </c>
      <c r="C3500" s="18" t="s">
        <v>6282</v>
      </c>
      <c r="D3500" s="13" t="s">
        <v>16</v>
      </c>
      <c r="E3500" s="14"/>
    </row>
    <row r="3501" spans="1:5" ht="12.75" customHeight="1">
      <c r="A3501" s="15" t="s">
        <v>6283</v>
      </c>
      <c r="B3501" s="16" t="s">
        <v>6284</v>
      </c>
      <c r="C3501" s="18" t="s">
        <v>6285</v>
      </c>
      <c r="D3501" s="13" t="s">
        <v>113</v>
      </c>
      <c r="E3501" s="14"/>
    </row>
    <row r="3502" spans="1:5" ht="12.75" customHeight="1">
      <c r="A3502" s="15" t="s">
        <v>6283</v>
      </c>
      <c r="B3502" s="16" t="s">
        <v>6286</v>
      </c>
      <c r="C3502" s="18" t="s">
        <v>6287</v>
      </c>
      <c r="D3502" s="13" t="s">
        <v>113</v>
      </c>
      <c r="E3502" s="14"/>
    </row>
    <row r="3503" spans="1:5" ht="12.75" customHeight="1">
      <c r="A3503" s="15" t="s">
        <v>6283</v>
      </c>
      <c r="B3503" s="16" t="s">
        <v>6288</v>
      </c>
      <c r="C3503" s="18" t="s">
        <v>6289</v>
      </c>
      <c r="D3503" s="13" t="s">
        <v>113</v>
      </c>
      <c r="E3503" s="14"/>
    </row>
    <row r="3504" spans="1:5" ht="12.75" customHeight="1">
      <c r="A3504" s="15" t="s">
        <v>6283</v>
      </c>
      <c r="B3504" s="16" t="s">
        <v>6290</v>
      </c>
      <c r="C3504" s="18" t="s">
        <v>6291</v>
      </c>
      <c r="D3504" s="13" t="s">
        <v>16</v>
      </c>
      <c r="E3504" s="14"/>
    </row>
    <row r="3505" spans="1:5" ht="12.75" customHeight="1">
      <c r="A3505" s="15" t="s">
        <v>6283</v>
      </c>
      <c r="B3505" s="16" t="s">
        <v>6292</v>
      </c>
      <c r="C3505" s="18" t="s">
        <v>6291</v>
      </c>
      <c r="D3505" s="13" t="s">
        <v>113</v>
      </c>
      <c r="E3505" s="14"/>
    </row>
    <row r="3506" spans="1:5" ht="12.75" customHeight="1">
      <c r="A3506" s="15" t="s">
        <v>6283</v>
      </c>
      <c r="B3506" s="16" t="s">
        <v>6293</v>
      </c>
      <c r="C3506" s="18" t="s">
        <v>6294</v>
      </c>
      <c r="D3506" s="13" t="s">
        <v>16</v>
      </c>
      <c r="E3506" s="14"/>
    </row>
    <row r="3507" spans="1:5" ht="12.75" customHeight="1">
      <c r="A3507" s="15" t="s">
        <v>6283</v>
      </c>
      <c r="B3507" s="16" t="s">
        <v>6295</v>
      </c>
      <c r="C3507" s="18" t="s">
        <v>6296</v>
      </c>
      <c r="D3507" s="13" t="s">
        <v>113</v>
      </c>
      <c r="E3507" s="14"/>
    </row>
    <row r="3508" spans="1:5" ht="12.75" customHeight="1">
      <c r="A3508" s="15" t="s">
        <v>6283</v>
      </c>
      <c r="B3508" s="16" t="s">
        <v>6297</v>
      </c>
      <c r="C3508" s="18" t="s">
        <v>6298</v>
      </c>
      <c r="D3508" s="13" t="s">
        <v>113</v>
      </c>
      <c r="E3508" s="14"/>
    </row>
    <row r="3509" spans="1:5" ht="12.75" customHeight="1">
      <c r="A3509" s="15" t="s">
        <v>6283</v>
      </c>
      <c r="B3509" s="16" t="s">
        <v>6299</v>
      </c>
      <c r="C3509" s="18" t="s">
        <v>6300</v>
      </c>
      <c r="D3509" s="13" t="s">
        <v>113</v>
      </c>
      <c r="E3509" s="14"/>
    </row>
    <row r="3510" spans="1:5" ht="12.75" customHeight="1">
      <c r="A3510" s="15" t="s">
        <v>6283</v>
      </c>
      <c r="B3510" s="16" t="s">
        <v>6301</v>
      </c>
      <c r="C3510" s="18" t="s">
        <v>6302</v>
      </c>
      <c r="D3510" s="13" t="s">
        <v>113</v>
      </c>
      <c r="E3510" s="14"/>
    </row>
    <row r="3511" spans="1:5" ht="12.75" customHeight="1">
      <c r="A3511" s="15" t="s">
        <v>6283</v>
      </c>
      <c r="B3511" s="16" t="s">
        <v>6303</v>
      </c>
      <c r="C3511" s="18" t="s">
        <v>6304</v>
      </c>
      <c r="D3511" s="13" t="s">
        <v>113</v>
      </c>
      <c r="E3511" s="14"/>
    </row>
    <row r="3512" spans="1:5" ht="12.75" customHeight="1">
      <c r="A3512" s="15" t="s">
        <v>6305</v>
      </c>
      <c r="B3512" s="16" t="s">
        <v>6306</v>
      </c>
      <c r="C3512" s="18" t="s">
        <v>6307</v>
      </c>
      <c r="D3512" s="13" t="s">
        <v>300</v>
      </c>
      <c r="E3512" s="14"/>
    </row>
    <row r="3513" spans="1:5" ht="12.75" customHeight="1">
      <c r="A3513" s="10" t="s">
        <v>6305</v>
      </c>
      <c r="B3513" s="11" t="s">
        <v>6308</v>
      </c>
      <c r="C3513" s="18" t="s">
        <v>6309</v>
      </c>
      <c r="D3513" s="13" t="s">
        <v>13</v>
      </c>
      <c r="E3513" s="14"/>
    </row>
    <row r="3514" spans="1:5" ht="12.75" customHeight="1">
      <c r="A3514" s="15" t="s">
        <v>6305</v>
      </c>
      <c r="B3514" s="16" t="s">
        <v>6310</v>
      </c>
      <c r="C3514" s="18" t="s">
        <v>6311</v>
      </c>
      <c r="D3514" s="13" t="s">
        <v>113</v>
      </c>
      <c r="E3514" s="14"/>
    </row>
    <row r="3515" spans="1:5" ht="12.75" customHeight="1">
      <c r="A3515" s="15" t="s">
        <v>6305</v>
      </c>
      <c r="B3515" s="16" t="s">
        <v>6312</v>
      </c>
      <c r="C3515" s="18" t="s">
        <v>6313</v>
      </c>
      <c r="D3515" s="13" t="s">
        <v>268</v>
      </c>
      <c r="E3515" s="14"/>
    </row>
    <row r="3516" spans="1:5" ht="12.75" customHeight="1">
      <c r="A3516" s="15" t="s">
        <v>6305</v>
      </c>
      <c r="B3516" s="16" t="s">
        <v>6314</v>
      </c>
      <c r="C3516" s="18" t="s">
        <v>6315</v>
      </c>
      <c r="D3516" s="13" t="s">
        <v>16</v>
      </c>
      <c r="E3516" s="14"/>
    </row>
    <row r="3517" spans="1:5" ht="12.75" customHeight="1">
      <c r="A3517" s="15" t="s">
        <v>6305</v>
      </c>
      <c r="B3517" s="16" t="s">
        <v>6316</v>
      </c>
      <c r="C3517" s="19" t="s">
        <v>6317</v>
      </c>
      <c r="D3517" s="13" t="s">
        <v>16</v>
      </c>
      <c r="E3517" s="14"/>
    </row>
    <row r="3518" spans="1:5" ht="12.75" customHeight="1">
      <c r="A3518" s="15" t="s">
        <v>6305</v>
      </c>
      <c r="B3518" s="16" t="s">
        <v>6318</v>
      </c>
      <c r="C3518" s="18" t="s">
        <v>6319</v>
      </c>
      <c r="D3518" s="13" t="s">
        <v>16</v>
      </c>
      <c r="E3518" s="17">
        <v>2</v>
      </c>
    </row>
    <row r="3519" spans="1:5" ht="12.75" customHeight="1">
      <c r="A3519" s="15" t="s">
        <v>6305</v>
      </c>
      <c r="B3519" s="16" t="s">
        <v>6320</v>
      </c>
      <c r="C3519" s="18" t="s">
        <v>6321</v>
      </c>
      <c r="D3519" s="13" t="s">
        <v>268</v>
      </c>
      <c r="E3519" s="14"/>
    </row>
    <row r="3520" spans="1:5" ht="12.75" customHeight="1">
      <c r="A3520" s="15" t="s">
        <v>6305</v>
      </c>
      <c r="B3520" s="16" t="s">
        <v>6322</v>
      </c>
      <c r="C3520" s="18" t="s">
        <v>6323</v>
      </c>
      <c r="D3520" s="13" t="s">
        <v>113</v>
      </c>
      <c r="E3520" s="14"/>
    </row>
    <row r="3521" spans="1:5" ht="12.75" customHeight="1">
      <c r="A3521" s="15" t="s">
        <v>6305</v>
      </c>
      <c r="B3521" s="16" t="s">
        <v>6324</v>
      </c>
      <c r="C3521" s="18" t="s">
        <v>6325</v>
      </c>
      <c r="D3521" s="13" t="s">
        <v>224</v>
      </c>
      <c r="E3521" s="17">
        <v>1</v>
      </c>
    </row>
    <row r="3522" spans="1:5" ht="12.75" customHeight="1">
      <c r="A3522" s="15" t="s">
        <v>6305</v>
      </c>
      <c r="B3522" s="16" t="s">
        <v>6326</v>
      </c>
      <c r="C3522" s="18" t="s">
        <v>6327</v>
      </c>
      <c r="D3522" s="13" t="s">
        <v>224</v>
      </c>
      <c r="E3522" s="17">
        <v>1</v>
      </c>
    </row>
    <row r="3523" spans="1:5" ht="12.75" customHeight="1">
      <c r="A3523" s="15" t="s">
        <v>6305</v>
      </c>
      <c r="B3523" s="16" t="s">
        <v>6328</v>
      </c>
      <c r="C3523" s="18" t="s">
        <v>6329</v>
      </c>
      <c r="D3523" s="13" t="s">
        <v>300</v>
      </c>
      <c r="E3523" s="14"/>
    </row>
    <row r="3524" spans="1:5" ht="12.75" customHeight="1">
      <c r="A3524" s="15" t="s">
        <v>6305</v>
      </c>
      <c r="B3524" s="16" t="s">
        <v>6330</v>
      </c>
      <c r="C3524" s="18" t="s">
        <v>6331</v>
      </c>
      <c r="D3524" s="13" t="s">
        <v>16</v>
      </c>
      <c r="E3524" s="17">
        <v>1</v>
      </c>
    </row>
    <row r="3525" spans="1:5" ht="12.75" customHeight="1">
      <c r="A3525" s="15" t="s">
        <v>6332</v>
      </c>
      <c r="B3525" s="16" t="s">
        <v>6333</v>
      </c>
      <c r="C3525" s="18" t="s">
        <v>6334</v>
      </c>
      <c r="D3525" s="13" t="s">
        <v>16</v>
      </c>
      <c r="E3525" s="17">
        <v>1</v>
      </c>
    </row>
    <row r="3526" spans="1:5" ht="12.75" customHeight="1">
      <c r="A3526" s="15" t="s">
        <v>6332</v>
      </c>
      <c r="B3526" s="16" t="s">
        <v>6335</v>
      </c>
      <c r="C3526" s="18" t="s">
        <v>6336</v>
      </c>
      <c r="D3526" s="13" t="s">
        <v>16</v>
      </c>
      <c r="E3526" s="17">
        <v>2</v>
      </c>
    </row>
    <row r="3527" spans="1:5" ht="12.75" customHeight="1">
      <c r="A3527" s="15" t="s">
        <v>6332</v>
      </c>
      <c r="B3527" s="16" t="s">
        <v>6337</v>
      </c>
      <c r="C3527" s="18" t="s">
        <v>6338</v>
      </c>
      <c r="D3527" s="13" t="s">
        <v>16</v>
      </c>
      <c r="E3527" s="14"/>
    </row>
    <row r="3528" spans="1:5" ht="12.75" customHeight="1">
      <c r="A3528" s="15" t="s">
        <v>6332</v>
      </c>
      <c r="B3528" s="16" t="s">
        <v>6339</v>
      </c>
      <c r="C3528" s="18" t="s">
        <v>6340</v>
      </c>
      <c r="D3528" s="13" t="s">
        <v>16</v>
      </c>
      <c r="E3528" s="17">
        <v>1</v>
      </c>
    </row>
    <row r="3529" spans="1:5" ht="12.75" customHeight="1">
      <c r="A3529" s="15" t="s">
        <v>6332</v>
      </c>
      <c r="B3529" s="16" t="s">
        <v>6341</v>
      </c>
      <c r="C3529" s="18" t="s">
        <v>6342</v>
      </c>
      <c r="D3529" s="13" t="s">
        <v>16</v>
      </c>
      <c r="E3529" s="14"/>
    </row>
    <row r="3530" spans="1:5" ht="12.75" customHeight="1">
      <c r="A3530" s="15" t="s">
        <v>6332</v>
      </c>
      <c r="B3530" s="16" t="s">
        <v>6343</v>
      </c>
      <c r="C3530" s="18" t="s">
        <v>6344</v>
      </c>
      <c r="D3530" s="13" t="s">
        <v>16</v>
      </c>
      <c r="E3530" s="17">
        <v>1</v>
      </c>
    </row>
    <row r="3531" spans="1:5" ht="12.75" customHeight="1">
      <c r="A3531" s="15" t="s">
        <v>6332</v>
      </c>
      <c r="B3531" s="16" t="s">
        <v>6345</v>
      </c>
      <c r="C3531" s="18" t="s">
        <v>6346</v>
      </c>
      <c r="D3531" s="13" t="s">
        <v>16</v>
      </c>
      <c r="E3531" s="14"/>
    </row>
    <row r="3532" spans="1:5" ht="12.75" customHeight="1">
      <c r="A3532" s="10" t="s">
        <v>6347</v>
      </c>
      <c r="B3532" s="11" t="s">
        <v>6348</v>
      </c>
      <c r="C3532" s="12"/>
      <c r="D3532" s="13" t="s">
        <v>13</v>
      </c>
      <c r="E3532" s="14"/>
    </row>
    <row r="3533" spans="1:5" ht="12.75" customHeight="1">
      <c r="A3533" s="10" t="s">
        <v>6347</v>
      </c>
      <c r="B3533" s="11" t="s">
        <v>6349</v>
      </c>
      <c r="C3533" s="12"/>
      <c r="D3533" s="18" t="s">
        <v>13</v>
      </c>
      <c r="E3533" s="14"/>
    </row>
    <row r="3534" spans="1:5" ht="12.75" customHeight="1">
      <c r="A3534" s="10" t="s">
        <v>6347</v>
      </c>
      <c r="B3534" s="11" t="s">
        <v>6350</v>
      </c>
      <c r="C3534" s="12"/>
      <c r="D3534" s="13" t="s">
        <v>13</v>
      </c>
      <c r="E3534" s="14"/>
    </row>
    <row r="3535" spans="1:5" ht="12.75" customHeight="1">
      <c r="A3535" s="10" t="s">
        <v>6347</v>
      </c>
      <c r="B3535" s="11" t="s">
        <v>6351</v>
      </c>
      <c r="C3535" s="12"/>
      <c r="D3535" s="13" t="s">
        <v>13</v>
      </c>
      <c r="E3535" s="14"/>
    </row>
    <row r="3536" spans="1:5" ht="12.75" customHeight="1">
      <c r="A3536" s="10" t="s">
        <v>6347</v>
      </c>
      <c r="B3536" s="11" t="s">
        <v>6352</v>
      </c>
      <c r="C3536" s="18" t="s">
        <v>6353</v>
      </c>
      <c r="D3536" s="13" t="s">
        <v>13</v>
      </c>
      <c r="E3536" s="14"/>
    </row>
    <row r="3537" spans="1:5" ht="12.75" customHeight="1">
      <c r="A3537" s="15" t="s">
        <v>6354</v>
      </c>
      <c r="B3537" s="16" t="s">
        <v>6355</v>
      </c>
      <c r="C3537" s="12"/>
      <c r="D3537" s="13" t="s">
        <v>13</v>
      </c>
      <c r="E3537" s="14"/>
    </row>
    <row r="3538" spans="1:5" ht="12.75" customHeight="1">
      <c r="A3538" s="15" t="s">
        <v>6354</v>
      </c>
      <c r="B3538" s="16" t="s">
        <v>6356</v>
      </c>
      <c r="C3538" s="12"/>
      <c r="D3538" s="13" t="s">
        <v>13</v>
      </c>
      <c r="E3538" s="14"/>
    </row>
    <row r="3539" spans="1:5" ht="12.75" customHeight="1">
      <c r="A3539" s="15" t="s">
        <v>6354</v>
      </c>
      <c r="B3539" s="16" t="s">
        <v>6357</v>
      </c>
      <c r="C3539" s="12"/>
      <c r="D3539" s="13" t="s">
        <v>13</v>
      </c>
      <c r="E3539" s="14"/>
    </row>
    <row r="3540" spans="1:5" ht="12.75" customHeight="1">
      <c r="A3540" s="15" t="s">
        <v>6354</v>
      </c>
      <c r="B3540" s="16" t="s">
        <v>6358</v>
      </c>
      <c r="C3540" s="12"/>
      <c r="D3540" s="13" t="s">
        <v>13</v>
      </c>
      <c r="E3540" s="14"/>
    </row>
    <row r="3541" spans="1:5" ht="12.75" customHeight="1">
      <c r="A3541" s="15" t="s">
        <v>6354</v>
      </c>
      <c r="B3541" s="16" t="s">
        <v>6359</v>
      </c>
      <c r="C3541" s="12"/>
      <c r="D3541" s="13" t="s">
        <v>13</v>
      </c>
      <c r="E3541" s="14"/>
    </row>
    <row r="3542" spans="1:5" ht="12.75" customHeight="1">
      <c r="A3542" s="15" t="s">
        <v>6354</v>
      </c>
      <c r="B3542" s="16" t="s">
        <v>6360</v>
      </c>
      <c r="C3542" s="12"/>
      <c r="D3542" s="13" t="s">
        <v>13</v>
      </c>
      <c r="E3542" s="14"/>
    </row>
    <row r="3543" spans="1:5" ht="12.75" customHeight="1">
      <c r="A3543" s="15" t="s">
        <v>6361</v>
      </c>
      <c r="B3543" s="16" t="s">
        <v>6362</v>
      </c>
      <c r="C3543" s="18" t="s">
        <v>6363</v>
      </c>
      <c r="D3543" s="13" t="s">
        <v>113</v>
      </c>
      <c r="E3543" s="14"/>
    </row>
    <row r="3544" spans="1:5" ht="12.75" customHeight="1">
      <c r="A3544" s="15" t="s">
        <v>6364</v>
      </c>
      <c r="B3544" s="16" t="s">
        <v>6365</v>
      </c>
      <c r="C3544" s="18" t="s">
        <v>6366</v>
      </c>
      <c r="D3544" s="13" t="s">
        <v>136</v>
      </c>
      <c r="E3544" s="14"/>
    </row>
    <row r="3545" spans="1:5" ht="12.75" customHeight="1">
      <c r="A3545" s="15" t="s">
        <v>6364</v>
      </c>
      <c r="B3545" s="16" t="s">
        <v>6367</v>
      </c>
      <c r="C3545" s="18" t="s">
        <v>6368</v>
      </c>
      <c r="D3545" s="13" t="s">
        <v>16</v>
      </c>
      <c r="E3545" s="14"/>
    </row>
    <row r="3546" spans="1:5" ht="12.75" customHeight="1">
      <c r="A3546" s="15" t="s">
        <v>6364</v>
      </c>
      <c r="B3546" s="16" t="s">
        <v>6369</v>
      </c>
      <c r="C3546" s="18" t="s">
        <v>6370</v>
      </c>
      <c r="D3546" s="13" t="s">
        <v>224</v>
      </c>
      <c r="E3546" s="14"/>
    </row>
    <row r="3547" spans="1:5" ht="12.75" customHeight="1">
      <c r="A3547" s="15" t="s">
        <v>6364</v>
      </c>
      <c r="B3547" s="16" t="s">
        <v>6371</v>
      </c>
      <c r="C3547" s="18" t="s">
        <v>6372</v>
      </c>
      <c r="D3547" s="13" t="s">
        <v>113</v>
      </c>
      <c r="E3547" s="14"/>
    </row>
    <row r="3548" spans="1:5" ht="12.75" customHeight="1">
      <c r="A3548" s="15" t="s">
        <v>6364</v>
      </c>
      <c r="B3548" s="16" t="s">
        <v>6373</v>
      </c>
      <c r="C3548" s="18" t="s">
        <v>6374</v>
      </c>
      <c r="D3548" s="13" t="s">
        <v>16</v>
      </c>
      <c r="E3548" s="14"/>
    </row>
    <row r="3549" spans="1:5" ht="12.75" customHeight="1">
      <c r="A3549" s="15" t="s">
        <v>6364</v>
      </c>
      <c r="B3549" s="16" t="s">
        <v>6375</v>
      </c>
      <c r="C3549" s="18" t="s">
        <v>6376</v>
      </c>
      <c r="D3549" s="13" t="s">
        <v>300</v>
      </c>
      <c r="E3549" s="17">
        <v>1</v>
      </c>
    </row>
    <row r="3550" spans="1:5" ht="12.75" customHeight="1">
      <c r="A3550" s="15" t="s">
        <v>6364</v>
      </c>
      <c r="B3550" s="16" t="s">
        <v>6377</v>
      </c>
      <c r="C3550" s="18" t="s">
        <v>6378</v>
      </c>
      <c r="D3550" s="13" t="s">
        <v>16</v>
      </c>
      <c r="E3550" s="14"/>
    </row>
    <row r="3551" spans="1:5" ht="12.75" customHeight="1">
      <c r="A3551" s="15" t="s">
        <v>6364</v>
      </c>
      <c r="B3551" s="16" t="s">
        <v>6379</v>
      </c>
      <c r="C3551" s="18" t="s">
        <v>6380</v>
      </c>
      <c r="D3551" s="13" t="s">
        <v>300</v>
      </c>
      <c r="E3551" s="14"/>
    </row>
    <row r="3552" spans="1:5" ht="12.75" customHeight="1">
      <c r="A3552" s="15" t="s">
        <v>6364</v>
      </c>
      <c r="B3552" s="16" t="s">
        <v>6381</v>
      </c>
      <c r="C3552" s="18" t="s">
        <v>6382</v>
      </c>
      <c r="D3552" s="13" t="s">
        <v>136</v>
      </c>
      <c r="E3552" s="14"/>
    </row>
    <row r="3553" spans="1:5" ht="12.75" customHeight="1">
      <c r="A3553" s="10" t="s">
        <v>6364</v>
      </c>
      <c r="B3553" s="11" t="s">
        <v>6383</v>
      </c>
      <c r="C3553" s="12"/>
      <c r="D3553" s="13" t="s">
        <v>13</v>
      </c>
      <c r="E3553" s="14"/>
    </row>
    <row r="3554" spans="1:5" ht="12.75" customHeight="1">
      <c r="A3554" s="15" t="s">
        <v>6364</v>
      </c>
      <c r="B3554" s="16" t="s">
        <v>6384</v>
      </c>
      <c r="C3554" s="18" t="s">
        <v>6385</v>
      </c>
      <c r="D3554" s="13" t="s">
        <v>16</v>
      </c>
      <c r="E3554" s="14"/>
    </row>
    <row r="3555" spans="1:5" ht="12.75" customHeight="1">
      <c r="A3555" s="15" t="s">
        <v>6364</v>
      </c>
      <c r="B3555" s="16" t="s">
        <v>6386</v>
      </c>
      <c r="C3555" s="18" t="s">
        <v>6387</v>
      </c>
      <c r="D3555" s="13" t="s">
        <v>113</v>
      </c>
      <c r="E3555" s="14"/>
    </row>
    <row r="3556" spans="1:5" ht="12.75" customHeight="1">
      <c r="A3556" s="15" t="s">
        <v>6364</v>
      </c>
      <c r="B3556" s="16" t="s">
        <v>6388</v>
      </c>
      <c r="C3556" s="18" t="s">
        <v>6389</v>
      </c>
      <c r="D3556" s="13" t="s">
        <v>16</v>
      </c>
      <c r="E3556" s="14"/>
    </row>
    <row r="3557" spans="1:5" ht="12.75" customHeight="1">
      <c r="A3557" s="15" t="s">
        <v>6364</v>
      </c>
      <c r="B3557" s="16" t="s">
        <v>6390</v>
      </c>
      <c r="C3557" s="18" t="s">
        <v>6391</v>
      </c>
      <c r="D3557" s="13" t="s">
        <v>16</v>
      </c>
      <c r="E3557" s="14"/>
    </row>
    <row r="3558" spans="1:5" ht="12.75" customHeight="1">
      <c r="A3558" s="15" t="s">
        <v>6364</v>
      </c>
      <c r="B3558" s="16" t="s">
        <v>6392</v>
      </c>
      <c r="C3558" s="18" t="s">
        <v>6393</v>
      </c>
      <c r="D3558" s="13" t="s">
        <v>300</v>
      </c>
      <c r="E3558" s="14"/>
    </row>
    <row r="3559" spans="1:5" ht="12.75" customHeight="1">
      <c r="A3559" s="15" t="s">
        <v>6364</v>
      </c>
      <c r="B3559" s="16" t="s">
        <v>6394</v>
      </c>
      <c r="C3559" s="18" t="s">
        <v>6395</v>
      </c>
      <c r="D3559" s="13" t="s">
        <v>16</v>
      </c>
      <c r="E3559" s="14"/>
    </row>
    <row r="3560" spans="1:5" ht="12.75" customHeight="1">
      <c r="A3560" s="10" t="s">
        <v>6396</v>
      </c>
      <c r="B3560" s="11" t="s">
        <v>6397</v>
      </c>
      <c r="C3560" s="12"/>
      <c r="D3560" s="13" t="s">
        <v>13</v>
      </c>
      <c r="E3560" s="14"/>
    </row>
    <row r="3561" spans="1:5" ht="12.75" customHeight="1">
      <c r="A3561" s="10" t="s">
        <v>6398</v>
      </c>
      <c r="B3561" s="11" t="s">
        <v>6399</v>
      </c>
      <c r="C3561" s="18" t="s">
        <v>6400</v>
      </c>
      <c r="D3561" s="13" t="s">
        <v>13</v>
      </c>
      <c r="E3561" s="14"/>
    </row>
    <row r="3562" spans="1:5" ht="12.75" customHeight="1">
      <c r="A3562" s="10" t="s">
        <v>6401</v>
      </c>
      <c r="B3562" s="11" t="s">
        <v>6402</v>
      </c>
      <c r="C3562" s="12"/>
      <c r="D3562" s="13" t="s">
        <v>13</v>
      </c>
      <c r="E3562" s="14"/>
    </row>
    <row r="3563" spans="1:5" ht="12.75" customHeight="1">
      <c r="A3563" s="15" t="s">
        <v>6401</v>
      </c>
      <c r="B3563" s="16" t="s">
        <v>6403</v>
      </c>
      <c r="C3563" s="12"/>
      <c r="D3563" s="13" t="s">
        <v>13</v>
      </c>
      <c r="E3563" s="14"/>
    </row>
    <row r="3564" spans="1:5" ht="12.75" customHeight="1">
      <c r="A3564" s="15" t="s">
        <v>6401</v>
      </c>
      <c r="B3564" s="16" t="s">
        <v>6404</v>
      </c>
      <c r="C3564" s="12"/>
      <c r="D3564" s="13" t="s">
        <v>13</v>
      </c>
      <c r="E3564" s="14"/>
    </row>
    <row r="3565" spans="1:5" ht="12.75" customHeight="1">
      <c r="A3565" s="15" t="s">
        <v>6405</v>
      </c>
      <c r="B3565" s="16" t="s">
        <v>6406</v>
      </c>
      <c r="C3565" s="18" t="s">
        <v>6407</v>
      </c>
      <c r="D3565" s="13" t="s">
        <v>113</v>
      </c>
      <c r="E3565" s="17">
        <v>1</v>
      </c>
    </row>
    <row r="3566" spans="1:5" ht="12.75" customHeight="1">
      <c r="A3566" s="15" t="s">
        <v>6405</v>
      </c>
      <c r="B3566" s="16" t="s">
        <v>6408</v>
      </c>
      <c r="C3566" s="18" t="s">
        <v>6409</v>
      </c>
      <c r="D3566" s="13" t="s">
        <v>113</v>
      </c>
      <c r="E3566" s="17">
        <v>2</v>
      </c>
    </row>
    <row r="3567" spans="1:5" ht="12.75" customHeight="1">
      <c r="A3567" s="15" t="s">
        <v>6405</v>
      </c>
      <c r="B3567" s="16" t="s">
        <v>6410</v>
      </c>
      <c r="C3567" s="18" t="s">
        <v>6411</v>
      </c>
      <c r="D3567" s="13" t="s">
        <v>113</v>
      </c>
      <c r="E3567" s="14"/>
    </row>
    <row r="3568" spans="1:5" ht="12.75" customHeight="1">
      <c r="A3568" s="15" t="s">
        <v>6405</v>
      </c>
      <c r="B3568" s="16" t="s">
        <v>6412</v>
      </c>
      <c r="C3568" s="18" t="s">
        <v>6413</v>
      </c>
      <c r="D3568" s="13" t="s">
        <v>113</v>
      </c>
      <c r="E3568" s="17">
        <v>1</v>
      </c>
    </row>
    <row r="3569" spans="1:5" ht="12.75" customHeight="1">
      <c r="A3569" s="15" t="s">
        <v>6405</v>
      </c>
      <c r="B3569" s="16" t="s">
        <v>6414</v>
      </c>
      <c r="C3569" s="18" t="s">
        <v>6415</v>
      </c>
      <c r="D3569" s="13" t="s">
        <v>16</v>
      </c>
      <c r="E3569" s="14"/>
    </row>
    <row r="3570" spans="1:5" ht="12.75" customHeight="1">
      <c r="A3570" s="15" t="s">
        <v>6405</v>
      </c>
      <c r="B3570" s="16" t="s">
        <v>6416</v>
      </c>
      <c r="C3570" s="18" t="s">
        <v>6417</v>
      </c>
      <c r="D3570" s="13" t="s">
        <v>113</v>
      </c>
      <c r="E3570" s="14"/>
    </row>
    <row r="3571" spans="1:5" ht="12.75" customHeight="1">
      <c r="A3571" s="15" t="s">
        <v>6405</v>
      </c>
      <c r="B3571" s="16" t="s">
        <v>6418</v>
      </c>
      <c r="C3571" s="18" t="s">
        <v>6419</v>
      </c>
      <c r="D3571" s="13" t="s">
        <v>113</v>
      </c>
      <c r="E3571" s="17">
        <v>2</v>
      </c>
    </row>
    <row r="3572" spans="1:5" ht="12.75" customHeight="1">
      <c r="A3572" s="15" t="s">
        <v>6405</v>
      </c>
      <c r="B3572" s="16" t="s">
        <v>6420</v>
      </c>
      <c r="C3572" s="18" t="s">
        <v>6421</v>
      </c>
      <c r="D3572" s="13" t="s">
        <v>113</v>
      </c>
      <c r="E3572" s="17">
        <v>1</v>
      </c>
    </row>
    <row r="3573" spans="1:5" ht="12.75" customHeight="1">
      <c r="A3573" s="15" t="s">
        <v>6405</v>
      </c>
      <c r="B3573" s="16" t="s">
        <v>6422</v>
      </c>
      <c r="C3573" s="18" t="s">
        <v>6423</v>
      </c>
      <c r="D3573" s="13" t="s">
        <v>16</v>
      </c>
      <c r="E3573" s="14"/>
    </row>
    <row r="3574" spans="1:5" ht="12.75" customHeight="1">
      <c r="A3574" s="15" t="s">
        <v>6405</v>
      </c>
      <c r="B3574" s="16" t="s">
        <v>6424</v>
      </c>
      <c r="C3574" s="18" t="s">
        <v>6425</v>
      </c>
      <c r="D3574" s="13" t="s">
        <v>113</v>
      </c>
      <c r="E3574" s="17">
        <v>1</v>
      </c>
    </row>
    <row r="3575" spans="1:5" ht="12.75" customHeight="1">
      <c r="A3575" s="15" t="s">
        <v>6405</v>
      </c>
      <c r="B3575" s="16" t="s">
        <v>6426</v>
      </c>
      <c r="C3575" s="18" t="s">
        <v>6427</v>
      </c>
      <c r="D3575" s="13" t="s">
        <v>16</v>
      </c>
      <c r="E3575" s="14"/>
    </row>
    <row r="3576" spans="1:5" ht="12.75" customHeight="1">
      <c r="A3576" s="15" t="s">
        <v>6405</v>
      </c>
      <c r="B3576" s="16" t="s">
        <v>6428</v>
      </c>
      <c r="C3576" s="18" t="s">
        <v>6429</v>
      </c>
      <c r="D3576" s="13" t="s">
        <v>113</v>
      </c>
      <c r="E3576" s="14"/>
    </row>
    <row r="3577" spans="1:5" ht="12.75" customHeight="1">
      <c r="A3577" s="15" t="s">
        <v>6405</v>
      </c>
      <c r="B3577" s="16" t="s">
        <v>6430</v>
      </c>
      <c r="C3577" s="18" t="s">
        <v>6431</v>
      </c>
      <c r="D3577" s="13" t="s">
        <v>113</v>
      </c>
      <c r="E3577" s="17">
        <v>1</v>
      </c>
    </row>
    <row r="3578" spans="1:5" ht="12.75" customHeight="1">
      <c r="A3578" s="15" t="s">
        <v>6405</v>
      </c>
      <c r="B3578" s="16" t="s">
        <v>6432</v>
      </c>
      <c r="C3578" s="18" t="s">
        <v>6433</v>
      </c>
      <c r="D3578" s="13" t="s">
        <v>113</v>
      </c>
      <c r="E3578" s="17">
        <v>2</v>
      </c>
    </row>
    <row r="3579" spans="1:5" ht="12.75" customHeight="1">
      <c r="A3579" s="15" t="s">
        <v>6405</v>
      </c>
      <c r="B3579" s="16" t="s">
        <v>6434</v>
      </c>
      <c r="C3579" s="18" t="s">
        <v>6435</v>
      </c>
      <c r="D3579" s="13" t="s">
        <v>113</v>
      </c>
      <c r="E3579" s="17">
        <v>1</v>
      </c>
    </row>
    <row r="3580" spans="1:5" ht="12.75" customHeight="1">
      <c r="A3580" s="15" t="s">
        <v>6405</v>
      </c>
      <c r="B3580" s="16" t="s">
        <v>6436</v>
      </c>
      <c r="C3580" s="18" t="s">
        <v>6437</v>
      </c>
      <c r="D3580" s="13" t="s">
        <v>113</v>
      </c>
      <c r="E3580" s="14"/>
    </row>
    <row r="3581" spans="1:5" ht="12.75" customHeight="1">
      <c r="A3581" s="15" t="s">
        <v>6405</v>
      </c>
      <c r="B3581" s="16" t="s">
        <v>6438</v>
      </c>
      <c r="C3581" s="18" t="s">
        <v>6439</v>
      </c>
      <c r="D3581" s="13" t="s">
        <v>113</v>
      </c>
      <c r="E3581" s="17">
        <v>1</v>
      </c>
    </row>
    <row r="3582" spans="1:5" ht="12.75" customHeight="1">
      <c r="A3582" s="15" t="s">
        <v>6405</v>
      </c>
      <c r="B3582" s="16" t="s">
        <v>6440</v>
      </c>
      <c r="C3582" s="18" t="s">
        <v>6441</v>
      </c>
      <c r="D3582" s="13" t="s">
        <v>113</v>
      </c>
      <c r="E3582" s="17">
        <v>1</v>
      </c>
    </row>
    <row r="3583" spans="1:5" ht="12.75" customHeight="1">
      <c r="A3583" s="15" t="s">
        <v>6405</v>
      </c>
      <c r="B3583" s="16" t="s">
        <v>6442</v>
      </c>
      <c r="C3583" s="18" t="s">
        <v>6443</v>
      </c>
      <c r="D3583" s="13" t="s">
        <v>16</v>
      </c>
      <c r="E3583" s="14"/>
    </row>
    <row r="3584" spans="1:5" ht="12.75" customHeight="1">
      <c r="A3584" s="15" t="s">
        <v>6405</v>
      </c>
      <c r="B3584" s="16" t="s">
        <v>6444</v>
      </c>
      <c r="C3584" s="18" t="s">
        <v>6445</v>
      </c>
      <c r="D3584" s="13" t="s">
        <v>113</v>
      </c>
      <c r="E3584" s="17">
        <v>1</v>
      </c>
    </row>
    <row r="3585" spans="1:5" ht="12.75" customHeight="1">
      <c r="A3585" s="15" t="s">
        <v>6405</v>
      </c>
      <c r="B3585" s="16" t="s">
        <v>6446</v>
      </c>
      <c r="C3585" s="18" t="s">
        <v>6447</v>
      </c>
      <c r="D3585" s="13" t="s">
        <v>113</v>
      </c>
      <c r="E3585" s="14"/>
    </row>
    <row r="3586" spans="1:5" ht="12.75" customHeight="1">
      <c r="A3586" s="15" t="s">
        <v>6405</v>
      </c>
      <c r="B3586" s="16" t="s">
        <v>6448</v>
      </c>
      <c r="C3586" s="18" t="s">
        <v>6449</v>
      </c>
      <c r="D3586" s="13" t="s">
        <v>113</v>
      </c>
      <c r="E3586" s="17">
        <v>1</v>
      </c>
    </row>
    <row r="3587" spans="1:5" ht="12.75" customHeight="1">
      <c r="A3587" s="15" t="s">
        <v>6405</v>
      </c>
      <c r="B3587" s="16" t="s">
        <v>6450</v>
      </c>
      <c r="C3587" s="18" t="s">
        <v>6451</v>
      </c>
      <c r="D3587" s="13" t="s">
        <v>16</v>
      </c>
      <c r="E3587" s="14"/>
    </row>
    <row r="3588" spans="1:5" ht="12.75" customHeight="1">
      <c r="A3588" s="15" t="s">
        <v>6405</v>
      </c>
      <c r="B3588" s="16" t="s">
        <v>6452</v>
      </c>
      <c r="C3588" s="18" t="s">
        <v>6453</v>
      </c>
      <c r="D3588" s="13" t="s">
        <v>113</v>
      </c>
      <c r="E3588" s="17">
        <v>2</v>
      </c>
    </row>
    <row r="3589" spans="1:5" ht="12.75" customHeight="1">
      <c r="A3589" s="15" t="s">
        <v>6405</v>
      </c>
      <c r="B3589" s="16" t="s">
        <v>6454</v>
      </c>
      <c r="C3589" s="18" t="s">
        <v>6455</v>
      </c>
      <c r="D3589" s="13" t="s">
        <v>113</v>
      </c>
      <c r="E3589" s="17">
        <v>2</v>
      </c>
    </row>
    <row r="3590" spans="1:5" ht="12.75" customHeight="1">
      <c r="A3590" s="15" t="s">
        <v>6405</v>
      </c>
      <c r="B3590" s="16" t="s">
        <v>6456</v>
      </c>
      <c r="C3590" s="18" t="s">
        <v>6457</v>
      </c>
      <c r="D3590" s="13" t="s">
        <v>113</v>
      </c>
      <c r="E3590" s="14"/>
    </row>
    <row r="3591" spans="1:5" ht="12.75" customHeight="1">
      <c r="A3591" s="15" t="s">
        <v>6405</v>
      </c>
      <c r="B3591" s="16" t="s">
        <v>6458</v>
      </c>
      <c r="C3591" s="18" t="s">
        <v>6459</v>
      </c>
      <c r="D3591" s="13" t="s">
        <v>113</v>
      </c>
      <c r="E3591" s="17">
        <v>1</v>
      </c>
    </row>
    <row r="3592" spans="1:5" ht="12.75" customHeight="1">
      <c r="A3592" s="15" t="s">
        <v>6405</v>
      </c>
      <c r="B3592" s="16" t="s">
        <v>6460</v>
      </c>
      <c r="C3592" s="18" t="s">
        <v>6461</v>
      </c>
      <c r="D3592" s="13" t="s">
        <v>113</v>
      </c>
      <c r="E3592" s="17">
        <v>1</v>
      </c>
    </row>
    <row r="3593" spans="1:5" ht="12.75" customHeight="1">
      <c r="A3593" s="15" t="s">
        <v>6405</v>
      </c>
      <c r="B3593" s="16" t="s">
        <v>6462</v>
      </c>
      <c r="C3593" s="18" t="s">
        <v>6463</v>
      </c>
      <c r="D3593" s="13" t="s">
        <v>113</v>
      </c>
      <c r="E3593" s="14"/>
    </row>
    <row r="3594" spans="1:5" ht="12.75" customHeight="1">
      <c r="A3594" s="15" t="s">
        <v>6405</v>
      </c>
      <c r="B3594" s="16" t="s">
        <v>6464</v>
      </c>
      <c r="C3594" s="18" t="s">
        <v>6465</v>
      </c>
      <c r="D3594" s="13" t="s">
        <v>113</v>
      </c>
      <c r="E3594" s="14"/>
    </row>
    <row r="3595" spans="1:5" ht="12.75" customHeight="1">
      <c r="A3595" s="15" t="s">
        <v>6405</v>
      </c>
      <c r="B3595" s="16" t="s">
        <v>6466</v>
      </c>
      <c r="C3595" s="18" t="s">
        <v>6467</v>
      </c>
      <c r="D3595" s="13" t="s">
        <v>113</v>
      </c>
      <c r="E3595" s="14"/>
    </row>
    <row r="3596" spans="1:5" ht="12.75" customHeight="1">
      <c r="A3596" s="15" t="s">
        <v>6405</v>
      </c>
      <c r="B3596" s="16" t="s">
        <v>6468</v>
      </c>
      <c r="C3596" s="18" t="s">
        <v>6469</v>
      </c>
      <c r="D3596" s="13" t="s">
        <v>113</v>
      </c>
      <c r="E3596" s="14"/>
    </row>
    <row r="3597" spans="1:5" ht="12.75" customHeight="1">
      <c r="A3597" s="15" t="s">
        <v>6405</v>
      </c>
      <c r="B3597" s="16" t="s">
        <v>6470</v>
      </c>
      <c r="C3597" s="18" t="s">
        <v>6471</v>
      </c>
      <c r="D3597" s="13" t="s">
        <v>113</v>
      </c>
      <c r="E3597" s="17">
        <v>1</v>
      </c>
    </row>
    <row r="3598" spans="1:5" ht="12.75" customHeight="1">
      <c r="A3598" s="15" t="s">
        <v>6405</v>
      </c>
      <c r="B3598" s="16" t="s">
        <v>6472</v>
      </c>
      <c r="C3598" s="18" t="s">
        <v>6473</v>
      </c>
      <c r="D3598" s="13" t="s">
        <v>16</v>
      </c>
      <c r="E3598" s="17">
        <v>1</v>
      </c>
    </row>
    <row r="3599" spans="1:5" ht="12.75" customHeight="1">
      <c r="A3599" s="15" t="s">
        <v>6405</v>
      </c>
      <c r="B3599" s="16" t="s">
        <v>6474</v>
      </c>
      <c r="C3599" s="18" t="s">
        <v>6475</v>
      </c>
      <c r="D3599" s="13" t="s">
        <v>224</v>
      </c>
      <c r="E3599" s="14"/>
    </row>
    <row r="3600" spans="1:5" ht="12.75" customHeight="1">
      <c r="A3600" s="15" t="s">
        <v>6476</v>
      </c>
      <c r="B3600" s="16" t="s">
        <v>6477</v>
      </c>
      <c r="C3600" s="12"/>
      <c r="D3600" s="13" t="s">
        <v>13</v>
      </c>
      <c r="E3600" s="14"/>
    </row>
    <row r="3601" spans="1:5" ht="12.75" customHeight="1">
      <c r="A3601" s="15" t="s">
        <v>6478</v>
      </c>
      <c r="B3601" s="16" t="s">
        <v>6479</v>
      </c>
      <c r="C3601" s="18" t="s">
        <v>6480</v>
      </c>
      <c r="D3601" s="13" t="s">
        <v>16</v>
      </c>
      <c r="E3601" s="14"/>
    </row>
    <row r="3602" spans="1:5" ht="12.75" customHeight="1">
      <c r="A3602" s="15" t="s">
        <v>6478</v>
      </c>
      <c r="B3602" s="16" t="s">
        <v>6481</v>
      </c>
      <c r="C3602" s="18" t="s">
        <v>6482</v>
      </c>
      <c r="D3602" s="13" t="s">
        <v>268</v>
      </c>
      <c r="E3602" s="14"/>
    </row>
    <row r="3603" spans="1:5" ht="12.75" customHeight="1">
      <c r="A3603" s="15" t="s">
        <v>6478</v>
      </c>
      <c r="B3603" s="16" t="s">
        <v>6483</v>
      </c>
      <c r="C3603" s="18" t="s">
        <v>6484</v>
      </c>
      <c r="D3603" s="13" t="s">
        <v>16</v>
      </c>
      <c r="E3603" s="14"/>
    </row>
    <row r="3604" spans="1:5" ht="12.75" customHeight="1">
      <c r="A3604" s="15" t="s">
        <v>6478</v>
      </c>
      <c r="B3604" s="16" t="s">
        <v>6485</v>
      </c>
      <c r="C3604" s="18" t="s">
        <v>6486</v>
      </c>
      <c r="D3604" s="13" t="s">
        <v>16</v>
      </c>
      <c r="E3604" s="14"/>
    </row>
    <row r="3605" spans="1:5" ht="12.75" customHeight="1">
      <c r="A3605" s="15" t="s">
        <v>6478</v>
      </c>
      <c r="B3605" s="16" t="s">
        <v>6487</v>
      </c>
      <c r="C3605" s="12"/>
      <c r="D3605" s="13" t="s">
        <v>13</v>
      </c>
      <c r="E3605" s="14"/>
    </row>
    <row r="3606" spans="1:5" ht="12.75" customHeight="1">
      <c r="A3606" s="15" t="s">
        <v>6478</v>
      </c>
      <c r="B3606" s="16" t="s">
        <v>6488</v>
      </c>
      <c r="C3606" s="18" t="s">
        <v>6489</v>
      </c>
      <c r="D3606" s="13" t="s">
        <v>268</v>
      </c>
      <c r="E3606" s="14"/>
    </row>
    <row r="3607" spans="1:5" ht="12.75" customHeight="1">
      <c r="A3607" s="15" t="s">
        <v>6478</v>
      </c>
      <c r="B3607" s="16" t="s">
        <v>6490</v>
      </c>
      <c r="C3607" s="19" t="s">
        <v>6491</v>
      </c>
      <c r="D3607" s="13" t="s">
        <v>13</v>
      </c>
      <c r="E3607" s="14"/>
    </row>
    <row r="3608" spans="1:5" ht="12.75" customHeight="1">
      <c r="A3608" s="15" t="s">
        <v>6478</v>
      </c>
      <c r="B3608" s="16" t="s">
        <v>6492</v>
      </c>
      <c r="C3608" s="19" t="s">
        <v>6493</v>
      </c>
      <c r="D3608" s="13" t="s">
        <v>13</v>
      </c>
      <c r="E3608" s="14"/>
    </row>
    <row r="3609" spans="1:5" ht="12.75" customHeight="1">
      <c r="A3609" s="15" t="s">
        <v>6478</v>
      </c>
      <c r="B3609" s="16" t="s">
        <v>6494</v>
      </c>
      <c r="C3609" s="19" t="s">
        <v>6495</v>
      </c>
      <c r="D3609" s="13" t="s">
        <v>13</v>
      </c>
      <c r="E3609" s="14"/>
    </row>
    <row r="3610" spans="1:5" ht="12.75" customHeight="1">
      <c r="A3610" s="15" t="s">
        <v>6478</v>
      </c>
      <c r="B3610" s="16" t="s">
        <v>6496</v>
      </c>
      <c r="C3610" s="19" t="s">
        <v>6497</v>
      </c>
      <c r="D3610" s="13" t="s">
        <v>13</v>
      </c>
      <c r="E3610" s="14"/>
    </row>
    <row r="3611" spans="1:5" ht="12.75" customHeight="1">
      <c r="A3611" s="15" t="s">
        <v>6478</v>
      </c>
      <c r="B3611" s="16" t="s">
        <v>6498</v>
      </c>
      <c r="C3611" s="19" t="s">
        <v>6499</v>
      </c>
      <c r="D3611" s="13" t="s">
        <v>13</v>
      </c>
      <c r="E3611" s="14"/>
    </row>
    <row r="3612" spans="1:5" ht="12.75" customHeight="1">
      <c r="A3612" s="15" t="s">
        <v>6478</v>
      </c>
      <c r="B3612" s="16" t="s">
        <v>6500</v>
      </c>
      <c r="C3612" s="19" t="s">
        <v>6501</v>
      </c>
      <c r="D3612" s="13" t="s">
        <v>13</v>
      </c>
      <c r="E3612" s="14"/>
    </row>
    <row r="3613" spans="1:5" ht="12.75" customHeight="1">
      <c r="A3613" s="15" t="s">
        <v>6502</v>
      </c>
      <c r="B3613" s="16" t="s">
        <v>6503</v>
      </c>
      <c r="C3613" s="18" t="s">
        <v>6504</v>
      </c>
      <c r="D3613" s="13" t="s">
        <v>16</v>
      </c>
      <c r="E3613" s="14"/>
    </row>
    <row r="3614" spans="1:5" ht="12.75" customHeight="1">
      <c r="A3614" s="10" t="s">
        <v>6502</v>
      </c>
      <c r="B3614" s="11" t="s">
        <v>6505</v>
      </c>
      <c r="C3614" s="12"/>
      <c r="D3614" s="13" t="s">
        <v>13</v>
      </c>
      <c r="E3614" s="14"/>
    </row>
    <row r="3615" spans="1:5" ht="12.75" customHeight="1">
      <c r="A3615" s="15" t="s">
        <v>6502</v>
      </c>
      <c r="B3615" s="16" t="s">
        <v>6506</v>
      </c>
      <c r="C3615" s="18" t="s">
        <v>6507</v>
      </c>
      <c r="D3615" s="13" t="s">
        <v>16</v>
      </c>
      <c r="E3615" s="14"/>
    </row>
    <row r="3616" spans="1:5" ht="12.75" customHeight="1">
      <c r="A3616" s="10" t="s">
        <v>6508</v>
      </c>
      <c r="B3616" s="11" t="s">
        <v>6509</v>
      </c>
      <c r="C3616" s="18" t="s">
        <v>6510</v>
      </c>
      <c r="D3616" s="13" t="s">
        <v>13</v>
      </c>
      <c r="E3616" s="14"/>
    </row>
    <row r="3617" spans="1:5" ht="12.75" customHeight="1">
      <c r="A3617" s="10" t="s">
        <v>6508</v>
      </c>
      <c r="B3617" s="11" t="s">
        <v>6511</v>
      </c>
      <c r="C3617" s="18" t="s">
        <v>6512</v>
      </c>
      <c r="D3617" s="13" t="s">
        <v>13</v>
      </c>
      <c r="E3617" s="14"/>
    </row>
    <row r="3618" spans="1:5" ht="12.75" customHeight="1">
      <c r="A3618" s="15" t="s">
        <v>6508</v>
      </c>
      <c r="B3618" s="16" t="s">
        <v>6513</v>
      </c>
      <c r="C3618" s="18" t="s">
        <v>6514</v>
      </c>
      <c r="D3618" s="13" t="s">
        <v>16</v>
      </c>
      <c r="E3618" s="17">
        <v>1</v>
      </c>
    </row>
    <row r="3619" spans="1:5" ht="12.75" customHeight="1">
      <c r="A3619" s="15" t="s">
        <v>6508</v>
      </c>
      <c r="B3619" s="16" t="s">
        <v>6515</v>
      </c>
      <c r="C3619" s="18" t="s">
        <v>6516</v>
      </c>
      <c r="D3619" s="13" t="s">
        <v>16</v>
      </c>
      <c r="E3619" s="14"/>
    </row>
    <row r="3620" spans="1:5" ht="12.75" customHeight="1">
      <c r="A3620" s="15" t="s">
        <v>6517</v>
      </c>
      <c r="B3620" s="16" t="s">
        <v>6518</v>
      </c>
      <c r="C3620" s="18" t="s">
        <v>6519</v>
      </c>
      <c r="D3620" s="13" t="s">
        <v>113</v>
      </c>
      <c r="E3620" s="14"/>
    </row>
    <row r="3621" spans="1:5" ht="12.75" customHeight="1">
      <c r="A3621" s="15" t="s">
        <v>6517</v>
      </c>
      <c r="B3621" s="16" t="s">
        <v>6520</v>
      </c>
      <c r="C3621" s="18" t="s">
        <v>6521</v>
      </c>
      <c r="D3621" s="13" t="s">
        <v>16</v>
      </c>
      <c r="E3621" s="14"/>
    </row>
    <row r="3622" spans="1:5" ht="12.75" customHeight="1">
      <c r="A3622" s="15" t="s">
        <v>6517</v>
      </c>
      <c r="B3622" s="16" t="s">
        <v>6522</v>
      </c>
      <c r="C3622" s="18" t="s">
        <v>6523</v>
      </c>
      <c r="D3622" s="13" t="s">
        <v>16</v>
      </c>
      <c r="E3622" s="14"/>
    </row>
    <row r="3623" spans="1:5" ht="12.75" customHeight="1">
      <c r="A3623" s="15" t="s">
        <v>6517</v>
      </c>
      <c r="B3623" s="16" t="s">
        <v>6524</v>
      </c>
      <c r="C3623" s="18" t="s">
        <v>6525</v>
      </c>
      <c r="D3623" s="13" t="s">
        <v>113</v>
      </c>
      <c r="E3623" s="14"/>
    </row>
    <row r="3624" spans="1:5" ht="12.75" customHeight="1">
      <c r="A3624" s="10" t="s">
        <v>6517</v>
      </c>
      <c r="B3624" s="11" t="s">
        <v>6526</v>
      </c>
      <c r="C3624" s="12"/>
      <c r="D3624" s="13" t="s">
        <v>13</v>
      </c>
      <c r="E3624" s="14"/>
    </row>
    <row r="3625" spans="1:5" ht="12.75" customHeight="1">
      <c r="A3625" s="10" t="s">
        <v>6517</v>
      </c>
      <c r="B3625" s="11" t="s">
        <v>6527</v>
      </c>
      <c r="C3625" s="18" t="s">
        <v>6528</v>
      </c>
      <c r="D3625" s="13" t="s">
        <v>13</v>
      </c>
      <c r="E3625" s="17">
        <v>1</v>
      </c>
    </row>
    <row r="3626" spans="1:5" ht="12.75" customHeight="1">
      <c r="A3626" s="15" t="s">
        <v>6517</v>
      </c>
      <c r="B3626" s="16" t="s">
        <v>6529</v>
      </c>
      <c r="C3626" s="18" t="s">
        <v>6530</v>
      </c>
      <c r="D3626" s="13" t="s">
        <v>16</v>
      </c>
      <c r="E3626" s="17">
        <v>1</v>
      </c>
    </row>
    <row r="3627" spans="1:5" ht="12.75" customHeight="1">
      <c r="A3627" s="15" t="s">
        <v>6531</v>
      </c>
      <c r="B3627" s="16" t="s">
        <v>6532</v>
      </c>
      <c r="C3627" s="18" t="s">
        <v>6533</v>
      </c>
      <c r="D3627" s="13" t="s">
        <v>16</v>
      </c>
      <c r="E3627" s="14"/>
    </row>
    <row r="3628" spans="1:5" ht="12.75" customHeight="1">
      <c r="A3628" s="10" t="s">
        <v>6534</v>
      </c>
      <c r="B3628" s="11" t="s">
        <v>6535</v>
      </c>
      <c r="C3628" s="18" t="s">
        <v>6536</v>
      </c>
      <c r="D3628" s="13" t="s">
        <v>13</v>
      </c>
      <c r="E3628" s="14"/>
    </row>
    <row r="3629" spans="1:5" ht="12.75" customHeight="1">
      <c r="A3629" s="10" t="s">
        <v>6534</v>
      </c>
      <c r="B3629" s="11" t="s">
        <v>6537</v>
      </c>
      <c r="C3629" s="12"/>
      <c r="D3629" s="13" t="s">
        <v>13</v>
      </c>
      <c r="E3629" s="14"/>
    </row>
    <row r="3630" spans="1:5" ht="12.75" customHeight="1">
      <c r="A3630" s="10" t="s">
        <v>6534</v>
      </c>
      <c r="B3630" s="11" t="s">
        <v>6538</v>
      </c>
      <c r="C3630" s="18" t="s">
        <v>6539</v>
      </c>
      <c r="D3630" s="13" t="s">
        <v>13</v>
      </c>
      <c r="E3630" s="14"/>
    </row>
    <row r="3631" spans="1:5" ht="12.75" customHeight="1">
      <c r="A3631" s="15" t="s">
        <v>6534</v>
      </c>
      <c r="B3631" s="16" t="s">
        <v>6540</v>
      </c>
      <c r="C3631" s="18" t="s">
        <v>6541</v>
      </c>
      <c r="D3631" s="13" t="s">
        <v>16</v>
      </c>
      <c r="E3631" s="17">
        <v>1</v>
      </c>
    </row>
    <row r="3632" spans="1:5" ht="12.75" customHeight="1">
      <c r="A3632" s="10" t="s">
        <v>6534</v>
      </c>
      <c r="B3632" s="11" t="s">
        <v>6542</v>
      </c>
      <c r="C3632" s="12"/>
      <c r="D3632" s="13" t="s">
        <v>13</v>
      </c>
      <c r="E3632" s="14"/>
    </row>
    <row r="3633" spans="1:5" ht="12.75" customHeight="1">
      <c r="A3633" s="10" t="s">
        <v>6534</v>
      </c>
      <c r="B3633" s="11" t="s">
        <v>6543</v>
      </c>
      <c r="C3633" s="12"/>
      <c r="D3633" s="13" t="s">
        <v>13</v>
      </c>
      <c r="E3633" s="14"/>
    </row>
    <row r="3634" spans="1:5" ht="12.75" customHeight="1">
      <c r="A3634" s="10" t="s">
        <v>6534</v>
      </c>
      <c r="B3634" s="11" t="s">
        <v>6544</v>
      </c>
      <c r="C3634" s="12"/>
      <c r="D3634" s="13" t="s">
        <v>13</v>
      </c>
      <c r="E3634" s="14"/>
    </row>
    <row r="3635" spans="1:5" ht="12.75" customHeight="1">
      <c r="A3635" s="10" t="s">
        <v>6534</v>
      </c>
      <c r="B3635" s="11" t="s">
        <v>6545</v>
      </c>
      <c r="C3635" s="12"/>
      <c r="D3635" s="13" t="s">
        <v>13</v>
      </c>
      <c r="E3635" s="14"/>
    </row>
    <row r="3636" spans="1:5" ht="12.75" customHeight="1">
      <c r="A3636" s="10" t="s">
        <v>6534</v>
      </c>
      <c r="B3636" s="11" t="s">
        <v>6546</v>
      </c>
      <c r="C3636" s="18" t="s">
        <v>6547</v>
      </c>
      <c r="D3636" s="13" t="s">
        <v>13</v>
      </c>
      <c r="E3636" s="17">
        <v>1</v>
      </c>
    </row>
    <row r="3637" spans="1:5" ht="12.75" customHeight="1">
      <c r="A3637" s="10" t="s">
        <v>6534</v>
      </c>
      <c r="B3637" s="11" t="s">
        <v>6548</v>
      </c>
      <c r="C3637" s="18" t="s">
        <v>6549</v>
      </c>
      <c r="D3637" s="13" t="s">
        <v>13</v>
      </c>
      <c r="E3637" s="14"/>
    </row>
    <row r="3638" spans="1:5" ht="12.75" customHeight="1">
      <c r="A3638" s="10" t="s">
        <v>6534</v>
      </c>
      <c r="B3638" s="11" t="s">
        <v>6550</v>
      </c>
      <c r="C3638" s="12"/>
      <c r="D3638" s="13" t="s">
        <v>13</v>
      </c>
      <c r="E3638" s="14"/>
    </row>
    <row r="3639" spans="1:5" ht="12.75" customHeight="1">
      <c r="A3639" s="10" t="s">
        <v>6534</v>
      </c>
      <c r="B3639" s="11" t="s">
        <v>6551</v>
      </c>
      <c r="C3639" s="18" t="s">
        <v>6552</v>
      </c>
      <c r="D3639" s="13" t="s">
        <v>13</v>
      </c>
      <c r="E3639" s="14"/>
    </row>
    <row r="3640" spans="1:5" ht="12.75" customHeight="1">
      <c r="A3640" s="10" t="s">
        <v>6534</v>
      </c>
      <c r="B3640" s="11" t="s">
        <v>6553</v>
      </c>
      <c r="C3640" s="18" t="s">
        <v>6554</v>
      </c>
      <c r="D3640" s="13" t="s">
        <v>13</v>
      </c>
      <c r="E3640" s="17">
        <v>1</v>
      </c>
    </row>
    <row r="3641" spans="1:5" ht="12.75" customHeight="1">
      <c r="A3641" s="10" t="s">
        <v>6534</v>
      </c>
      <c r="B3641" s="11" t="s">
        <v>6555</v>
      </c>
      <c r="C3641" s="18" t="s">
        <v>6556</v>
      </c>
      <c r="D3641" s="13" t="s">
        <v>13</v>
      </c>
      <c r="E3641" s="14"/>
    </row>
    <row r="3642" spans="1:5" ht="12.75" customHeight="1">
      <c r="A3642" s="10" t="s">
        <v>6534</v>
      </c>
      <c r="B3642" s="11" t="s">
        <v>6557</v>
      </c>
      <c r="C3642" s="18" t="s">
        <v>6558</v>
      </c>
      <c r="D3642" s="13" t="s">
        <v>13</v>
      </c>
      <c r="E3642" s="14"/>
    </row>
    <row r="3643" spans="1:5" ht="12.75" customHeight="1">
      <c r="A3643" s="10" t="s">
        <v>6534</v>
      </c>
      <c r="B3643" s="11" t="s">
        <v>6559</v>
      </c>
      <c r="C3643" s="18" t="s">
        <v>6560</v>
      </c>
      <c r="D3643" s="13" t="s">
        <v>13</v>
      </c>
      <c r="E3643" s="17">
        <v>1</v>
      </c>
    </row>
    <row r="3644" spans="1:5" ht="12.75" customHeight="1">
      <c r="A3644" s="10" t="s">
        <v>6534</v>
      </c>
      <c r="B3644" s="11" t="s">
        <v>6561</v>
      </c>
      <c r="C3644" s="18" t="s">
        <v>6562</v>
      </c>
      <c r="D3644" s="13" t="s">
        <v>13</v>
      </c>
      <c r="E3644" s="17">
        <v>1</v>
      </c>
    </row>
    <row r="3645" spans="1:5" ht="12.75" customHeight="1">
      <c r="A3645" s="10" t="s">
        <v>6534</v>
      </c>
      <c r="B3645" s="11" t="s">
        <v>6563</v>
      </c>
      <c r="C3645" s="12"/>
      <c r="D3645" s="13" t="s">
        <v>13</v>
      </c>
      <c r="E3645" s="14"/>
    </row>
    <row r="3646" spans="1:5" ht="12.75" customHeight="1">
      <c r="A3646" s="10" t="s">
        <v>6534</v>
      </c>
      <c r="B3646" s="11" t="s">
        <v>6564</v>
      </c>
      <c r="C3646" s="12"/>
      <c r="D3646" s="13" t="s">
        <v>13</v>
      </c>
      <c r="E3646" s="14"/>
    </row>
    <row r="3647" spans="1:5" ht="12.75" customHeight="1">
      <c r="A3647" s="10" t="s">
        <v>6534</v>
      </c>
      <c r="B3647" s="11" t="s">
        <v>6565</v>
      </c>
      <c r="C3647" s="12"/>
      <c r="D3647" s="13" t="s">
        <v>13</v>
      </c>
      <c r="E3647" s="14"/>
    </row>
    <row r="3648" spans="1:5" ht="12.75" customHeight="1">
      <c r="A3648" s="10" t="s">
        <v>6534</v>
      </c>
      <c r="B3648" s="11" t="s">
        <v>6566</v>
      </c>
      <c r="C3648" s="18" t="s">
        <v>6567</v>
      </c>
      <c r="D3648" s="13" t="s">
        <v>13</v>
      </c>
      <c r="E3648" s="14"/>
    </row>
    <row r="3649" spans="1:5" ht="12.75" customHeight="1">
      <c r="A3649" s="10" t="s">
        <v>6534</v>
      </c>
      <c r="B3649" s="11" t="s">
        <v>6568</v>
      </c>
      <c r="C3649" s="12"/>
      <c r="D3649" s="13" t="s">
        <v>13</v>
      </c>
      <c r="E3649" s="14"/>
    </row>
    <row r="3650" spans="1:5" ht="12.75" customHeight="1">
      <c r="A3650" s="10" t="s">
        <v>6534</v>
      </c>
      <c r="B3650" s="11" t="s">
        <v>6569</v>
      </c>
      <c r="C3650" s="12"/>
      <c r="D3650" s="13" t="s">
        <v>13</v>
      </c>
      <c r="E3650" s="14"/>
    </row>
    <row r="3651" spans="1:5" ht="12.75" customHeight="1">
      <c r="A3651" s="10" t="s">
        <v>6534</v>
      </c>
      <c r="B3651" s="11" t="s">
        <v>6570</v>
      </c>
      <c r="C3651" s="12"/>
      <c r="D3651" s="13" t="s">
        <v>13</v>
      </c>
      <c r="E3651" s="14"/>
    </row>
    <row r="3652" spans="1:5" ht="12.75" customHeight="1">
      <c r="A3652" s="10" t="s">
        <v>6534</v>
      </c>
      <c r="B3652" s="11" t="s">
        <v>6571</v>
      </c>
      <c r="C3652" s="18" t="s">
        <v>6572</v>
      </c>
      <c r="D3652" s="13" t="s">
        <v>13</v>
      </c>
      <c r="E3652" s="14"/>
    </row>
    <row r="3653" spans="1:5" ht="12.75" customHeight="1">
      <c r="A3653" s="10" t="s">
        <v>6534</v>
      </c>
      <c r="B3653" s="11" t="s">
        <v>6573</v>
      </c>
      <c r="C3653" s="12"/>
      <c r="D3653" s="18" t="s">
        <v>13</v>
      </c>
      <c r="E3653" s="14"/>
    </row>
    <row r="3654" spans="1:5" ht="12.75" customHeight="1">
      <c r="A3654" s="10" t="s">
        <v>6534</v>
      </c>
      <c r="B3654" s="11" t="s">
        <v>6574</v>
      </c>
      <c r="C3654" s="12"/>
      <c r="D3654" s="13" t="s">
        <v>13</v>
      </c>
      <c r="E3654" s="14"/>
    </row>
    <row r="3655" spans="1:5" ht="12.75" customHeight="1">
      <c r="A3655" s="15" t="s">
        <v>6534</v>
      </c>
      <c r="B3655" s="16" t="s">
        <v>6575</v>
      </c>
      <c r="C3655" s="18" t="s">
        <v>6576</v>
      </c>
      <c r="D3655" s="13" t="s">
        <v>16</v>
      </c>
      <c r="E3655" s="14"/>
    </row>
    <row r="3656" spans="1:5" ht="12.75" customHeight="1">
      <c r="A3656" s="15" t="s">
        <v>6534</v>
      </c>
      <c r="B3656" s="16" t="s">
        <v>6577</v>
      </c>
      <c r="C3656" s="18" t="s">
        <v>6578</v>
      </c>
      <c r="D3656" s="13" t="s">
        <v>16</v>
      </c>
      <c r="E3656" s="14"/>
    </row>
    <row r="3657" spans="1:5" ht="12.75" customHeight="1">
      <c r="A3657" s="15" t="s">
        <v>6534</v>
      </c>
      <c r="B3657" s="16" t="s">
        <v>6579</v>
      </c>
      <c r="C3657" s="18" t="s">
        <v>6580</v>
      </c>
      <c r="D3657" s="13" t="s">
        <v>16</v>
      </c>
      <c r="E3657" s="14"/>
    </row>
    <row r="3658" spans="1:5" ht="12.75" customHeight="1">
      <c r="A3658" s="15" t="s">
        <v>6534</v>
      </c>
      <c r="B3658" s="16" t="s">
        <v>6581</v>
      </c>
      <c r="C3658" s="12"/>
      <c r="D3658" s="13" t="s">
        <v>13</v>
      </c>
      <c r="E3658" s="14"/>
    </row>
    <row r="3659" spans="1:5" ht="12.75" customHeight="1">
      <c r="A3659" s="15" t="s">
        <v>6534</v>
      </c>
      <c r="B3659" s="16" t="s">
        <v>6582</v>
      </c>
      <c r="C3659" s="18" t="s">
        <v>6583</v>
      </c>
      <c r="D3659" s="13" t="s">
        <v>16</v>
      </c>
      <c r="E3659" s="17">
        <v>1</v>
      </c>
    </row>
    <row r="3660" spans="1:5" ht="12.75" customHeight="1">
      <c r="A3660" s="10" t="s">
        <v>6534</v>
      </c>
      <c r="B3660" s="11" t="s">
        <v>6584</v>
      </c>
      <c r="C3660" s="18" t="s">
        <v>6585</v>
      </c>
      <c r="D3660" s="13" t="s">
        <v>13</v>
      </c>
      <c r="E3660" s="14"/>
    </row>
    <row r="3661" spans="1:5" ht="12.75" customHeight="1">
      <c r="A3661" s="15" t="s">
        <v>6534</v>
      </c>
      <c r="B3661" s="16" t="s">
        <v>6586</v>
      </c>
      <c r="C3661" s="18" t="s">
        <v>6587</v>
      </c>
      <c r="D3661" s="13" t="s">
        <v>16</v>
      </c>
      <c r="E3661" s="17">
        <v>1</v>
      </c>
    </row>
    <row r="3662" spans="1:5" ht="12.75" customHeight="1">
      <c r="A3662" s="10" t="s">
        <v>6534</v>
      </c>
      <c r="B3662" s="11" t="s">
        <v>6588</v>
      </c>
      <c r="C3662" s="18" t="s">
        <v>6589</v>
      </c>
      <c r="D3662" s="13" t="s">
        <v>13</v>
      </c>
      <c r="E3662" s="17">
        <v>1</v>
      </c>
    </row>
    <row r="3663" spans="1:5" ht="12.75" customHeight="1">
      <c r="A3663" s="10" t="s">
        <v>6534</v>
      </c>
      <c r="B3663" s="11" t="s">
        <v>6590</v>
      </c>
      <c r="C3663" s="12"/>
      <c r="D3663" s="18" t="s">
        <v>13</v>
      </c>
      <c r="E3663" s="14"/>
    </row>
    <row r="3664" spans="1:5" ht="12.75" customHeight="1">
      <c r="A3664" s="15" t="s">
        <v>6534</v>
      </c>
      <c r="B3664" s="16" t="s">
        <v>6591</v>
      </c>
      <c r="C3664" s="18" t="s">
        <v>6592</v>
      </c>
      <c r="D3664" s="13" t="s">
        <v>113</v>
      </c>
      <c r="E3664" s="14"/>
    </row>
    <row r="3665" spans="1:5" ht="12.75" customHeight="1">
      <c r="A3665" s="10" t="s">
        <v>6534</v>
      </c>
      <c r="B3665" s="11" t="s">
        <v>6593</v>
      </c>
      <c r="C3665" s="18" t="s">
        <v>6594</v>
      </c>
      <c r="D3665" s="13" t="s">
        <v>13</v>
      </c>
      <c r="E3665" s="14"/>
    </row>
    <row r="3666" spans="1:5" ht="12.75" customHeight="1">
      <c r="A3666" s="10" t="s">
        <v>6595</v>
      </c>
      <c r="B3666" s="11" t="s">
        <v>6596</v>
      </c>
      <c r="C3666" s="18" t="s">
        <v>6597</v>
      </c>
      <c r="D3666" s="13" t="s">
        <v>13</v>
      </c>
      <c r="E3666" s="17">
        <v>1</v>
      </c>
    </row>
    <row r="3667" spans="1:5" ht="12.75" customHeight="1">
      <c r="A3667" s="10" t="s">
        <v>6595</v>
      </c>
      <c r="B3667" s="11" t="s">
        <v>6598</v>
      </c>
      <c r="C3667" s="12"/>
      <c r="D3667" s="13" t="s">
        <v>13</v>
      </c>
      <c r="E3667" s="14"/>
    </row>
    <row r="3668" spans="1:5" ht="12.75" customHeight="1">
      <c r="A3668" s="15" t="s">
        <v>6595</v>
      </c>
      <c r="B3668" s="16" t="s">
        <v>6599</v>
      </c>
      <c r="C3668" s="18" t="s">
        <v>6600</v>
      </c>
      <c r="D3668" s="13" t="s">
        <v>16</v>
      </c>
      <c r="E3668" s="17">
        <v>1</v>
      </c>
    </row>
    <row r="3669" spans="1:5" ht="12.75" customHeight="1">
      <c r="A3669" s="10" t="s">
        <v>6595</v>
      </c>
      <c r="B3669" s="11" t="s">
        <v>6601</v>
      </c>
      <c r="C3669" s="12"/>
      <c r="D3669" s="13" t="s">
        <v>13</v>
      </c>
      <c r="E3669" s="14"/>
    </row>
    <row r="3670" spans="1:5" ht="12.75" customHeight="1">
      <c r="A3670" s="10" t="s">
        <v>6595</v>
      </c>
      <c r="B3670" s="11" t="s">
        <v>6602</v>
      </c>
      <c r="C3670" s="12"/>
      <c r="D3670" s="13" t="s">
        <v>13</v>
      </c>
      <c r="E3670" s="14"/>
    </row>
    <row r="3671" spans="1:5" ht="12.75" customHeight="1">
      <c r="A3671" s="10" t="s">
        <v>6595</v>
      </c>
      <c r="B3671" s="11" t="s">
        <v>6603</v>
      </c>
      <c r="C3671" s="18" t="s">
        <v>6604</v>
      </c>
      <c r="D3671" s="13" t="s">
        <v>13</v>
      </c>
      <c r="E3671" s="17">
        <v>1</v>
      </c>
    </row>
    <row r="3672" spans="1:5" ht="12.75" customHeight="1">
      <c r="A3672" s="15" t="s">
        <v>6595</v>
      </c>
      <c r="B3672" s="16" t="s">
        <v>6605</v>
      </c>
      <c r="C3672" s="18" t="s">
        <v>6606</v>
      </c>
      <c r="D3672" s="13" t="s">
        <v>16</v>
      </c>
      <c r="E3672" s="14"/>
    </row>
    <row r="3673" spans="1:5" ht="12.75" customHeight="1">
      <c r="A3673" s="15" t="s">
        <v>6595</v>
      </c>
      <c r="B3673" s="16" t="s">
        <v>6607</v>
      </c>
      <c r="C3673" s="18" t="s">
        <v>6608</v>
      </c>
      <c r="D3673" s="13" t="s">
        <v>113</v>
      </c>
      <c r="E3673" s="14"/>
    </row>
    <row r="3674" spans="1:5" ht="12.75" customHeight="1">
      <c r="A3674" s="10" t="s">
        <v>6595</v>
      </c>
      <c r="B3674" s="11" t="s">
        <v>6609</v>
      </c>
      <c r="C3674" s="18" t="s">
        <v>6610</v>
      </c>
      <c r="D3674" s="13" t="s">
        <v>13</v>
      </c>
      <c r="E3674" s="14"/>
    </row>
    <row r="3675" spans="1:5" ht="12.75" customHeight="1">
      <c r="A3675" s="10" t="s">
        <v>6595</v>
      </c>
      <c r="B3675" s="11" t="s">
        <v>6609</v>
      </c>
      <c r="C3675" s="12"/>
      <c r="D3675" s="18" t="s">
        <v>13</v>
      </c>
      <c r="E3675" s="14"/>
    </row>
    <row r="3676" spans="1:5" ht="12.75" customHeight="1">
      <c r="A3676" s="10" t="s">
        <v>6595</v>
      </c>
      <c r="B3676" s="11" t="s">
        <v>6611</v>
      </c>
      <c r="C3676" s="12"/>
      <c r="D3676" s="13" t="s">
        <v>13</v>
      </c>
      <c r="E3676" s="14"/>
    </row>
    <row r="3677" spans="1:5" ht="12.75" customHeight="1">
      <c r="A3677" s="10" t="s">
        <v>6595</v>
      </c>
      <c r="B3677" s="11" t="s">
        <v>6612</v>
      </c>
      <c r="C3677" s="12"/>
      <c r="D3677" s="13" t="s">
        <v>13</v>
      </c>
      <c r="E3677" s="14"/>
    </row>
    <row r="3678" spans="1:5" ht="12.75" customHeight="1">
      <c r="A3678" s="10" t="s">
        <v>6595</v>
      </c>
      <c r="B3678" s="11" t="s">
        <v>6613</v>
      </c>
      <c r="C3678" s="12"/>
      <c r="D3678" s="13" t="s">
        <v>13</v>
      </c>
      <c r="E3678" s="14"/>
    </row>
    <row r="3679" spans="1:5" ht="12.75" customHeight="1">
      <c r="A3679" s="10" t="s">
        <v>6595</v>
      </c>
      <c r="B3679" s="11" t="s">
        <v>6614</v>
      </c>
      <c r="C3679" s="12"/>
      <c r="D3679" s="13" t="s">
        <v>13</v>
      </c>
      <c r="E3679" s="14"/>
    </row>
    <row r="3680" spans="1:5" ht="12.75" customHeight="1">
      <c r="A3680" s="10" t="s">
        <v>6595</v>
      </c>
      <c r="B3680" s="11" t="s">
        <v>6615</v>
      </c>
      <c r="C3680" s="12"/>
      <c r="D3680" s="13" t="s">
        <v>13</v>
      </c>
      <c r="E3680" s="14"/>
    </row>
    <row r="3681" spans="1:5" ht="12.75" customHeight="1">
      <c r="A3681" s="10" t="s">
        <v>6595</v>
      </c>
      <c r="B3681" s="11" t="s">
        <v>6616</v>
      </c>
      <c r="C3681" s="12"/>
      <c r="D3681" s="13" t="s">
        <v>13</v>
      </c>
      <c r="E3681" s="14"/>
    </row>
    <row r="3682" spans="1:5" ht="12.75" customHeight="1">
      <c r="A3682" s="10" t="s">
        <v>6595</v>
      </c>
      <c r="B3682" s="11" t="s">
        <v>6617</v>
      </c>
      <c r="C3682" s="12"/>
      <c r="D3682" s="18" t="s">
        <v>13</v>
      </c>
      <c r="E3682" s="14"/>
    </row>
    <row r="3683" spans="1:5" ht="12.75" customHeight="1">
      <c r="A3683" s="10" t="s">
        <v>6595</v>
      </c>
      <c r="B3683" s="11" t="s">
        <v>6618</v>
      </c>
      <c r="C3683" s="12"/>
      <c r="D3683" s="13" t="s">
        <v>13</v>
      </c>
      <c r="E3683" s="14"/>
    </row>
    <row r="3684" spans="1:5" ht="12.75" customHeight="1">
      <c r="A3684" s="10" t="s">
        <v>6595</v>
      </c>
      <c r="B3684" s="11" t="s">
        <v>6619</v>
      </c>
      <c r="C3684" s="12"/>
      <c r="D3684" s="13" t="s">
        <v>13</v>
      </c>
      <c r="E3684" s="14"/>
    </row>
    <row r="3685" spans="1:5" ht="12.75" customHeight="1">
      <c r="A3685" s="10" t="s">
        <v>6595</v>
      </c>
      <c r="B3685" s="11" t="s">
        <v>6620</v>
      </c>
      <c r="C3685" s="12"/>
      <c r="D3685" s="13" t="s">
        <v>13</v>
      </c>
      <c r="E3685" s="14"/>
    </row>
    <row r="3686" spans="1:5" ht="12.75" customHeight="1">
      <c r="A3686" s="10" t="s">
        <v>6595</v>
      </c>
      <c r="B3686" s="11" t="s">
        <v>6621</v>
      </c>
      <c r="C3686" s="12"/>
      <c r="D3686" s="13" t="s">
        <v>13</v>
      </c>
      <c r="E3686" s="14"/>
    </row>
    <row r="3687" spans="1:5" ht="12.75" customHeight="1">
      <c r="A3687" s="15" t="s">
        <v>6595</v>
      </c>
      <c r="B3687" s="16" t="s">
        <v>6622</v>
      </c>
      <c r="C3687" s="18" t="s">
        <v>6623</v>
      </c>
      <c r="D3687" s="13" t="s">
        <v>113</v>
      </c>
      <c r="E3687" s="14"/>
    </row>
    <row r="3688" spans="1:5" ht="12.75" customHeight="1">
      <c r="A3688" s="10" t="s">
        <v>6595</v>
      </c>
      <c r="B3688" s="11" t="s">
        <v>6624</v>
      </c>
      <c r="C3688" s="12"/>
      <c r="D3688" s="13" t="s">
        <v>13</v>
      </c>
      <c r="E3688" s="14"/>
    </row>
    <row r="3689" spans="1:5" ht="12.75" customHeight="1">
      <c r="A3689" s="10" t="s">
        <v>6595</v>
      </c>
      <c r="B3689" s="11" t="s">
        <v>6625</v>
      </c>
      <c r="C3689" s="12"/>
      <c r="D3689" s="13" t="s">
        <v>13</v>
      </c>
      <c r="E3689" s="14"/>
    </row>
    <row r="3690" spans="1:5" ht="12.75" customHeight="1">
      <c r="A3690" s="15" t="s">
        <v>6595</v>
      </c>
      <c r="B3690" s="16" t="s">
        <v>6626</v>
      </c>
      <c r="C3690" s="18" t="s">
        <v>6627</v>
      </c>
      <c r="D3690" s="13" t="s">
        <v>113</v>
      </c>
      <c r="E3690" s="14"/>
    </row>
    <row r="3691" spans="1:5" ht="12.75" customHeight="1">
      <c r="A3691" s="10" t="s">
        <v>6595</v>
      </c>
      <c r="B3691" s="11" t="s">
        <v>6628</v>
      </c>
      <c r="C3691" s="12"/>
      <c r="D3691" s="13" t="s">
        <v>13</v>
      </c>
      <c r="E3691" s="14"/>
    </row>
    <row r="3692" spans="1:5" ht="12.75" customHeight="1">
      <c r="A3692" s="10" t="s">
        <v>6595</v>
      </c>
      <c r="B3692" s="11" t="s">
        <v>6629</v>
      </c>
      <c r="C3692" s="12"/>
      <c r="D3692" s="13" t="s">
        <v>13</v>
      </c>
      <c r="E3692" s="14"/>
    </row>
    <row r="3693" spans="1:5" ht="12.75" customHeight="1">
      <c r="A3693" s="10" t="s">
        <v>6595</v>
      </c>
      <c r="B3693" s="11" t="s">
        <v>6630</v>
      </c>
      <c r="C3693" s="12"/>
      <c r="D3693" s="13" t="s">
        <v>13</v>
      </c>
      <c r="E3693" s="14"/>
    </row>
    <row r="3694" spans="1:5" ht="12.75" customHeight="1">
      <c r="A3694" s="10" t="s">
        <v>6595</v>
      </c>
      <c r="B3694" s="11" t="s">
        <v>6631</v>
      </c>
      <c r="C3694" s="12"/>
      <c r="D3694" s="18" t="s">
        <v>13</v>
      </c>
      <c r="E3694" s="14"/>
    </row>
    <row r="3695" spans="1:5" ht="12.75" customHeight="1">
      <c r="A3695" s="15" t="s">
        <v>6595</v>
      </c>
      <c r="B3695" s="16" t="s">
        <v>6632</v>
      </c>
      <c r="C3695" s="18" t="s">
        <v>6633</v>
      </c>
      <c r="D3695" s="13" t="s">
        <v>16</v>
      </c>
      <c r="E3695" s="17">
        <v>1</v>
      </c>
    </row>
    <row r="3696" spans="1:5" ht="12.75" customHeight="1">
      <c r="A3696" s="15" t="s">
        <v>6595</v>
      </c>
      <c r="B3696" s="16" t="s">
        <v>6634</v>
      </c>
      <c r="C3696" s="18" t="s">
        <v>6635</v>
      </c>
      <c r="D3696" s="13" t="s">
        <v>16</v>
      </c>
      <c r="E3696" s="14"/>
    </row>
    <row r="3697" spans="1:5" ht="12.75" customHeight="1">
      <c r="A3697" s="15" t="s">
        <v>6595</v>
      </c>
      <c r="B3697" s="16" t="s">
        <v>6636</v>
      </c>
      <c r="C3697" s="18" t="s">
        <v>6637</v>
      </c>
      <c r="D3697" s="13" t="s">
        <v>16</v>
      </c>
      <c r="E3697" s="17">
        <v>1</v>
      </c>
    </row>
    <row r="3698" spans="1:5" ht="12.75" customHeight="1">
      <c r="A3698" s="15" t="s">
        <v>6595</v>
      </c>
      <c r="B3698" s="16" t="s">
        <v>6638</v>
      </c>
      <c r="C3698" s="18" t="s">
        <v>6639</v>
      </c>
      <c r="D3698" s="13" t="s">
        <v>16</v>
      </c>
      <c r="E3698" s="14"/>
    </row>
    <row r="3699" spans="1:5" ht="12.75" customHeight="1">
      <c r="A3699" s="10" t="s">
        <v>6595</v>
      </c>
      <c r="B3699" s="11" t="s">
        <v>6640</v>
      </c>
      <c r="C3699" s="18" t="s">
        <v>6641</v>
      </c>
      <c r="D3699" s="13" t="s">
        <v>13</v>
      </c>
      <c r="E3699" s="14"/>
    </row>
    <row r="3700" spans="1:5" ht="12.75" customHeight="1">
      <c r="A3700" s="15" t="s">
        <v>6595</v>
      </c>
      <c r="B3700" s="16" t="s">
        <v>6642</v>
      </c>
      <c r="C3700" s="18" t="s">
        <v>6643</v>
      </c>
      <c r="D3700" s="13" t="s">
        <v>113</v>
      </c>
      <c r="E3700" s="14"/>
    </row>
    <row r="3701" spans="1:5" ht="12.75" customHeight="1">
      <c r="A3701" s="15" t="s">
        <v>6595</v>
      </c>
      <c r="B3701" s="16" t="s">
        <v>6644</v>
      </c>
      <c r="C3701" s="18" t="s">
        <v>6645</v>
      </c>
      <c r="D3701" s="13" t="s">
        <v>16</v>
      </c>
      <c r="E3701" s="17">
        <v>1</v>
      </c>
    </row>
    <row r="3702" spans="1:5" ht="12.75" customHeight="1">
      <c r="A3702" s="10" t="s">
        <v>6595</v>
      </c>
      <c r="B3702" s="11" t="s">
        <v>6646</v>
      </c>
      <c r="C3702" s="18" t="s">
        <v>6647</v>
      </c>
      <c r="D3702" s="13" t="s">
        <v>13</v>
      </c>
      <c r="E3702" s="14"/>
    </row>
    <row r="3703" spans="1:5" ht="12.75" customHeight="1">
      <c r="A3703" s="10" t="s">
        <v>6595</v>
      </c>
      <c r="B3703" s="11" t="s">
        <v>6648</v>
      </c>
      <c r="C3703" s="12"/>
      <c r="D3703" s="13" t="s">
        <v>13</v>
      </c>
      <c r="E3703" s="14"/>
    </row>
    <row r="3704" spans="1:5" ht="12.75" customHeight="1">
      <c r="A3704" s="10" t="s">
        <v>6595</v>
      </c>
      <c r="B3704" s="11" t="s">
        <v>6649</v>
      </c>
      <c r="C3704" s="18" t="s">
        <v>6650</v>
      </c>
      <c r="D3704" s="13" t="s">
        <v>13</v>
      </c>
      <c r="E3704" s="14"/>
    </row>
    <row r="3705" spans="1:5" ht="12.75" customHeight="1">
      <c r="A3705" s="10" t="s">
        <v>6595</v>
      </c>
      <c r="B3705" s="11" t="s">
        <v>6651</v>
      </c>
      <c r="C3705" s="12"/>
      <c r="D3705" s="13" t="s">
        <v>13</v>
      </c>
      <c r="E3705" s="14"/>
    </row>
    <row r="3706" spans="1:5" ht="12.75" customHeight="1">
      <c r="A3706" s="10" t="s">
        <v>6595</v>
      </c>
      <c r="B3706" s="11" t="s">
        <v>6652</v>
      </c>
      <c r="C3706" s="12"/>
      <c r="D3706" s="13" t="s">
        <v>13</v>
      </c>
      <c r="E3706" s="14"/>
    </row>
    <row r="3707" spans="1:5" ht="12.75" customHeight="1">
      <c r="A3707" s="10" t="s">
        <v>6595</v>
      </c>
      <c r="B3707" s="11" t="s">
        <v>6653</v>
      </c>
      <c r="C3707" s="12"/>
      <c r="D3707" s="13" t="s">
        <v>13</v>
      </c>
      <c r="E3707" s="14"/>
    </row>
    <row r="3708" spans="1:5" ht="12.75" customHeight="1">
      <c r="A3708" s="10" t="s">
        <v>6595</v>
      </c>
      <c r="B3708" s="11" t="s">
        <v>6654</v>
      </c>
      <c r="C3708" s="12"/>
      <c r="D3708" s="13" t="s">
        <v>13</v>
      </c>
      <c r="E3708" s="14"/>
    </row>
    <row r="3709" spans="1:5" ht="12.75" customHeight="1">
      <c r="A3709" s="15" t="s">
        <v>6595</v>
      </c>
      <c r="B3709" s="16" t="s">
        <v>6655</v>
      </c>
      <c r="C3709" s="12"/>
      <c r="D3709" s="13" t="s">
        <v>13</v>
      </c>
      <c r="E3709" s="14"/>
    </row>
    <row r="3710" spans="1:5" ht="12.75" customHeight="1">
      <c r="A3710" s="15" t="s">
        <v>6595</v>
      </c>
      <c r="B3710" s="16" t="s">
        <v>6656</v>
      </c>
      <c r="C3710" s="12"/>
      <c r="D3710" s="13" t="s">
        <v>13</v>
      </c>
      <c r="E3710" s="14"/>
    </row>
    <row r="3711" spans="1:5" ht="12.75" customHeight="1">
      <c r="A3711" s="15" t="s">
        <v>6595</v>
      </c>
      <c r="B3711" s="16" t="s">
        <v>6657</v>
      </c>
      <c r="C3711" s="12"/>
      <c r="D3711" s="13" t="s">
        <v>13</v>
      </c>
      <c r="E3711" s="14"/>
    </row>
    <row r="3712" spans="1:5" ht="12.75" customHeight="1">
      <c r="A3712" s="15" t="s">
        <v>6595</v>
      </c>
      <c r="B3712" s="16" t="s">
        <v>6658</v>
      </c>
      <c r="C3712" s="12"/>
      <c r="D3712" s="13" t="s">
        <v>13</v>
      </c>
      <c r="E3712" s="14"/>
    </row>
    <row r="3713" spans="1:5" ht="12.75" customHeight="1">
      <c r="A3713" s="15" t="s">
        <v>6595</v>
      </c>
      <c r="B3713" s="16" t="s">
        <v>6659</v>
      </c>
      <c r="C3713" s="12"/>
      <c r="D3713" s="13" t="s">
        <v>13</v>
      </c>
      <c r="E3713" s="14"/>
    </row>
    <row r="3714" spans="1:5" ht="12.75" customHeight="1">
      <c r="A3714" s="15" t="s">
        <v>6595</v>
      </c>
      <c r="B3714" s="16" t="s">
        <v>6660</v>
      </c>
      <c r="C3714" s="12"/>
      <c r="D3714" s="13" t="s">
        <v>13</v>
      </c>
      <c r="E3714" s="14"/>
    </row>
    <row r="3715" spans="1:5" ht="12.75" customHeight="1">
      <c r="A3715" s="10" t="s">
        <v>6595</v>
      </c>
      <c r="B3715" s="11" t="s">
        <v>6661</v>
      </c>
      <c r="C3715" s="18" t="s">
        <v>6662</v>
      </c>
      <c r="D3715" s="13" t="s">
        <v>13</v>
      </c>
      <c r="E3715" s="17">
        <v>1</v>
      </c>
    </row>
    <row r="3716" spans="1:5" ht="12.75" customHeight="1">
      <c r="A3716" s="10" t="s">
        <v>6595</v>
      </c>
      <c r="B3716" s="11" t="s">
        <v>6663</v>
      </c>
      <c r="C3716" s="12"/>
      <c r="D3716" s="13" t="s">
        <v>13</v>
      </c>
      <c r="E3716" s="14"/>
    </row>
    <row r="3717" spans="1:5" ht="12.75" customHeight="1">
      <c r="A3717" s="10" t="s">
        <v>6595</v>
      </c>
      <c r="B3717" s="11" t="s">
        <v>6664</v>
      </c>
      <c r="C3717" s="12"/>
      <c r="D3717" s="13" t="s">
        <v>13</v>
      </c>
      <c r="E3717" s="14"/>
    </row>
    <row r="3718" spans="1:5" ht="12.75" customHeight="1">
      <c r="A3718" s="10" t="s">
        <v>6595</v>
      </c>
      <c r="B3718" s="11" t="s">
        <v>6665</v>
      </c>
      <c r="C3718" s="12"/>
      <c r="D3718" s="13" t="s">
        <v>13</v>
      </c>
      <c r="E3718" s="14"/>
    </row>
    <row r="3719" spans="1:5" ht="12.75" customHeight="1">
      <c r="A3719" s="15" t="s">
        <v>6595</v>
      </c>
      <c r="B3719" s="16" t="s">
        <v>6666</v>
      </c>
      <c r="C3719" s="12"/>
      <c r="D3719" s="13" t="s">
        <v>13</v>
      </c>
      <c r="E3719" s="14"/>
    </row>
    <row r="3720" spans="1:5" ht="12.75" customHeight="1">
      <c r="A3720" s="15" t="s">
        <v>6595</v>
      </c>
      <c r="B3720" s="16" t="s">
        <v>6667</v>
      </c>
      <c r="C3720" s="18" t="s">
        <v>6668</v>
      </c>
      <c r="D3720" s="13" t="s">
        <v>113</v>
      </c>
      <c r="E3720" s="14"/>
    </row>
    <row r="3721" spans="1:5" ht="12.75" customHeight="1">
      <c r="A3721" s="15" t="s">
        <v>6595</v>
      </c>
      <c r="B3721" s="16" t="s">
        <v>6669</v>
      </c>
      <c r="C3721" s="12"/>
      <c r="D3721" s="13" t="s">
        <v>13</v>
      </c>
      <c r="E3721" s="14"/>
    </row>
    <row r="3722" spans="1:5" ht="12.75" customHeight="1">
      <c r="A3722" s="15" t="s">
        <v>6595</v>
      </c>
      <c r="B3722" s="16" t="s">
        <v>6670</v>
      </c>
      <c r="C3722" s="18" t="s">
        <v>6671</v>
      </c>
      <c r="D3722" s="13" t="s">
        <v>16</v>
      </c>
      <c r="E3722" s="14"/>
    </row>
    <row r="3723" spans="1:5" ht="12.75" customHeight="1">
      <c r="A3723" s="15" t="s">
        <v>6595</v>
      </c>
      <c r="B3723" s="16" t="s">
        <v>6672</v>
      </c>
      <c r="C3723" s="18" t="s">
        <v>6673</v>
      </c>
      <c r="D3723" s="13" t="s">
        <v>16</v>
      </c>
      <c r="E3723" s="14"/>
    </row>
    <row r="3724" spans="1:5" ht="12.75" customHeight="1">
      <c r="A3724" s="15" t="s">
        <v>6595</v>
      </c>
      <c r="B3724" s="16" t="s">
        <v>6674</v>
      </c>
      <c r="C3724" s="12"/>
      <c r="D3724" s="13" t="s">
        <v>13</v>
      </c>
      <c r="E3724" s="14"/>
    </row>
    <row r="3725" spans="1:5" ht="12.75" customHeight="1">
      <c r="A3725" s="10" t="s">
        <v>6595</v>
      </c>
      <c r="B3725" s="11" t="s">
        <v>6675</v>
      </c>
      <c r="C3725" s="12"/>
      <c r="D3725" s="13" t="s">
        <v>13</v>
      </c>
      <c r="E3725" s="14"/>
    </row>
    <row r="3726" spans="1:5" ht="12.75" customHeight="1">
      <c r="A3726" s="10" t="s">
        <v>6595</v>
      </c>
      <c r="B3726" s="11" t="s">
        <v>6676</v>
      </c>
      <c r="C3726" s="12"/>
      <c r="D3726" s="13" t="s">
        <v>13</v>
      </c>
      <c r="E3726" s="14"/>
    </row>
    <row r="3727" spans="1:5" ht="12.75" customHeight="1">
      <c r="A3727" s="10" t="s">
        <v>6595</v>
      </c>
      <c r="B3727" s="11" t="s">
        <v>6677</v>
      </c>
      <c r="C3727" s="18" t="s">
        <v>6678</v>
      </c>
      <c r="D3727" s="13" t="s">
        <v>13</v>
      </c>
      <c r="E3727" s="17">
        <v>1</v>
      </c>
    </row>
    <row r="3728" spans="1:5" ht="12.75" customHeight="1">
      <c r="A3728" s="10" t="s">
        <v>6595</v>
      </c>
      <c r="B3728" s="11" t="s">
        <v>6679</v>
      </c>
      <c r="C3728" s="18" t="s">
        <v>6680</v>
      </c>
      <c r="D3728" s="13" t="s">
        <v>13</v>
      </c>
      <c r="E3728" s="17">
        <v>1</v>
      </c>
    </row>
    <row r="3729" spans="1:5" ht="12.75" customHeight="1">
      <c r="A3729" s="10" t="s">
        <v>6595</v>
      </c>
      <c r="B3729" s="11" t="s">
        <v>6681</v>
      </c>
      <c r="C3729" s="18" t="s">
        <v>6682</v>
      </c>
      <c r="D3729" s="13" t="s">
        <v>13</v>
      </c>
      <c r="E3729" s="17">
        <v>1</v>
      </c>
    </row>
    <row r="3730" spans="1:5" ht="12.75" customHeight="1">
      <c r="A3730" s="10" t="s">
        <v>6595</v>
      </c>
      <c r="B3730" s="11" t="s">
        <v>6683</v>
      </c>
      <c r="C3730" s="12"/>
      <c r="D3730" s="13" t="s">
        <v>13</v>
      </c>
      <c r="E3730" s="14"/>
    </row>
    <row r="3731" spans="1:5" ht="12.75" customHeight="1">
      <c r="A3731" s="10" t="s">
        <v>6595</v>
      </c>
      <c r="B3731" s="11" t="s">
        <v>6684</v>
      </c>
      <c r="C3731" s="12"/>
      <c r="D3731" s="13" t="s">
        <v>13</v>
      </c>
      <c r="E3731" s="14"/>
    </row>
    <row r="3732" spans="1:5" ht="12.75" customHeight="1">
      <c r="A3732" s="10" t="s">
        <v>6595</v>
      </c>
      <c r="B3732" s="11" t="s">
        <v>6685</v>
      </c>
      <c r="C3732" s="18" t="s">
        <v>6686</v>
      </c>
      <c r="D3732" s="13" t="s">
        <v>13</v>
      </c>
      <c r="E3732" s="17">
        <v>1</v>
      </c>
    </row>
    <row r="3733" spans="1:5" ht="12.75" customHeight="1">
      <c r="A3733" s="10" t="s">
        <v>6595</v>
      </c>
      <c r="B3733" s="11" t="s">
        <v>6687</v>
      </c>
      <c r="C3733" s="18" t="s">
        <v>6688</v>
      </c>
      <c r="D3733" s="13" t="s">
        <v>13</v>
      </c>
      <c r="E3733" s="14"/>
    </row>
    <row r="3734" spans="1:5" ht="12.75" customHeight="1">
      <c r="A3734" s="15" t="s">
        <v>6595</v>
      </c>
      <c r="B3734" s="16" t="s">
        <v>6689</v>
      </c>
      <c r="C3734" s="12"/>
      <c r="D3734" s="13" t="s">
        <v>13</v>
      </c>
      <c r="E3734" s="14"/>
    </row>
    <row r="3735" spans="1:5" ht="12.75" customHeight="1">
      <c r="A3735" s="15" t="s">
        <v>6595</v>
      </c>
      <c r="B3735" s="16" t="s">
        <v>6690</v>
      </c>
      <c r="C3735" s="12"/>
      <c r="D3735" s="13" t="s">
        <v>13</v>
      </c>
      <c r="E3735" s="14"/>
    </row>
    <row r="3736" spans="1:5" ht="12.75" customHeight="1">
      <c r="A3736" s="15" t="s">
        <v>6595</v>
      </c>
      <c r="B3736" s="16" t="s">
        <v>6691</v>
      </c>
      <c r="C3736" s="12"/>
      <c r="D3736" s="13" t="s">
        <v>13</v>
      </c>
      <c r="E3736" s="14"/>
    </row>
    <row r="3737" spans="1:5" ht="12.75" customHeight="1">
      <c r="A3737" s="15" t="s">
        <v>6595</v>
      </c>
      <c r="B3737" s="16" t="s">
        <v>6692</v>
      </c>
      <c r="C3737" s="12"/>
      <c r="D3737" s="13" t="s">
        <v>13</v>
      </c>
      <c r="E3737" s="14"/>
    </row>
    <row r="3738" spans="1:5" ht="12.75" customHeight="1">
      <c r="A3738" s="15" t="s">
        <v>6595</v>
      </c>
      <c r="B3738" s="16" t="s">
        <v>6693</v>
      </c>
      <c r="C3738" s="12"/>
      <c r="D3738" s="13" t="s">
        <v>13</v>
      </c>
      <c r="E3738" s="14"/>
    </row>
    <row r="3739" spans="1:5" ht="12.75" customHeight="1">
      <c r="A3739" s="15" t="s">
        <v>6595</v>
      </c>
      <c r="B3739" s="16" t="s">
        <v>6694</v>
      </c>
      <c r="C3739" s="12"/>
      <c r="D3739" s="13" t="s">
        <v>13</v>
      </c>
      <c r="E3739" s="14"/>
    </row>
    <row r="3740" spans="1:5" ht="12.75" customHeight="1">
      <c r="A3740" s="15" t="s">
        <v>6595</v>
      </c>
      <c r="B3740" s="16" t="s">
        <v>6695</v>
      </c>
      <c r="C3740" s="12"/>
      <c r="D3740" s="13" t="s">
        <v>13</v>
      </c>
      <c r="E3740" s="14"/>
    </row>
    <row r="3741" spans="1:5" ht="12.75" customHeight="1">
      <c r="A3741" s="15" t="s">
        <v>6595</v>
      </c>
      <c r="B3741" s="16" t="s">
        <v>6696</v>
      </c>
      <c r="C3741" s="12"/>
      <c r="D3741" s="13" t="s">
        <v>13</v>
      </c>
      <c r="E3741" s="14"/>
    </row>
    <row r="3742" spans="1:5" ht="12.75" customHeight="1">
      <c r="A3742" s="15" t="s">
        <v>6595</v>
      </c>
      <c r="B3742" s="16" t="s">
        <v>6697</v>
      </c>
      <c r="C3742" s="18" t="s">
        <v>6698</v>
      </c>
      <c r="D3742" s="13" t="s">
        <v>13</v>
      </c>
      <c r="E3742" s="17">
        <v>2</v>
      </c>
    </row>
    <row r="3743" spans="1:5" ht="12.75" customHeight="1">
      <c r="A3743" s="10" t="s">
        <v>6595</v>
      </c>
      <c r="B3743" s="11" t="s">
        <v>6699</v>
      </c>
      <c r="C3743" s="18" t="s">
        <v>6700</v>
      </c>
      <c r="D3743" s="13" t="s">
        <v>13</v>
      </c>
      <c r="E3743" s="17">
        <v>1</v>
      </c>
    </row>
    <row r="3744" spans="1:5" ht="12.75" customHeight="1">
      <c r="A3744" s="15" t="s">
        <v>6595</v>
      </c>
      <c r="B3744" s="16" t="s">
        <v>6701</v>
      </c>
      <c r="C3744" s="12"/>
      <c r="D3744" s="13" t="s">
        <v>13</v>
      </c>
      <c r="E3744" s="14"/>
    </row>
    <row r="3745" spans="1:5" ht="12.75" customHeight="1">
      <c r="A3745" s="15" t="s">
        <v>6595</v>
      </c>
      <c r="B3745" s="16" t="s">
        <v>6702</v>
      </c>
      <c r="C3745" s="12"/>
      <c r="D3745" s="13" t="s">
        <v>13</v>
      </c>
      <c r="E3745" s="14"/>
    </row>
    <row r="3746" spans="1:5" ht="12.75" customHeight="1">
      <c r="A3746" s="15" t="s">
        <v>6595</v>
      </c>
      <c r="B3746" s="16" t="s">
        <v>6703</v>
      </c>
      <c r="C3746" s="18" t="s">
        <v>6704</v>
      </c>
      <c r="D3746" s="13" t="s">
        <v>13</v>
      </c>
      <c r="E3746" s="17">
        <v>1</v>
      </c>
    </row>
    <row r="3747" spans="1:5" ht="12.75" customHeight="1">
      <c r="A3747" s="15" t="s">
        <v>6595</v>
      </c>
      <c r="B3747" s="16" t="s">
        <v>6705</v>
      </c>
      <c r="C3747" s="12"/>
      <c r="D3747" s="13" t="s">
        <v>13</v>
      </c>
      <c r="E3747" s="14"/>
    </row>
    <row r="3748" spans="1:5" ht="12.75" customHeight="1">
      <c r="A3748" s="15" t="s">
        <v>6595</v>
      </c>
      <c r="B3748" s="16" t="s">
        <v>6706</v>
      </c>
      <c r="C3748" s="18" t="s">
        <v>6707</v>
      </c>
      <c r="D3748" s="13" t="s">
        <v>13</v>
      </c>
      <c r="E3748" s="17">
        <v>1</v>
      </c>
    </row>
    <row r="3749" spans="1:5" ht="12.75" customHeight="1">
      <c r="A3749" s="15" t="s">
        <v>6595</v>
      </c>
      <c r="B3749" s="16" t="s">
        <v>6708</v>
      </c>
      <c r="C3749" s="12"/>
      <c r="D3749" s="13" t="s">
        <v>13</v>
      </c>
      <c r="E3749" s="14"/>
    </row>
    <row r="3750" spans="1:5" ht="12.75" customHeight="1">
      <c r="A3750" s="15" t="s">
        <v>6595</v>
      </c>
      <c r="B3750" s="16" t="s">
        <v>6709</v>
      </c>
      <c r="C3750" s="12"/>
      <c r="D3750" s="13" t="s">
        <v>13</v>
      </c>
      <c r="E3750" s="14"/>
    </row>
    <row r="3751" spans="1:5" ht="12.75" customHeight="1">
      <c r="A3751" s="15" t="s">
        <v>6595</v>
      </c>
      <c r="B3751" s="16" t="s">
        <v>6710</v>
      </c>
      <c r="C3751" s="18" t="s">
        <v>6711</v>
      </c>
      <c r="D3751" s="13" t="s">
        <v>13</v>
      </c>
      <c r="E3751" s="14"/>
    </row>
    <row r="3752" spans="1:5" ht="12.75" customHeight="1">
      <c r="A3752" s="15" t="s">
        <v>6595</v>
      </c>
      <c r="B3752" s="16" t="s">
        <v>6712</v>
      </c>
      <c r="C3752" s="18" t="s">
        <v>6713</v>
      </c>
      <c r="D3752" s="13" t="s">
        <v>16</v>
      </c>
      <c r="E3752" s="17">
        <v>2</v>
      </c>
    </row>
    <row r="3753" spans="1:5" ht="12.75" customHeight="1">
      <c r="A3753" s="10" t="s">
        <v>6595</v>
      </c>
      <c r="B3753" s="11" t="s">
        <v>6714</v>
      </c>
      <c r="C3753" s="12"/>
      <c r="D3753" s="13" t="s">
        <v>13</v>
      </c>
      <c r="E3753" s="14"/>
    </row>
    <row r="3754" spans="1:5" ht="12.75" customHeight="1">
      <c r="A3754" s="15" t="s">
        <v>6595</v>
      </c>
      <c r="B3754" s="16" t="s">
        <v>6715</v>
      </c>
      <c r="C3754" s="18" t="s">
        <v>6716</v>
      </c>
      <c r="D3754" s="13" t="s">
        <v>16</v>
      </c>
      <c r="E3754" s="14"/>
    </row>
    <row r="3755" spans="1:5" ht="12.75" customHeight="1">
      <c r="A3755" s="15" t="s">
        <v>6595</v>
      </c>
      <c r="B3755" s="16" t="s">
        <v>6717</v>
      </c>
      <c r="C3755" s="12"/>
      <c r="D3755" s="13" t="s">
        <v>16</v>
      </c>
      <c r="E3755" s="14"/>
    </row>
    <row r="3756" spans="1:5" ht="12.75" customHeight="1">
      <c r="A3756" s="10" t="s">
        <v>6595</v>
      </c>
      <c r="B3756" s="11" t="s">
        <v>6718</v>
      </c>
      <c r="C3756" s="12"/>
      <c r="D3756" s="13" t="s">
        <v>13</v>
      </c>
      <c r="E3756" s="14"/>
    </row>
    <row r="3757" spans="1:5" ht="12.75" customHeight="1">
      <c r="A3757" s="15" t="s">
        <v>6595</v>
      </c>
      <c r="B3757" s="16" t="s">
        <v>6719</v>
      </c>
      <c r="C3757" s="18" t="s">
        <v>6720</v>
      </c>
      <c r="D3757" s="13" t="s">
        <v>113</v>
      </c>
      <c r="E3757" s="14"/>
    </row>
    <row r="3758" spans="1:5" ht="12.75" customHeight="1">
      <c r="A3758" s="15" t="s">
        <v>6595</v>
      </c>
      <c r="B3758" s="16" t="s">
        <v>6721</v>
      </c>
      <c r="C3758" s="18" t="s">
        <v>6722</v>
      </c>
      <c r="D3758" s="13" t="s">
        <v>16</v>
      </c>
      <c r="E3758" s="17">
        <v>1</v>
      </c>
    </row>
    <row r="3759" spans="1:5" ht="12.75" customHeight="1">
      <c r="A3759" s="10" t="s">
        <v>6595</v>
      </c>
      <c r="B3759" s="11" t="s">
        <v>6723</v>
      </c>
      <c r="C3759" s="12"/>
      <c r="D3759" s="13" t="s">
        <v>13</v>
      </c>
      <c r="E3759" s="14"/>
    </row>
    <row r="3760" spans="1:5" ht="12.75" customHeight="1">
      <c r="A3760" s="15" t="s">
        <v>6595</v>
      </c>
      <c r="B3760" s="16" t="s">
        <v>6724</v>
      </c>
      <c r="C3760" s="18" t="s">
        <v>6725</v>
      </c>
      <c r="D3760" s="13" t="s">
        <v>16</v>
      </c>
      <c r="E3760" s="17">
        <v>1</v>
      </c>
    </row>
    <row r="3761" spans="1:5" ht="12.75" customHeight="1">
      <c r="A3761" s="15" t="s">
        <v>6595</v>
      </c>
      <c r="B3761" s="16" t="s">
        <v>6726</v>
      </c>
      <c r="C3761" s="18" t="s">
        <v>6727</v>
      </c>
      <c r="D3761" s="13" t="s">
        <v>16</v>
      </c>
      <c r="E3761" s="17">
        <v>1</v>
      </c>
    </row>
    <row r="3762" spans="1:5" ht="12.75" customHeight="1">
      <c r="A3762" s="10" t="s">
        <v>6595</v>
      </c>
      <c r="B3762" s="11" t="s">
        <v>6728</v>
      </c>
      <c r="C3762" s="12"/>
      <c r="D3762" s="13" t="s">
        <v>13</v>
      </c>
      <c r="E3762" s="14"/>
    </row>
    <row r="3763" spans="1:5" ht="12.75" customHeight="1">
      <c r="A3763" s="15" t="s">
        <v>6595</v>
      </c>
      <c r="B3763" s="16" t="s">
        <v>6729</v>
      </c>
      <c r="C3763" s="18" t="s">
        <v>6730</v>
      </c>
      <c r="D3763" s="13" t="s">
        <v>16</v>
      </c>
      <c r="E3763" s="14"/>
    </row>
    <row r="3764" spans="1:5" ht="12.75" customHeight="1">
      <c r="A3764" s="15" t="s">
        <v>6731</v>
      </c>
      <c r="B3764" s="16" t="s">
        <v>6732</v>
      </c>
      <c r="C3764" s="18" t="s">
        <v>6733</v>
      </c>
      <c r="D3764" s="13" t="s">
        <v>16</v>
      </c>
      <c r="E3764" s="14"/>
    </row>
    <row r="3765" spans="1:5" ht="12.75" customHeight="1">
      <c r="A3765" s="15" t="s">
        <v>6734</v>
      </c>
      <c r="B3765" s="16" t="s">
        <v>6735</v>
      </c>
      <c r="C3765" s="18" t="s">
        <v>6736</v>
      </c>
      <c r="D3765" s="13" t="s">
        <v>224</v>
      </c>
      <c r="E3765" s="17">
        <v>3</v>
      </c>
    </row>
    <row r="3766" spans="1:5" ht="12.75" customHeight="1">
      <c r="A3766" s="15" t="s">
        <v>6734</v>
      </c>
      <c r="B3766" s="16" t="s">
        <v>6737</v>
      </c>
      <c r="C3766" s="18" t="s">
        <v>6738</v>
      </c>
      <c r="D3766" s="13" t="s">
        <v>300</v>
      </c>
      <c r="E3766" s="14"/>
    </row>
    <row r="3767" spans="1:5" ht="12.75" customHeight="1">
      <c r="A3767" s="15" t="s">
        <v>6734</v>
      </c>
      <c r="B3767" s="16" t="s">
        <v>6739</v>
      </c>
      <c r="C3767" s="18" t="s">
        <v>6740</v>
      </c>
      <c r="D3767" s="13" t="s">
        <v>268</v>
      </c>
      <c r="E3767" s="17">
        <v>2</v>
      </c>
    </row>
    <row r="3768" spans="1:5" ht="12.75" customHeight="1">
      <c r="A3768" s="10" t="s">
        <v>6734</v>
      </c>
      <c r="B3768" s="11" t="s">
        <v>6741</v>
      </c>
      <c r="C3768" s="18" t="s">
        <v>6742</v>
      </c>
      <c r="D3768" s="13" t="s">
        <v>13</v>
      </c>
      <c r="E3768" s="14"/>
    </row>
    <row r="3769" spans="1:5" ht="12.75" customHeight="1">
      <c r="A3769" s="15" t="s">
        <v>6734</v>
      </c>
      <c r="B3769" s="16" t="s">
        <v>6743</v>
      </c>
      <c r="C3769" s="18" t="s">
        <v>6744</v>
      </c>
      <c r="D3769" s="13" t="s">
        <v>16</v>
      </c>
      <c r="E3769" s="17">
        <v>1</v>
      </c>
    </row>
    <row r="3770" spans="1:5" ht="12.75" customHeight="1">
      <c r="A3770" s="10" t="s">
        <v>6734</v>
      </c>
      <c r="B3770" s="11" t="s">
        <v>6745</v>
      </c>
      <c r="C3770" s="12"/>
      <c r="D3770" s="13" t="s">
        <v>13</v>
      </c>
      <c r="E3770" s="14"/>
    </row>
    <row r="3771" spans="1:5" ht="12.75" customHeight="1">
      <c r="A3771" s="10" t="s">
        <v>6734</v>
      </c>
      <c r="B3771" s="11" t="s">
        <v>6746</v>
      </c>
      <c r="C3771" s="12"/>
      <c r="D3771" s="13" t="s">
        <v>13</v>
      </c>
      <c r="E3771" s="14"/>
    </row>
    <row r="3772" spans="1:5" ht="12.75" customHeight="1">
      <c r="A3772" s="10" t="s">
        <v>6734</v>
      </c>
      <c r="B3772" s="11" t="s">
        <v>6747</v>
      </c>
      <c r="C3772" s="18" t="s">
        <v>6748</v>
      </c>
      <c r="D3772" s="13" t="s">
        <v>13</v>
      </c>
      <c r="E3772" s="14"/>
    </row>
    <row r="3773" spans="1:5" ht="12.75" customHeight="1">
      <c r="A3773" s="15" t="s">
        <v>6734</v>
      </c>
      <c r="B3773" s="16" t="s">
        <v>6749</v>
      </c>
      <c r="C3773" s="18" t="s">
        <v>6750</v>
      </c>
      <c r="D3773" s="13" t="s">
        <v>16</v>
      </c>
      <c r="E3773" s="14"/>
    </row>
    <row r="3774" spans="1:5" ht="12.75" customHeight="1">
      <c r="A3774" s="15" t="s">
        <v>6734</v>
      </c>
      <c r="B3774" s="16" t="s">
        <v>6751</v>
      </c>
      <c r="C3774" s="12"/>
      <c r="D3774" s="13" t="s">
        <v>13</v>
      </c>
      <c r="E3774" s="14"/>
    </row>
    <row r="3775" spans="1:5" ht="12.75" customHeight="1">
      <c r="A3775" s="15" t="s">
        <v>6734</v>
      </c>
      <c r="B3775" s="16" t="s">
        <v>6752</v>
      </c>
      <c r="C3775" s="12"/>
      <c r="D3775" s="13" t="s">
        <v>13</v>
      </c>
      <c r="E3775" s="14"/>
    </row>
    <row r="3776" spans="1:5" ht="12.75" customHeight="1">
      <c r="A3776" s="10" t="s">
        <v>6734</v>
      </c>
      <c r="B3776" s="11" t="s">
        <v>6753</v>
      </c>
      <c r="C3776" s="12"/>
      <c r="D3776" s="18" t="s">
        <v>13</v>
      </c>
      <c r="E3776" s="14"/>
    </row>
    <row r="3777" spans="1:5" ht="12.75" customHeight="1">
      <c r="A3777" s="15" t="s">
        <v>6734</v>
      </c>
      <c r="B3777" s="16" t="s">
        <v>6754</v>
      </c>
      <c r="C3777" s="18" t="s">
        <v>6755</v>
      </c>
      <c r="D3777" s="13" t="s">
        <v>113</v>
      </c>
      <c r="E3777" s="14"/>
    </row>
    <row r="3778" spans="1:5" ht="12.75" customHeight="1">
      <c r="A3778" s="15" t="s">
        <v>6756</v>
      </c>
      <c r="B3778" s="16" t="s">
        <v>6757</v>
      </c>
      <c r="C3778" s="18" t="s">
        <v>6758</v>
      </c>
      <c r="D3778" s="13" t="s">
        <v>16</v>
      </c>
      <c r="E3778" s="14"/>
    </row>
    <row r="3779" spans="1:5" ht="12.75" customHeight="1">
      <c r="A3779" s="15" t="s">
        <v>6756</v>
      </c>
      <c r="B3779" s="16" t="s">
        <v>6759</v>
      </c>
      <c r="C3779" s="18" t="s">
        <v>6760</v>
      </c>
      <c r="D3779" s="13" t="s">
        <v>136</v>
      </c>
      <c r="E3779" s="14"/>
    </row>
    <row r="3780" spans="1:5" ht="12.75" customHeight="1">
      <c r="A3780" s="15" t="s">
        <v>6761</v>
      </c>
      <c r="B3780" s="16" t="s">
        <v>6762</v>
      </c>
      <c r="C3780" s="12"/>
      <c r="D3780" s="13" t="s">
        <v>16</v>
      </c>
      <c r="E3780" s="14"/>
    </row>
    <row r="3781" spans="1:5" ht="12.75" customHeight="1">
      <c r="A3781" s="15" t="s">
        <v>6763</v>
      </c>
      <c r="B3781" s="16" t="s">
        <v>6764</v>
      </c>
      <c r="C3781" s="18" t="s">
        <v>6765</v>
      </c>
      <c r="D3781" s="13" t="s">
        <v>16</v>
      </c>
      <c r="E3781" s="14"/>
    </row>
    <row r="3782" spans="1:5" ht="12.75" customHeight="1">
      <c r="A3782" s="15" t="s">
        <v>6766</v>
      </c>
      <c r="B3782" s="16" t="s">
        <v>6767</v>
      </c>
      <c r="C3782" s="18" t="s">
        <v>6768</v>
      </c>
      <c r="D3782" s="13" t="s">
        <v>224</v>
      </c>
      <c r="E3782" s="17">
        <v>1</v>
      </c>
    </row>
    <row r="3783" spans="1:5" ht="12.75" customHeight="1">
      <c r="A3783" s="10" t="s">
        <v>6769</v>
      </c>
      <c r="B3783" s="11" t="s">
        <v>6770</v>
      </c>
      <c r="C3783" s="12"/>
      <c r="D3783" s="18" t="s">
        <v>13</v>
      </c>
      <c r="E3783" s="14"/>
    </row>
    <row r="3784" spans="1:5" ht="12.75" customHeight="1">
      <c r="A3784" s="15" t="s">
        <v>6769</v>
      </c>
      <c r="B3784" s="16" t="s">
        <v>6771</v>
      </c>
      <c r="C3784" s="12"/>
      <c r="D3784" s="13" t="s">
        <v>13</v>
      </c>
      <c r="E3784" s="14"/>
    </row>
    <row r="3785" spans="1:5" ht="12.75" customHeight="1">
      <c r="A3785" s="15" t="s">
        <v>6769</v>
      </c>
      <c r="B3785" s="16" t="s">
        <v>6772</v>
      </c>
      <c r="C3785" s="12"/>
      <c r="D3785" s="13" t="s">
        <v>13</v>
      </c>
      <c r="E3785" s="14"/>
    </row>
    <row r="3786" spans="1:5" ht="12.75" customHeight="1">
      <c r="A3786" s="15" t="s">
        <v>6769</v>
      </c>
      <c r="B3786" s="16" t="s">
        <v>6773</v>
      </c>
      <c r="C3786" s="12"/>
      <c r="D3786" s="13" t="s">
        <v>13</v>
      </c>
      <c r="E3786" s="14"/>
    </row>
    <row r="3787" spans="1:5" ht="12.75" customHeight="1">
      <c r="A3787" s="15" t="s">
        <v>6769</v>
      </c>
      <c r="B3787" s="16" t="s">
        <v>6774</v>
      </c>
      <c r="C3787" s="12"/>
      <c r="D3787" s="13" t="s">
        <v>13</v>
      </c>
      <c r="E3787" s="14"/>
    </row>
    <row r="3788" spans="1:5" ht="12.75" customHeight="1">
      <c r="A3788" s="15" t="s">
        <v>6769</v>
      </c>
      <c r="B3788" s="16" t="s">
        <v>6775</v>
      </c>
      <c r="C3788" s="12"/>
      <c r="D3788" s="13" t="s">
        <v>13</v>
      </c>
      <c r="E3788" s="14"/>
    </row>
    <row r="3789" spans="1:5" ht="12.75" customHeight="1">
      <c r="A3789" s="15" t="s">
        <v>6769</v>
      </c>
      <c r="B3789" s="16" t="s">
        <v>6776</v>
      </c>
      <c r="C3789" s="12"/>
      <c r="D3789" s="13" t="s">
        <v>13</v>
      </c>
      <c r="E3789" s="14"/>
    </row>
    <row r="3790" spans="1:5" ht="12.75" customHeight="1">
      <c r="A3790" s="15" t="s">
        <v>6769</v>
      </c>
      <c r="B3790" s="16" t="s">
        <v>6777</v>
      </c>
      <c r="C3790" s="12"/>
      <c r="D3790" s="13" t="s">
        <v>13</v>
      </c>
      <c r="E3790" s="14"/>
    </row>
    <row r="3791" spans="1:5" ht="12.75" customHeight="1">
      <c r="A3791" s="15" t="s">
        <v>6769</v>
      </c>
      <c r="B3791" s="16" t="s">
        <v>6778</v>
      </c>
      <c r="C3791" s="12"/>
      <c r="D3791" s="13" t="s">
        <v>13</v>
      </c>
      <c r="E3791" s="14"/>
    </row>
    <row r="3792" spans="1:5" ht="12.75" customHeight="1">
      <c r="A3792" s="15" t="s">
        <v>6779</v>
      </c>
      <c r="B3792" s="16" t="s">
        <v>6780</v>
      </c>
      <c r="C3792" s="18" t="s">
        <v>6781</v>
      </c>
      <c r="D3792" s="13" t="s">
        <v>268</v>
      </c>
      <c r="E3792" s="14"/>
    </row>
    <row r="3793" spans="1:5" ht="12.75" customHeight="1">
      <c r="A3793" s="15" t="s">
        <v>6782</v>
      </c>
      <c r="B3793" s="16" t="s">
        <v>6783</v>
      </c>
      <c r="C3793" s="18" t="s">
        <v>6784</v>
      </c>
      <c r="D3793" s="13" t="s">
        <v>113</v>
      </c>
      <c r="E3793" s="14"/>
    </row>
    <row r="3794" spans="1:5" ht="12.75" customHeight="1">
      <c r="A3794" s="15" t="s">
        <v>6782</v>
      </c>
      <c r="B3794" s="16" t="s">
        <v>6785</v>
      </c>
      <c r="C3794" s="18" t="s">
        <v>6786</v>
      </c>
      <c r="D3794" s="13" t="s">
        <v>113</v>
      </c>
      <c r="E3794" s="14"/>
    </row>
    <row r="3795" spans="1:5" ht="12.75" customHeight="1">
      <c r="A3795" s="15" t="s">
        <v>6782</v>
      </c>
      <c r="B3795" s="16" t="s">
        <v>6787</v>
      </c>
      <c r="C3795" s="18" t="s">
        <v>6788</v>
      </c>
      <c r="D3795" s="13" t="s">
        <v>113</v>
      </c>
      <c r="E3795" s="14"/>
    </row>
    <row r="3796" spans="1:5" ht="12.75" customHeight="1">
      <c r="A3796" s="15" t="s">
        <v>6782</v>
      </c>
      <c r="B3796" s="16" t="s">
        <v>6789</v>
      </c>
      <c r="C3796" s="18" t="s">
        <v>6790</v>
      </c>
      <c r="D3796" s="13" t="s">
        <v>113</v>
      </c>
      <c r="E3796" s="14"/>
    </row>
    <row r="3797" spans="1:5" ht="12.75" customHeight="1">
      <c r="A3797" s="15" t="s">
        <v>6782</v>
      </c>
      <c r="B3797" s="16" t="s">
        <v>6791</v>
      </c>
      <c r="C3797" s="18" t="s">
        <v>6792</v>
      </c>
      <c r="D3797" s="13" t="s">
        <v>113</v>
      </c>
      <c r="E3797" s="14"/>
    </row>
    <row r="3798" spans="1:5" ht="12.75" customHeight="1">
      <c r="A3798" s="15" t="s">
        <v>6782</v>
      </c>
      <c r="B3798" s="16" t="s">
        <v>6793</v>
      </c>
      <c r="C3798" s="18" t="s">
        <v>6794</v>
      </c>
      <c r="D3798" s="13" t="s">
        <v>113</v>
      </c>
      <c r="E3798" s="17">
        <v>1</v>
      </c>
    </row>
    <row r="3799" spans="1:5" ht="12.75" customHeight="1">
      <c r="A3799" s="15" t="s">
        <v>6782</v>
      </c>
      <c r="B3799" s="16" t="s">
        <v>6795</v>
      </c>
      <c r="C3799" s="18" t="s">
        <v>6796</v>
      </c>
      <c r="D3799" s="13" t="s">
        <v>113</v>
      </c>
      <c r="E3799" s="14"/>
    </row>
    <row r="3800" spans="1:5" ht="12.75" customHeight="1">
      <c r="A3800" s="15" t="s">
        <v>6782</v>
      </c>
      <c r="B3800" s="16" t="s">
        <v>6797</v>
      </c>
      <c r="C3800" s="18" t="s">
        <v>6798</v>
      </c>
      <c r="D3800" s="13" t="s">
        <v>113</v>
      </c>
      <c r="E3800" s="14"/>
    </row>
    <row r="3801" spans="1:5" ht="12.75" customHeight="1">
      <c r="A3801" s="15" t="s">
        <v>6782</v>
      </c>
      <c r="B3801" s="16" t="s">
        <v>6799</v>
      </c>
      <c r="C3801" s="18" t="s">
        <v>6800</v>
      </c>
      <c r="D3801" s="13" t="s">
        <v>113</v>
      </c>
      <c r="E3801" s="17">
        <v>1</v>
      </c>
    </row>
    <row r="3802" spans="1:5" ht="12.75" customHeight="1">
      <c r="A3802" s="15" t="s">
        <v>6782</v>
      </c>
      <c r="B3802" s="16" t="s">
        <v>6801</v>
      </c>
      <c r="C3802" s="18" t="s">
        <v>6802</v>
      </c>
      <c r="D3802" s="13" t="s">
        <v>113</v>
      </c>
      <c r="E3802" s="14"/>
    </row>
    <row r="3803" spans="1:5" ht="12.75" customHeight="1">
      <c r="A3803" s="15" t="s">
        <v>6782</v>
      </c>
      <c r="B3803" s="16" t="s">
        <v>6803</v>
      </c>
      <c r="C3803" s="18" t="s">
        <v>6804</v>
      </c>
      <c r="D3803" s="13" t="s">
        <v>113</v>
      </c>
      <c r="E3803" s="14"/>
    </row>
    <row r="3804" spans="1:5" ht="12.75" customHeight="1">
      <c r="A3804" s="15" t="s">
        <v>6782</v>
      </c>
      <c r="B3804" s="16" t="s">
        <v>6805</v>
      </c>
      <c r="C3804" s="18" t="s">
        <v>6806</v>
      </c>
      <c r="D3804" s="13" t="s">
        <v>113</v>
      </c>
      <c r="E3804" s="14"/>
    </row>
    <row r="3805" spans="1:5" ht="12.75" customHeight="1">
      <c r="A3805" s="15" t="s">
        <v>6782</v>
      </c>
      <c r="B3805" s="16" t="s">
        <v>6807</v>
      </c>
      <c r="C3805" s="18" t="s">
        <v>6808</v>
      </c>
      <c r="D3805" s="13" t="s">
        <v>113</v>
      </c>
      <c r="E3805" s="14"/>
    </row>
    <row r="3806" spans="1:5" ht="12.75" customHeight="1">
      <c r="A3806" s="15" t="s">
        <v>6782</v>
      </c>
      <c r="B3806" s="16" t="s">
        <v>6809</v>
      </c>
      <c r="C3806" s="18" t="s">
        <v>6810</v>
      </c>
      <c r="D3806" s="13" t="s">
        <v>113</v>
      </c>
      <c r="E3806" s="14"/>
    </row>
    <row r="3807" spans="1:5" ht="12.75" customHeight="1">
      <c r="A3807" s="15" t="s">
        <v>6782</v>
      </c>
      <c r="B3807" s="16" t="s">
        <v>6811</v>
      </c>
      <c r="C3807" s="18" t="s">
        <v>6812</v>
      </c>
      <c r="D3807" s="13" t="s">
        <v>113</v>
      </c>
      <c r="E3807" s="14"/>
    </row>
    <row r="3808" spans="1:5" ht="12.75" customHeight="1">
      <c r="A3808" s="15" t="s">
        <v>6782</v>
      </c>
      <c r="B3808" s="16" t="s">
        <v>6813</v>
      </c>
      <c r="C3808" s="18" t="s">
        <v>6814</v>
      </c>
      <c r="D3808" s="13" t="s">
        <v>113</v>
      </c>
      <c r="E3808" s="14"/>
    </row>
    <row r="3809" spans="1:5" ht="12.75" customHeight="1">
      <c r="A3809" s="15" t="s">
        <v>6782</v>
      </c>
      <c r="B3809" s="16" t="s">
        <v>6815</v>
      </c>
      <c r="C3809" s="18" t="s">
        <v>6816</v>
      </c>
      <c r="D3809" s="13" t="s">
        <v>113</v>
      </c>
      <c r="E3809" s="14"/>
    </row>
    <row r="3810" spans="1:5" ht="12.75" customHeight="1">
      <c r="A3810" s="15" t="s">
        <v>6782</v>
      </c>
      <c r="B3810" s="16" t="s">
        <v>6817</v>
      </c>
      <c r="C3810" s="18" t="s">
        <v>6818</v>
      </c>
      <c r="D3810" s="13" t="s">
        <v>113</v>
      </c>
      <c r="E3810" s="14"/>
    </row>
    <row r="3811" spans="1:5" ht="12.75" customHeight="1">
      <c r="A3811" s="15" t="s">
        <v>6782</v>
      </c>
      <c r="B3811" s="16" t="s">
        <v>6819</v>
      </c>
      <c r="C3811" s="18" t="s">
        <v>6820</v>
      </c>
      <c r="D3811" s="13" t="s">
        <v>113</v>
      </c>
      <c r="E3811" s="14"/>
    </row>
    <row r="3812" spans="1:5" ht="12.75" customHeight="1">
      <c r="A3812" s="15" t="s">
        <v>6782</v>
      </c>
      <c r="B3812" s="16" t="s">
        <v>6821</v>
      </c>
      <c r="C3812" s="18" t="s">
        <v>6822</v>
      </c>
      <c r="D3812" s="13" t="s">
        <v>113</v>
      </c>
      <c r="E3812" s="14"/>
    </row>
    <row r="3813" spans="1:5" ht="12.75" customHeight="1">
      <c r="A3813" s="15" t="s">
        <v>6782</v>
      </c>
      <c r="B3813" s="16" t="s">
        <v>6823</v>
      </c>
      <c r="C3813" s="18" t="s">
        <v>6824</v>
      </c>
      <c r="D3813" s="13" t="s">
        <v>113</v>
      </c>
      <c r="E3813" s="14"/>
    </row>
    <row r="3814" spans="1:5" ht="12.75" customHeight="1">
      <c r="A3814" s="15" t="s">
        <v>6782</v>
      </c>
      <c r="B3814" s="16" t="s">
        <v>6825</v>
      </c>
      <c r="C3814" s="18" t="s">
        <v>6826</v>
      </c>
      <c r="D3814" s="13" t="s">
        <v>136</v>
      </c>
      <c r="E3814" s="14"/>
    </row>
    <row r="3815" spans="1:5" ht="12.75" customHeight="1">
      <c r="A3815" s="15" t="s">
        <v>6782</v>
      </c>
      <c r="B3815" s="16" t="s">
        <v>6827</v>
      </c>
      <c r="C3815" s="18" t="s">
        <v>6828</v>
      </c>
      <c r="D3815" s="13" t="s">
        <v>16</v>
      </c>
      <c r="E3815" s="14"/>
    </row>
    <row r="3816" spans="1:5" ht="12.75" customHeight="1">
      <c r="A3816" s="15" t="s">
        <v>6782</v>
      </c>
      <c r="B3816" s="16" t="s">
        <v>6829</v>
      </c>
      <c r="C3816" s="18" t="s">
        <v>6830</v>
      </c>
      <c r="D3816" s="13" t="s">
        <v>113</v>
      </c>
      <c r="E3816" s="14"/>
    </row>
    <row r="3817" spans="1:5" ht="12.75" customHeight="1">
      <c r="A3817" s="15" t="s">
        <v>6782</v>
      </c>
      <c r="B3817" s="16" t="s">
        <v>6831</v>
      </c>
      <c r="C3817" s="18" t="s">
        <v>6832</v>
      </c>
      <c r="D3817" s="13" t="s">
        <v>113</v>
      </c>
      <c r="E3817" s="14"/>
    </row>
    <row r="3818" spans="1:5" ht="12.75" customHeight="1">
      <c r="A3818" s="15" t="s">
        <v>6782</v>
      </c>
      <c r="B3818" s="16" t="s">
        <v>6833</v>
      </c>
      <c r="C3818" s="18" t="s">
        <v>6834</v>
      </c>
      <c r="D3818" s="13" t="s">
        <v>113</v>
      </c>
      <c r="E3818" s="14"/>
    </row>
    <row r="3819" spans="1:5" ht="12.75" customHeight="1">
      <c r="A3819" s="15" t="s">
        <v>6782</v>
      </c>
      <c r="B3819" s="16" t="s">
        <v>6835</v>
      </c>
      <c r="C3819" s="18" t="s">
        <v>6836</v>
      </c>
      <c r="D3819" s="13" t="s">
        <v>113</v>
      </c>
      <c r="E3819" s="14"/>
    </row>
    <row r="3820" spans="1:5" ht="12.75" customHeight="1">
      <c r="A3820" s="15" t="s">
        <v>6782</v>
      </c>
      <c r="B3820" s="16" t="s">
        <v>6837</v>
      </c>
      <c r="C3820" s="18" t="s">
        <v>6838</v>
      </c>
      <c r="D3820" s="13" t="s">
        <v>113</v>
      </c>
      <c r="E3820" s="14"/>
    </row>
    <row r="3821" spans="1:5" ht="12.75" customHeight="1">
      <c r="A3821" s="15" t="s">
        <v>6782</v>
      </c>
      <c r="B3821" s="16" t="s">
        <v>6839</v>
      </c>
      <c r="C3821" s="18" t="s">
        <v>6840</v>
      </c>
      <c r="D3821" s="13" t="s">
        <v>113</v>
      </c>
      <c r="E3821" s="14"/>
    </row>
    <row r="3822" spans="1:5" ht="12.75" customHeight="1">
      <c r="A3822" s="15" t="s">
        <v>6782</v>
      </c>
      <c r="B3822" s="16" t="s">
        <v>6841</v>
      </c>
      <c r="C3822" s="18" t="s">
        <v>6842</v>
      </c>
      <c r="D3822" s="13" t="s">
        <v>113</v>
      </c>
      <c r="E3822" s="17">
        <v>1</v>
      </c>
    </row>
    <row r="3823" spans="1:5" ht="12.75" customHeight="1">
      <c r="A3823" s="15" t="s">
        <v>6782</v>
      </c>
      <c r="B3823" s="16" t="s">
        <v>6843</v>
      </c>
      <c r="C3823" s="18" t="s">
        <v>6844</v>
      </c>
      <c r="D3823" s="13" t="s">
        <v>113</v>
      </c>
      <c r="E3823" s="14"/>
    </row>
    <row r="3824" spans="1:5" ht="12.75" customHeight="1">
      <c r="A3824" s="15" t="s">
        <v>6782</v>
      </c>
      <c r="B3824" s="16" t="s">
        <v>6845</v>
      </c>
      <c r="C3824" s="18" t="s">
        <v>6846</v>
      </c>
      <c r="D3824" s="13" t="s">
        <v>113</v>
      </c>
      <c r="E3824" s="17">
        <v>1</v>
      </c>
    </row>
    <row r="3825" spans="1:5" ht="12.75" customHeight="1">
      <c r="A3825" s="15" t="s">
        <v>6782</v>
      </c>
      <c r="B3825" s="16" t="s">
        <v>6847</v>
      </c>
      <c r="C3825" s="18" t="s">
        <v>6848</v>
      </c>
      <c r="D3825" s="13" t="s">
        <v>113</v>
      </c>
      <c r="E3825" s="17">
        <v>1</v>
      </c>
    </row>
    <row r="3826" spans="1:5" ht="12.75" customHeight="1">
      <c r="A3826" s="15" t="s">
        <v>6782</v>
      </c>
      <c r="B3826" s="16" t="s">
        <v>6849</v>
      </c>
      <c r="C3826" s="18" t="s">
        <v>6850</v>
      </c>
      <c r="D3826" s="13" t="s">
        <v>113</v>
      </c>
      <c r="E3826" s="14"/>
    </row>
    <row r="3827" spans="1:5" ht="12.75" customHeight="1">
      <c r="A3827" s="15" t="s">
        <v>6782</v>
      </c>
      <c r="B3827" s="16" t="s">
        <v>6851</v>
      </c>
      <c r="C3827" s="18" t="s">
        <v>6852</v>
      </c>
      <c r="D3827" s="13" t="s">
        <v>113</v>
      </c>
      <c r="E3827" s="14"/>
    </row>
    <row r="3828" spans="1:5" ht="12.75" customHeight="1">
      <c r="A3828" s="15" t="s">
        <v>6782</v>
      </c>
      <c r="B3828" s="16" t="s">
        <v>6853</v>
      </c>
      <c r="C3828" s="18" t="s">
        <v>6854</v>
      </c>
      <c r="D3828" s="13" t="s">
        <v>113</v>
      </c>
      <c r="E3828" s="14"/>
    </row>
    <row r="3829" spans="1:5" ht="12.75" customHeight="1">
      <c r="A3829" s="15" t="s">
        <v>6782</v>
      </c>
      <c r="B3829" s="16" t="s">
        <v>6855</v>
      </c>
      <c r="C3829" s="18" t="s">
        <v>6856</v>
      </c>
      <c r="D3829" s="13" t="s">
        <v>113</v>
      </c>
      <c r="E3829" s="14"/>
    </row>
    <row r="3830" spans="1:5" ht="12.75" customHeight="1">
      <c r="A3830" s="15" t="s">
        <v>6782</v>
      </c>
      <c r="B3830" s="16" t="s">
        <v>6857</v>
      </c>
      <c r="C3830" s="18" t="s">
        <v>6858</v>
      </c>
      <c r="D3830" s="13" t="s">
        <v>113</v>
      </c>
      <c r="E3830" s="14"/>
    </row>
    <row r="3831" spans="1:5" ht="12.75" customHeight="1">
      <c r="A3831" s="15" t="s">
        <v>6782</v>
      </c>
      <c r="B3831" s="16" t="s">
        <v>6859</v>
      </c>
      <c r="C3831" s="18" t="s">
        <v>6860</v>
      </c>
      <c r="D3831" s="13" t="s">
        <v>113</v>
      </c>
      <c r="E3831" s="14"/>
    </row>
    <row r="3832" spans="1:5" ht="12.75" customHeight="1">
      <c r="A3832" s="15" t="s">
        <v>6782</v>
      </c>
      <c r="B3832" s="16" t="s">
        <v>6861</v>
      </c>
      <c r="C3832" s="18" t="s">
        <v>6862</v>
      </c>
      <c r="D3832" s="13" t="s">
        <v>113</v>
      </c>
      <c r="E3832" s="14"/>
    </row>
    <row r="3833" spans="1:5" ht="12.75" customHeight="1">
      <c r="A3833" s="15" t="s">
        <v>6782</v>
      </c>
      <c r="B3833" s="16" t="s">
        <v>6863</v>
      </c>
      <c r="C3833" s="18" t="s">
        <v>6864</v>
      </c>
      <c r="D3833" s="13" t="s">
        <v>113</v>
      </c>
      <c r="E3833" s="14"/>
    </row>
    <row r="3834" spans="1:5" ht="12.75" customHeight="1">
      <c r="A3834" s="15" t="s">
        <v>6782</v>
      </c>
      <c r="B3834" s="16" t="s">
        <v>6865</v>
      </c>
      <c r="C3834" s="18" t="s">
        <v>6866</v>
      </c>
      <c r="D3834" s="13" t="s">
        <v>113</v>
      </c>
      <c r="E3834" s="14"/>
    </row>
    <row r="3835" spans="1:5" ht="12.75" customHeight="1">
      <c r="A3835" s="15" t="s">
        <v>6782</v>
      </c>
      <c r="B3835" s="16" t="s">
        <v>6867</v>
      </c>
      <c r="C3835" s="18" t="s">
        <v>6868</v>
      </c>
      <c r="D3835" s="13" t="s">
        <v>113</v>
      </c>
      <c r="E3835" s="14"/>
    </row>
    <row r="3836" spans="1:5" ht="12.75" customHeight="1">
      <c r="A3836" s="15" t="s">
        <v>6782</v>
      </c>
      <c r="B3836" s="16" t="s">
        <v>6869</v>
      </c>
      <c r="C3836" s="18" t="s">
        <v>1981</v>
      </c>
      <c r="D3836" s="13" t="s">
        <v>113</v>
      </c>
      <c r="E3836" s="14"/>
    </row>
    <row r="3837" spans="1:5" ht="12.75" customHeight="1">
      <c r="A3837" s="15" t="s">
        <v>6782</v>
      </c>
      <c r="B3837" s="16" t="s">
        <v>6870</v>
      </c>
      <c r="C3837" s="18" t="s">
        <v>6871</v>
      </c>
      <c r="D3837" s="13" t="s">
        <v>113</v>
      </c>
      <c r="E3837" s="14"/>
    </row>
    <row r="3838" spans="1:5" ht="12.75" customHeight="1">
      <c r="A3838" s="15" t="s">
        <v>6782</v>
      </c>
      <c r="B3838" s="16" t="s">
        <v>6872</v>
      </c>
      <c r="C3838" s="18" t="s">
        <v>6873</v>
      </c>
      <c r="D3838" s="13" t="s">
        <v>113</v>
      </c>
      <c r="E3838" s="14"/>
    </row>
    <row r="3839" spans="1:5" ht="12.75" customHeight="1">
      <c r="A3839" s="15" t="s">
        <v>6782</v>
      </c>
      <c r="B3839" s="16" t="s">
        <v>6874</v>
      </c>
      <c r="C3839" s="18" t="s">
        <v>6875</v>
      </c>
      <c r="D3839" s="13" t="s">
        <v>113</v>
      </c>
      <c r="E3839" s="14"/>
    </row>
    <row r="3840" spans="1:5" ht="12.75" customHeight="1">
      <c r="A3840" s="15" t="s">
        <v>6782</v>
      </c>
      <c r="B3840" s="16" t="s">
        <v>6876</v>
      </c>
      <c r="C3840" s="18" t="s">
        <v>6877</v>
      </c>
      <c r="D3840" s="13" t="s">
        <v>113</v>
      </c>
      <c r="E3840" s="14"/>
    </row>
    <row r="3841" spans="1:5" ht="12.75" customHeight="1">
      <c r="A3841" s="15" t="s">
        <v>6782</v>
      </c>
      <c r="B3841" s="16" t="s">
        <v>6878</v>
      </c>
      <c r="C3841" s="18" t="s">
        <v>6879</v>
      </c>
      <c r="D3841" s="13" t="s">
        <v>113</v>
      </c>
      <c r="E3841" s="14"/>
    </row>
    <row r="3842" spans="1:5" ht="12.75" customHeight="1">
      <c r="A3842" s="15" t="s">
        <v>6782</v>
      </c>
      <c r="B3842" s="16" t="s">
        <v>6880</v>
      </c>
      <c r="C3842" s="18" t="s">
        <v>6881</v>
      </c>
      <c r="D3842" s="13" t="s">
        <v>113</v>
      </c>
      <c r="E3842" s="17">
        <v>1</v>
      </c>
    </row>
    <row r="3843" spans="1:5" ht="12.75" customHeight="1">
      <c r="A3843" s="15" t="s">
        <v>6782</v>
      </c>
      <c r="B3843" s="16" t="s">
        <v>6882</v>
      </c>
      <c r="C3843" s="18" t="s">
        <v>6883</v>
      </c>
      <c r="D3843" s="13" t="s">
        <v>113</v>
      </c>
      <c r="E3843" s="14"/>
    </row>
    <row r="3844" spans="1:5" ht="12.75" customHeight="1">
      <c r="A3844" s="15" t="s">
        <v>6782</v>
      </c>
      <c r="B3844" s="16" t="s">
        <v>6884</v>
      </c>
      <c r="C3844" s="18" t="s">
        <v>6885</v>
      </c>
      <c r="D3844" s="13" t="s">
        <v>113</v>
      </c>
      <c r="E3844" s="14"/>
    </row>
    <row r="3845" spans="1:5" ht="12.75" customHeight="1">
      <c r="A3845" s="15" t="s">
        <v>6782</v>
      </c>
      <c r="B3845" s="16" t="s">
        <v>6886</v>
      </c>
      <c r="C3845" s="18" t="s">
        <v>6887</v>
      </c>
      <c r="D3845" s="13" t="s">
        <v>113</v>
      </c>
      <c r="E3845" s="14"/>
    </row>
    <row r="3846" spans="1:5" ht="12.75" customHeight="1">
      <c r="A3846" s="15" t="s">
        <v>6782</v>
      </c>
      <c r="B3846" s="16" t="s">
        <v>6888</v>
      </c>
      <c r="C3846" s="18" t="s">
        <v>6889</v>
      </c>
      <c r="D3846" s="13" t="s">
        <v>113</v>
      </c>
      <c r="E3846" s="14"/>
    </row>
    <row r="3847" spans="1:5" ht="12.75" customHeight="1">
      <c r="A3847" s="15" t="s">
        <v>6782</v>
      </c>
      <c r="B3847" s="16" t="s">
        <v>6890</v>
      </c>
      <c r="C3847" s="18" t="s">
        <v>6891</v>
      </c>
      <c r="D3847" s="13" t="s">
        <v>113</v>
      </c>
      <c r="E3847" s="14"/>
    </row>
    <row r="3848" spans="1:5" ht="12.75" customHeight="1">
      <c r="A3848" s="15" t="s">
        <v>6782</v>
      </c>
      <c r="B3848" s="16" t="s">
        <v>6892</v>
      </c>
      <c r="C3848" s="18" t="s">
        <v>1989</v>
      </c>
      <c r="D3848" s="13" t="s">
        <v>113</v>
      </c>
      <c r="E3848" s="14"/>
    </row>
    <row r="3849" spans="1:5" ht="12.75" customHeight="1">
      <c r="A3849" s="15" t="s">
        <v>6782</v>
      </c>
      <c r="B3849" s="16" t="s">
        <v>6893</v>
      </c>
      <c r="C3849" s="18" t="s">
        <v>6894</v>
      </c>
      <c r="D3849" s="13" t="s">
        <v>113</v>
      </c>
      <c r="E3849" s="14"/>
    </row>
    <row r="3850" spans="1:5" ht="12.75" customHeight="1">
      <c r="A3850" s="15" t="s">
        <v>6782</v>
      </c>
      <c r="B3850" s="16" t="s">
        <v>6895</v>
      </c>
      <c r="C3850" s="18" t="s">
        <v>6896</v>
      </c>
      <c r="D3850" s="13" t="s">
        <v>113</v>
      </c>
      <c r="E3850" s="14"/>
    </row>
    <row r="3851" spans="1:5" ht="12.75" customHeight="1">
      <c r="A3851" s="15" t="s">
        <v>6782</v>
      </c>
      <c r="B3851" s="16" t="s">
        <v>6897</v>
      </c>
      <c r="C3851" s="18" t="s">
        <v>6898</v>
      </c>
      <c r="D3851" s="13" t="s">
        <v>113</v>
      </c>
      <c r="E3851" s="14"/>
    </row>
    <row r="3852" spans="1:5" ht="12.75" customHeight="1">
      <c r="A3852" s="15" t="s">
        <v>6782</v>
      </c>
      <c r="B3852" s="16" t="s">
        <v>6899</v>
      </c>
      <c r="C3852" s="18" t="s">
        <v>6900</v>
      </c>
      <c r="D3852" s="13" t="s">
        <v>113</v>
      </c>
      <c r="E3852" s="14"/>
    </row>
    <row r="3853" spans="1:5" ht="12.75" customHeight="1">
      <c r="A3853" s="15" t="s">
        <v>6782</v>
      </c>
      <c r="B3853" s="16" t="s">
        <v>6901</v>
      </c>
      <c r="C3853" s="18" t="s">
        <v>6902</v>
      </c>
      <c r="D3853" s="13" t="s">
        <v>113</v>
      </c>
      <c r="E3853" s="14"/>
    </row>
    <row r="3854" spans="1:5" ht="12.75" customHeight="1">
      <c r="A3854" s="15" t="s">
        <v>6782</v>
      </c>
      <c r="B3854" s="16" t="s">
        <v>6903</v>
      </c>
      <c r="C3854" s="18" t="s">
        <v>6904</v>
      </c>
      <c r="D3854" s="13" t="s">
        <v>113</v>
      </c>
      <c r="E3854" s="14"/>
    </row>
    <row r="3855" spans="1:5" ht="12.75" customHeight="1">
      <c r="A3855" s="15" t="s">
        <v>6782</v>
      </c>
      <c r="B3855" s="16" t="s">
        <v>6905</v>
      </c>
      <c r="C3855" s="18" t="s">
        <v>6906</v>
      </c>
      <c r="D3855" s="13" t="s">
        <v>113</v>
      </c>
      <c r="E3855" s="14"/>
    </row>
    <row r="3856" spans="1:5" ht="12.75" customHeight="1">
      <c r="A3856" s="15" t="s">
        <v>6782</v>
      </c>
      <c r="B3856" s="16" t="s">
        <v>6907</v>
      </c>
      <c r="C3856" s="18" t="s">
        <v>6908</v>
      </c>
      <c r="D3856" s="13" t="s">
        <v>113</v>
      </c>
      <c r="E3856" s="14"/>
    </row>
    <row r="3857" spans="1:5" ht="12.75" customHeight="1">
      <c r="A3857" s="15" t="s">
        <v>6782</v>
      </c>
      <c r="B3857" s="16" t="s">
        <v>6909</v>
      </c>
      <c r="C3857" s="18" t="s">
        <v>6910</v>
      </c>
      <c r="D3857" s="13" t="s">
        <v>113</v>
      </c>
      <c r="E3857" s="17">
        <v>1</v>
      </c>
    </row>
    <row r="3858" spans="1:5" ht="12.75" customHeight="1">
      <c r="A3858" s="15" t="s">
        <v>6782</v>
      </c>
      <c r="B3858" s="16" t="s">
        <v>6911</v>
      </c>
      <c r="C3858" s="18" t="s">
        <v>6912</v>
      </c>
      <c r="D3858" s="13" t="s">
        <v>113</v>
      </c>
      <c r="E3858" s="14"/>
    </row>
    <row r="3859" spans="1:5" ht="12.75" customHeight="1">
      <c r="A3859" s="15" t="s">
        <v>6782</v>
      </c>
      <c r="B3859" s="16" t="s">
        <v>6913</v>
      </c>
      <c r="C3859" s="18" t="s">
        <v>6914</v>
      </c>
      <c r="D3859" s="13" t="s">
        <v>113</v>
      </c>
      <c r="E3859" s="14"/>
    </row>
    <row r="3860" spans="1:5" ht="12.75" customHeight="1">
      <c r="A3860" s="15" t="s">
        <v>6782</v>
      </c>
      <c r="B3860" s="16" t="s">
        <v>6915</v>
      </c>
      <c r="C3860" s="18" t="s">
        <v>6916</v>
      </c>
      <c r="D3860" s="13" t="s">
        <v>113</v>
      </c>
      <c r="E3860" s="17">
        <v>1</v>
      </c>
    </row>
    <row r="3861" spans="1:5" ht="12.75" customHeight="1">
      <c r="A3861" s="15" t="s">
        <v>6782</v>
      </c>
      <c r="B3861" s="16" t="s">
        <v>6917</v>
      </c>
      <c r="C3861" s="18" t="s">
        <v>6918</v>
      </c>
      <c r="D3861" s="13" t="s">
        <v>113</v>
      </c>
      <c r="E3861" s="17">
        <v>1</v>
      </c>
    </row>
    <row r="3862" spans="1:5" ht="12.75" customHeight="1">
      <c r="A3862" s="15" t="s">
        <v>6782</v>
      </c>
      <c r="B3862" s="16" t="s">
        <v>6919</v>
      </c>
      <c r="C3862" s="18" t="s">
        <v>6920</v>
      </c>
      <c r="D3862" s="13" t="s">
        <v>113</v>
      </c>
      <c r="E3862" s="14"/>
    </row>
    <row r="3863" spans="1:5" ht="12.75" customHeight="1">
      <c r="A3863" s="15" t="s">
        <v>6782</v>
      </c>
      <c r="B3863" s="16" t="s">
        <v>6921</v>
      </c>
      <c r="C3863" s="18" t="s">
        <v>6922</v>
      </c>
      <c r="D3863" s="13" t="s">
        <v>113</v>
      </c>
      <c r="E3863" s="14"/>
    </row>
    <row r="3864" spans="1:5" ht="12.75" customHeight="1">
      <c r="A3864" s="15" t="s">
        <v>6782</v>
      </c>
      <c r="B3864" s="16" t="s">
        <v>6923</v>
      </c>
      <c r="C3864" s="18" t="s">
        <v>6924</v>
      </c>
      <c r="D3864" s="13" t="s">
        <v>113</v>
      </c>
      <c r="E3864" s="14"/>
    </row>
    <row r="3865" spans="1:5" ht="12.75" customHeight="1">
      <c r="A3865" s="15" t="s">
        <v>6782</v>
      </c>
      <c r="B3865" s="16" t="s">
        <v>6925</v>
      </c>
      <c r="C3865" s="18" t="s">
        <v>6926</v>
      </c>
      <c r="D3865" s="13" t="s">
        <v>113</v>
      </c>
      <c r="E3865" s="14"/>
    </row>
    <row r="3866" spans="1:5" ht="12.75" customHeight="1">
      <c r="A3866" s="15" t="s">
        <v>6782</v>
      </c>
      <c r="B3866" s="16" t="s">
        <v>6927</v>
      </c>
      <c r="C3866" s="18" t="s">
        <v>6928</v>
      </c>
      <c r="D3866" s="13" t="s">
        <v>113</v>
      </c>
      <c r="E3866" s="14"/>
    </row>
    <row r="3867" spans="1:5" ht="12.75" customHeight="1">
      <c r="A3867" s="15" t="s">
        <v>6782</v>
      </c>
      <c r="B3867" s="16" t="s">
        <v>6929</v>
      </c>
      <c r="C3867" s="18" t="s">
        <v>6930</v>
      </c>
      <c r="D3867" s="13" t="s">
        <v>113</v>
      </c>
      <c r="E3867" s="14"/>
    </row>
    <row r="3868" spans="1:5" ht="12.75" customHeight="1">
      <c r="A3868" s="15" t="s">
        <v>6782</v>
      </c>
      <c r="B3868" s="16" t="s">
        <v>6931</v>
      </c>
      <c r="C3868" s="18" t="s">
        <v>6932</v>
      </c>
      <c r="D3868" s="13" t="s">
        <v>113</v>
      </c>
      <c r="E3868" s="14"/>
    </row>
    <row r="3869" spans="1:5" ht="12.75" customHeight="1">
      <c r="A3869" s="15" t="s">
        <v>6782</v>
      </c>
      <c r="B3869" s="16" t="s">
        <v>6933</v>
      </c>
      <c r="C3869" s="18" t="s">
        <v>6934</v>
      </c>
      <c r="D3869" s="13" t="s">
        <v>113</v>
      </c>
      <c r="E3869" s="14"/>
    </row>
    <row r="3870" spans="1:5" ht="12.75" customHeight="1">
      <c r="A3870" s="15" t="s">
        <v>6782</v>
      </c>
      <c r="B3870" s="16" t="s">
        <v>6935</v>
      </c>
      <c r="C3870" s="18" t="s">
        <v>6936</v>
      </c>
      <c r="D3870" s="13" t="s">
        <v>113</v>
      </c>
      <c r="E3870" s="14"/>
    </row>
    <row r="3871" spans="1:5" ht="12.75" customHeight="1">
      <c r="A3871" s="15" t="s">
        <v>6782</v>
      </c>
      <c r="B3871" s="16" t="s">
        <v>6937</v>
      </c>
      <c r="C3871" s="18" t="s">
        <v>6938</v>
      </c>
      <c r="D3871" s="13" t="s">
        <v>113</v>
      </c>
      <c r="E3871" s="14"/>
    </row>
    <row r="3872" spans="1:5" ht="12.75" customHeight="1">
      <c r="A3872" s="15" t="s">
        <v>6782</v>
      </c>
      <c r="B3872" s="16" t="s">
        <v>6939</v>
      </c>
      <c r="C3872" s="18" t="s">
        <v>6940</v>
      </c>
      <c r="D3872" s="13" t="s">
        <v>113</v>
      </c>
      <c r="E3872" s="14"/>
    </row>
    <row r="3873" spans="1:5" ht="12.75" customHeight="1">
      <c r="A3873" s="15" t="s">
        <v>6782</v>
      </c>
      <c r="B3873" s="16" t="s">
        <v>6941</v>
      </c>
      <c r="C3873" s="18" t="s">
        <v>6942</v>
      </c>
      <c r="D3873" s="13" t="s">
        <v>113</v>
      </c>
      <c r="E3873" s="17">
        <v>1</v>
      </c>
    </row>
    <row r="3874" spans="1:5" ht="12.75" customHeight="1">
      <c r="A3874" s="15" t="s">
        <v>6782</v>
      </c>
      <c r="B3874" s="16" t="s">
        <v>6943</v>
      </c>
      <c r="C3874" s="18" t="s">
        <v>6944</v>
      </c>
      <c r="D3874" s="13" t="s">
        <v>113</v>
      </c>
      <c r="E3874" s="17">
        <v>1</v>
      </c>
    </row>
    <row r="3875" spans="1:5" ht="12.75" customHeight="1">
      <c r="A3875" s="15" t="s">
        <v>6782</v>
      </c>
      <c r="B3875" s="16" t="s">
        <v>6945</v>
      </c>
      <c r="C3875" s="18" t="s">
        <v>6946</v>
      </c>
      <c r="D3875" s="13" t="s">
        <v>113</v>
      </c>
      <c r="E3875" s="14"/>
    </row>
    <row r="3876" spans="1:5" ht="12.75" customHeight="1">
      <c r="A3876" s="15" t="s">
        <v>6782</v>
      </c>
      <c r="B3876" s="16" t="s">
        <v>6947</v>
      </c>
      <c r="C3876" s="18" t="s">
        <v>6948</v>
      </c>
      <c r="D3876" s="13" t="s">
        <v>113</v>
      </c>
      <c r="E3876" s="17">
        <v>1</v>
      </c>
    </row>
    <row r="3877" spans="1:5" ht="12.75" customHeight="1">
      <c r="A3877" s="15" t="s">
        <v>6782</v>
      </c>
      <c r="B3877" s="16" t="s">
        <v>6949</v>
      </c>
      <c r="C3877" s="18" t="s">
        <v>6950</v>
      </c>
      <c r="D3877" s="13" t="s">
        <v>113</v>
      </c>
      <c r="E3877" s="14"/>
    </row>
    <row r="3878" spans="1:5" ht="12.75" customHeight="1">
      <c r="A3878" s="15" t="s">
        <v>6782</v>
      </c>
      <c r="B3878" s="16" t="s">
        <v>6951</v>
      </c>
      <c r="C3878" s="18" t="s">
        <v>6952</v>
      </c>
      <c r="D3878" s="13" t="s">
        <v>113</v>
      </c>
      <c r="E3878" s="14"/>
    </row>
    <row r="3879" spans="1:5" ht="12.75" customHeight="1">
      <c r="A3879" s="15" t="s">
        <v>6953</v>
      </c>
      <c r="B3879" s="16" t="s">
        <v>6954</v>
      </c>
      <c r="C3879" s="18" t="s">
        <v>6955</v>
      </c>
      <c r="D3879" s="13" t="s">
        <v>113</v>
      </c>
      <c r="E3879" s="14"/>
    </row>
    <row r="3880" spans="1:5" ht="12.75" customHeight="1">
      <c r="A3880" s="15" t="s">
        <v>6956</v>
      </c>
      <c r="B3880" s="16" t="s">
        <v>6957</v>
      </c>
      <c r="C3880" s="18" t="s">
        <v>6958</v>
      </c>
      <c r="D3880" s="13" t="s">
        <v>16</v>
      </c>
      <c r="E3880" s="14"/>
    </row>
    <row r="3881" spans="1:5" ht="12.75" customHeight="1">
      <c r="A3881" s="15" t="s">
        <v>6959</v>
      </c>
      <c r="B3881" s="16" t="s">
        <v>6960</v>
      </c>
      <c r="C3881" s="18" t="s">
        <v>6961</v>
      </c>
      <c r="D3881" s="13" t="s">
        <v>16</v>
      </c>
      <c r="E3881" s="14"/>
    </row>
    <row r="3882" spans="1:5" ht="12.75" customHeight="1">
      <c r="A3882" s="15" t="s">
        <v>6959</v>
      </c>
      <c r="B3882" s="16" t="s">
        <v>6962</v>
      </c>
      <c r="C3882" s="18" t="s">
        <v>6961</v>
      </c>
      <c r="D3882" s="13" t="s">
        <v>113</v>
      </c>
      <c r="E3882" s="14"/>
    </row>
    <row r="3883" spans="1:5" ht="12.75" customHeight="1">
      <c r="A3883" s="15" t="s">
        <v>6959</v>
      </c>
      <c r="B3883" s="16" t="s">
        <v>6963</v>
      </c>
      <c r="C3883" s="18" t="s">
        <v>6964</v>
      </c>
      <c r="D3883" s="13" t="s">
        <v>16</v>
      </c>
      <c r="E3883" s="14"/>
    </row>
    <row r="3884" spans="1:5" ht="12.75" customHeight="1">
      <c r="A3884" s="15" t="s">
        <v>6959</v>
      </c>
      <c r="B3884" s="16" t="s">
        <v>6965</v>
      </c>
      <c r="C3884" s="18" t="s">
        <v>6966</v>
      </c>
      <c r="D3884" s="13" t="s">
        <v>16</v>
      </c>
      <c r="E3884" s="14"/>
    </row>
    <row r="3885" spans="1:5" ht="12.75" customHeight="1">
      <c r="A3885" s="15" t="s">
        <v>6959</v>
      </c>
      <c r="B3885" s="16" t="s">
        <v>6967</v>
      </c>
      <c r="C3885" s="18" t="s">
        <v>6968</v>
      </c>
      <c r="D3885" s="13" t="s">
        <v>113</v>
      </c>
      <c r="E3885" s="17">
        <v>1</v>
      </c>
    </row>
    <row r="3886" spans="1:5" ht="12.75" customHeight="1">
      <c r="A3886" s="15" t="s">
        <v>6959</v>
      </c>
      <c r="B3886" s="16" t="s">
        <v>6969</v>
      </c>
      <c r="C3886" s="18" t="s">
        <v>6970</v>
      </c>
      <c r="D3886" s="13" t="s">
        <v>16</v>
      </c>
      <c r="E3886" s="14"/>
    </row>
    <row r="3887" spans="1:5" ht="12.75" customHeight="1">
      <c r="A3887" s="15" t="s">
        <v>6959</v>
      </c>
      <c r="B3887" s="16" t="s">
        <v>6971</v>
      </c>
      <c r="C3887" s="18" t="s">
        <v>6972</v>
      </c>
      <c r="D3887" s="13" t="s">
        <v>16</v>
      </c>
      <c r="E3887" s="14"/>
    </row>
    <row r="3888" spans="1:5" ht="12.75" customHeight="1">
      <c r="A3888" s="15" t="s">
        <v>6959</v>
      </c>
      <c r="B3888" s="16" t="s">
        <v>6973</v>
      </c>
      <c r="C3888" s="18" t="s">
        <v>6974</v>
      </c>
      <c r="D3888" s="13" t="s">
        <v>16</v>
      </c>
      <c r="E3888" s="17">
        <v>1</v>
      </c>
    </row>
    <row r="3889" spans="1:5" ht="12.75" customHeight="1">
      <c r="A3889" s="15" t="s">
        <v>6959</v>
      </c>
      <c r="B3889" s="16" t="s">
        <v>6975</v>
      </c>
      <c r="C3889" s="18" t="s">
        <v>6976</v>
      </c>
      <c r="D3889" s="13" t="s">
        <v>113</v>
      </c>
      <c r="E3889" s="14"/>
    </row>
    <row r="3890" spans="1:5" ht="12.75" customHeight="1">
      <c r="A3890" s="15" t="s">
        <v>6959</v>
      </c>
      <c r="B3890" s="16" t="s">
        <v>6977</v>
      </c>
      <c r="C3890" s="18" t="s">
        <v>6978</v>
      </c>
      <c r="D3890" s="13" t="s">
        <v>113</v>
      </c>
      <c r="E3890" s="14"/>
    </row>
    <row r="3891" spans="1:5" ht="12.75" customHeight="1">
      <c r="A3891" s="15" t="s">
        <v>6959</v>
      </c>
      <c r="B3891" s="16" t="s">
        <v>6979</v>
      </c>
      <c r="C3891" s="18" t="s">
        <v>6980</v>
      </c>
      <c r="D3891" s="13" t="s">
        <v>113</v>
      </c>
      <c r="E3891" s="17">
        <v>1</v>
      </c>
    </row>
    <row r="3892" spans="1:5" ht="12.75" customHeight="1">
      <c r="A3892" s="15" t="s">
        <v>6959</v>
      </c>
      <c r="B3892" s="16" t="s">
        <v>6981</v>
      </c>
      <c r="C3892" s="18" t="s">
        <v>6982</v>
      </c>
      <c r="D3892" s="13" t="s">
        <v>16</v>
      </c>
      <c r="E3892" s="14"/>
    </row>
    <row r="3893" spans="1:5" ht="12.75" customHeight="1">
      <c r="A3893" s="15" t="s">
        <v>6959</v>
      </c>
      <c r="B3893" s="16" t="s">
        <v>6983</v>
      </c>
      <c r="C3893" s="18" t="s">
        <v>6984</v>
      </c>
      <c r="D3893" s="13" t="s">
        <v>16</v>
      </c>
      <c r="E3893" s="14"/>
    </row>
    <row r="3894" spans="1:5" ht="12.75" customHeight="1">
      <c r="A3894" s="15" t="s">
        <v>6959</v>
      </c>
      <c r="B3894" s="16" t="s">
        <v>6985</v>
      </c>
      <c r="C3894" s="18" t="s">
        <v>6986</v>
      </c>
      <c r="D3894" s="13" t="s">
        <v>16</v>
      </c>
      <c r="E3894" s="14"/>
    </row>
    <row r="3895" spans="1:5" ht="12.75" customHeight="1">
      <c r="A3895" s="15" t="s">
        <v>6959</v>
      </c>
      <c r="B3895" s="16" t="s">
        <v>6987</v>
      </c>
      <c r="C3895" s="18" t="s">
        <v>6988</v>
      </c>
      <c r="D3895" s="13" t="s">
        <v>16</v>
      </c>
      <c r="E3895" s="14"/>
    </row>
    <row r="3896" spans="1:5" ht="12.75" customHeight="1">
      <c r="A3896" s="15" t="s">
        <v>6959</v>
      </c>
      <c r="B3896" s="16" t="s">
        <v>6989</v>
      </c>
      <c r="C3896" s="18" t="s">
        <v>6990</v>
      </c>
      <c r="D3896" s="13" t="s">
        <v>16</v>
      </c>
      <c r="E3896" s="14"/>
    </row>
    <row r="3897" spans="1:5" ht="12.75" customHeight="1">
      <c r="A3897" s="15" t="s">
        <v>6959</v>
      </c>
      <c r="B3897" s="16" t="s">
        <v>6991</v>
      </c>
      <c r="C3897" s="18" t="s">
        <v>6992</v>
      </c>
      <c r="D3897" s="13" t="s">
        <v>16</v>
      </c>
      <c r="E3897" s="14"/>
    </row>
    <row r="3898" spans="1:5" ht="12.75" customHeight="1">
      <c r="A3898" s="15" t="s">
        <v>6959</v>
      </c>
      <c r="B3898" s="16" t="s">
        <v>6993</v>
      </c>
      <c r="C3898" s="18" t="s">
        <v>6994</v>
      </c>
      <c r="D3898" s="13" t="s">
        <v>16</v>
      </c>
      <c r="E3898" s="14"/>
    </row>
    <row r="3899" spans="1:5" ht="12.75" customHeight="1">
      <c r="A3899" s="15" t="s">
        <v>6959</v>
      </c>
      <c r="B3899" s="16" t="s">
        <v>6995</v>
      </c>
      <c r="C3899" s="18" t="s">
        <v>6996</v>
      </c>
      <c r="D3899" s="13" t="s">
        <v>16</v>
      </c>
      <c r="E3899" s="14"/>
    </row>
    <row r="3900" spans="1:5" ht="12.75" customHeight="1">
      <c r="A3900" s="15" t="s">
        <v>6959</v>
      </c>
      <c r="B3900" s="16" t="s">
        <v>6997</v>
      </c>
      <c r="C3900" s="18" t="s">
        <v>6998</v>
      </c>
      <c r="D3900" s="13" t="s">
        <v>16</v>
      </c>
      <c r="E3900" s="17">
        <v>2</v>
      </c>
    </row>
    <row r="3901" spans="1:5" ht="12.75" customHeight="1">
      <c r="A3901" s="15" t="s">
        <v>6959</v>
      </c>
      <c r="B3901" s="16" t="s">
        <v>6999</v>
      </c>
      <c r="C3901" s="18" t="s">
        <v>7000</v>
      </c>
      <c r="D3901" s="13" t="s">
        <v>16</v>
      </c>
      <c r="E3901" s="17">
        <v>1</v>
      </c>
    </row>
    <row r="3902" spans="1:5" ht="12.75" customHeight="1">
      <c r="A3902" s="15" t="s">
        <v>6959</v>
      </c>
      <c r="B3902" s="16" t="s">
        <v>7001</v>
      </c>
      <c r="C3902" s="18" t="s">
        <v>7002</v>
      </c>
      <c r="D3902" s="13" t="s">
        <v>16</v>
      </c>
      <c r="E3902" s="14"/>
    </row>
    <row r="3903" spans="1:5" ht="12.75" customHeight="1">
      <c r="A3903" s="15" t="s">
        <v>6959</v>
      </c>
      <c r="B3903" s="16" t="s">
        <v>7003</v>
      </c>
      <c r="C3903" s="18" t="s">
        <v>7004</v>
      </c>
      <c r="D3903" s="13" t="s">
        <v>16</v>
      </c>
      <c r="E3903" s="14"/>
    </row>
    <row r="3904" spans="1:5" ht="12.75" customHeight="1">
      <c r="A3904" s="15" t="s">
        <v>6959</v>
      </c>
      <c r="B3904" s="16" t="s">
        <v>7005</v>
      </c>
      <c r="C3904" s="18" t="s">
        <v>7006</v>
      </c>
      <c r="D3904" s="13" t="s">
        <v>16</v>
      </c>
      <c r="E3904" s="14"/>
    </row>
    <row r="3905" spans="1:5" ht="12.75" customHeight="1">
      <c r="A3905" s="15" t="s">
        <v>6959</v>
      </c>
      <c r="B3905" s="16" t="s">
        <v>7007</v>
      </c>
      <c r="C3905" s="18" t="s">
        <v>7008</v>
      </c>
      <c r="D3905" s="13" t="s">
        <v>16</v>
      </c>
      <c r="E3905" s="14"/>
    </row>
    <row r="3906" spans="1:5" ht="12.75" customHeight="1">
      <c r="A3906" s="15" t="s">
        <v>6959</v>
      </c>
      <c r="B3906" s="16" t="s">
        <v>7009</v>
      </c>
      <c r="C3906" s="18" t="s">
        <v>7010</v>
      </c>
      <c r="D3906" s="13" t="s">
        <v>16</v>
      </c>
      <c r="E3906" s="14"/>
    </row>
    <row r="3907" spans="1:5" ht="12.75" customHeight="1">
      <c r="A3907" s="15" t="s">
        <v>6959</v>
      </c>
      <c r="B3907" s="16" t="s">
        <v>7011</v>
      </c>
      <c r="C3907" s="18" t="s">
        <v>7012</v>
      </c>
      <c r="D3907" s="13" t="s">
        <v>16</v>
      </c>
      <c r="E3907" s="14"/>
    </row>
    <row r="3908" spans="1:5" ht="12.75" customHeight="1">
      <c r="A3908" s="15" t="s">
        <v>6959</v>
      </c>
      <c r="B3908" s="16" t="s">
        <v>7013</v>
      </c>
      <c r="C3908" s="18" t="s">
        <v>7014</v>
      </c>
      <c r="D3908" s="13" t="s">
        <v>16</v>
      </c>
      <c r="E3908" s="14"/>
    </row>
    <row r="3909" spans="1:5" ht="12.75" customHeight="1">
      <c r="A3909" s="15" t="s">
        <v>6959</v>
      </c>
      <c r="B3909" s="16" t="s">
        <v>7015</v>
      </c>
      <c r="C3909" s="18" t="s">
        <v>7016</v>
      </c>
      <c r="D3909" s="13" t="s">
        <v>16</v>
      </c>
      <c r="E3909" s="14"/>
    </row>
    <row r="3910" spans="1:5" ht="12.75" customHeight="1">
      <c r="A3910" s="15" t="s">
        <v>6959</v>
      </c>
      <c r="B3910" s="16" t="s">
        <v>7017</v>
      </c>
      <c r="C3910" s="18" t="s">
        <v>7018</v>
      </c>
      <c r="D3910" s="13" t="s">
        <v>16</v>
      </c>
      <c r="E3910" s="14"/>
    </row>
    <row r="3911" spans="1:5" ht="12.75" customHeight="1">
      <c r="A3911" s="15" t="s">
        <v>6959</v>
      </c>
      <c r="B3911" s="16" t="s">
        <v>7019</v>
      </c>
      <c r="C3911" s="18" t="s">
        <v>7020</v>
      </c>
      <c r="D3911" s="13" t="s">
        <v>16</v>
      </c>
      <c r="E3911" s="14"/>
    </row>
    <row r="3912" spans="1:5" ht="12.75" customHeight="1">
      <c r="A3912" s="15" t="s">
        <v>6959</v>
      </c>
      <c r="B3912" s="16" t="s">
        <v>7021</v>
      </c>
      <c r="C3912" s="18" t="s">
        <v>7022</v>
      </c>
      <c r="D3912" s="13" t="s">
        <v>16</v>
      </c>
      <c r="E3912" s="14"/>
    </row>
    <row r="3913" spans="1:5" ht="12.75" customHeight="1">
      <c r="A3913" s="15" t="s">
        <v>6959</v>
      </c>
      <c r="B3913" s="16" t="s">
        <v>7023</v>
      </c>
      <c r="C3913" s="18" t="s">
        <v>7024</v>
      </c>
      <c r="D3913" s="13" t="s">
        <v>16</v>
      </c>
      <c r="E3913" s="14"/>
    </row>
    <row r="3914" spans="1:5" ht="12.75" customHeight="1">
      <c r="A3914" s="15" t="s">
        <v>6959</v>
      </c>
      <c r="B3914" s="16" t="s">
        <v>7025</v>
      </c>
      <c r="C3914" s="18" t="s">
        <v>7026</v>
      </c>
      <c r="D3914" s="13" t="s">
        <v>16</v>
      </c>
      <c r="E3914" s="17">
        <v>2</v>
      </c>
    </row>
    <row r="3915" spans="1:5" ht="12.75" customHeight="1">
      <c r="A3915" s="15" t="s">
        <v>6959</v>
      </c>
      <c r="B3915" s="16" t="s">
        <v>7027</v>
      </c>
      <c r="C3915" s="18" t="s">
        <v>7028</v>
      </c>
      <c r="D3915" s="13" t="s">
        <v>16</v>
      </c>
      <c r="E3915" s="14"/>
    </row>
    <row r="3916" spans="1:5" ht="12.75" customHeight="1">
      <c r="A3916" s="15" t="s">
        <v>7029</v>
      </c>
      <c r="B3916" s="16" t="s">
        <v>7030</v>
      </c>
      <c r="C3916" s="18" t="s">
        <v>7031</v>
      </c>
      <c r="D3916" s="13" t="s">
        <v>268</v>
      </c>
      <c r="E3916" s="14"/>
    </row>
    <row r="3917" spans="1:5" ht="12.75" customHeight="1">
      <c r="A3917" s="15" t="s">
        <v>7029</v>
      </c>
      <c r="B3917" s="16" t="s">
        <v>7032</v>
      </c>
      <c r="C3917" s="18" t="s">
        <v>7033</v>
      </c>
      <c r="D3917" s="13" t="s">
        <v>113</v>
      </c>
      <c r="E3917" s="14"/>
    </row>
    <row r="3918" spans="1:5" ht="12.75" customHeight="1">
      <c r="A3918" s="15" t="s">
        <v>7034</v>
      </c>
      <c r="B3918" s="16" t="s">
        <v>7035</v>
      </c>
      <c r="C3918" s="18" t="s">
        <v>7036</v>
      </c>
      <c r="D3918" s="13" t="s">
        <v>113</v>
      </c>
      <c r="E3918" s="14"/>
    </row>
    <row r="3919" spans="1:5" ht="12.75" customHeight="1">
      <c r="A3919" s="15" t="s">
        <v>7037</v>
      </c>
      <c r="B3919" s="16" t="s">
        <v>7038</v>
      </c>
      <c r="C3919" s="18" t="s">
        <v>7039</v>
      </c>
      <c r="D3919" s="13" t="s">
        <v>224</v>
      </c>
      <c r="E3919" s="17">
        <v>1</v>
      </c>
    </row>
    <row r="3920" spans="1:5" ht="12.75" customHeight="1">
      <c r="A3920" s="15" t="s">
        <v>7040</v>
      </c>
      <c r="B3920" s="16" t="s">
        <v>7041</v>
      </c>
      <c r="C3920" s="18" t="s">
        <v>7042</v>
      </c>
      <c r="D3920" s="13" t="s">
        <v>16</v>
      </c>
      <c r="E3920" s="14"/>
    </row>
    <row r="3921" spans="1:5" ht="12.75" customHeight="1">
      <c r="A3921" s="15" t="s">
        <v>7040</v>
      </c>
      <c r="B3921" s="16" t="s">
        <v>7043</v>
      </c>
      <c r="C3921" s="18" t="s">
        <v>7044</v>
      </c>
      <c r="D3921" s="13" t="s">
        <v>113</v>
      </c>
      <c r="E3921" s="14"/>
    </row>
    <row r="3922" spans="1:5" ht="12.75" customHeight="1">
      <c r="A3922" s="15" t="s">
        <v>7045</v>
      </c>
      <c r="B3922" s="16" t="s">
        <v>7046</v>
      </c>
      <c r="C3922" s="18" t="s">
        <v>7047</v>
      </c>
      <c r="D3922" s="13" t="s">
        <v>16</v>
      </c>
      <c r="E3922" s="14"/>
    </row>
    <row r="3923" spans="1:5" ht="12.75" customHeight="1">
      <c r="A3923" s="15" t="s">
        <v>7045</v>
      </c>
      <c r="B3923" s="16" t="s">
        <v>7048</v>
      </c>
      <c r="C3923" s="18" t="s">
        <v>7049</v>
      </c>
      <c r="D3923" s="13" t="s">
        <v>136</v>
      </c>
      <c r="E3923" s="14"/>
    </row>
    <row r="3924" spans="1:5" ht="12.75" customHeight="1">
      <c r="A3924" s="15" t="s">
        <v>7045</v>
      </c>
      <c r="B3924" s="16" t="s">
        <v>7050</v>
      </c>
      <c r="C3924" s="18" t="s">
        <v>7051</v>
      </c>
      <c r="D3924" s="13" t="s">
        <v>16</v>
      </c>
      <c r="E3924" s="14"/>
    </row>
    <row r="3925" spans="1:5" ht="12.75" customHeight="1">
      <c r="A3925" s="10" t="s">
        <v>7045</v>
      </c>
      <c r="B3925" s="11" t="s">
        <v>7052</v>
      </c>
      <c r="C3925" s="18" t="s">
        <v>7053</v>
      </c>
      <c r="D3925" s="13" t="s">
        <v>13</v>
      </c>
      <c r="E3925" s="14"/>
    </row>
    <row r="3926" spans="1:5" ht="12.75" customHeight="1">
      <c r="A3926" s="15" t="s">
        <v>7054</v>
      </c>
      <c r="B3926" s="16" t="s">
        <v>7055</v>
      </c>
      <c r="C3926" s="18" t="s">
        <v>7056</v>
      </c>
      <c r="D3926" s="13" t="s">
        <v>16</v>
      </c>
      <c r="E3926" s="17">
        <v>1</v>
      </c>
    </row>
    <row r="3927" spans="1:5" ht="12.75" customHeight="1">
      <c r="A3927" s="15" t="s">
        <v>7054</v>
      </c>
      <c r="B3927" s="16" t="s">
        <v>7057</v>
      </c>
      <c r="C3927" s="18" t="s">
        <v>7058</v>
      </c>
      <c r="D3927" s="13" t="s">
        <v>16</v>
      </c>
      <c r="E3927" s="14"/>
    </row>
    <row r="3928" spans="1:5" ht="12.75" customHeight="1">
      <c r="A3928" s="15" t="s">
        <v>7054</v>
      </c>
      <c r="B3928" s="16" t="s">
        <v>7059</v>
      </c>
      <c r="C3928" s="12"/>
      <c r="D3928" s="13" t="s">
        <v>13</v>
      </c>
      <c r="E3928" s="14"/>
    </row>
    <row r="3929" spans="1:5" ht="12.75" customHeight="1">
      <c r="A3929" s="15" t="s">
        <v>7060</v>
      </c>
      <c r="B3929" s="16" t="s">
        <v>7061</v>
      </c>
      <c r="C3929" s="18" t="s">
        <v>7062</v>
      </c>
      <c r="D3929" s="13" t="s">
        <v>16</v>
      </c>
      <c r="E3929" s="14"/>
    </row>
    <row r="3930" spans="1:5" ht="12.75" customHeight="1">
      <c r="A3930" s="15" t="s">
        <v>7063</v>
      </c>
      <c r="B3930" s="16" t="s">
        <v>7064</v>
      </c>
      <c r="C3930" s="18" t="s">
        <v>7065</v>
      </c>
      <c r="D3930" s="13" t="s">
        <v>16</v>
      </c>
      <c r="E3930" s="14"/>
    </row>
    <row r="3931" spans="1:5" ht="12.75" customHeight="1">
      <c r="A3931" s="15" t="s">
        <v>7063</v>
      </c>
      <c r="B3931" s="16" t="s">
        <v>7066</v>
      </c>
      <c r="C3931" s="18" t="s">
        <v>7067</v>
      </c>
      <c r="D3931" s="13" t="s">
        <v>224</v>
      </c>
      <c r="E3931" s="14"/>
    </row>
    <row r="3932" spans="1:5" ht="12.75" customHeight="1">
      <c r="A3932" s="15" t="s">
        <v>7068</v>
      </c>
      <c r="B3932" s="16" t="s">
        <v>7069</v>
      </c>
      <c r="C3932" s="18" t="s">
        <v>7070</v>
      </c>
      <c r="D3932" s="13" t="s">
        <v>16</v>
      </c>
      <c r="E3932" s="14"/>
    </row>
    <row r="3933" spans="1:5" ht="12.75" customHeight="1">
      <c r="A3933" s="15" t="s">
        <v>7068</v>
      </c>
      <c r="B3933" s="16" t="s">
        <v>7071</v>
      </c>
      <c r="C3933" s="18" t="s">
        <v>7072</v>
      </c>
      <c r="D3933" s="13" t="s">
        <v>113</v>
      </c>
      <c r="E3933" s="14"/>
    </row>
    <row r="3934" spans="1:5" ht="12.75" customHeight="1">
      <c r="A3934" s="15" t="s">
        <v>7073</v>
      </c>
      <c r="B3934" s="16" t="s">
        <v>7074</v>
      </c>
      <c r="C3934" s="18" t="s">
        <v>7075</v>
      </c>
      <c r="D3934" s="13" t="s">
        <v>113</v>
      </c>
      <c r="E3934" s="14"/>
    </row>
    <row r="3935" spans="1:5" ht="12.75" customHeight="1">
      <c r="A3935" s="15" t="s">
        <v>7073</v>
      </c>
      <c r="B3935" s="16" t="s">
        <v>7076</v>
      </c>
      <c r="C3935" s="18" t="s">
        <v>7077</v>
      </c>
      <c r="D3935" s="13" t="s">
        <v>16</v>
      </c>
      <c r="E3935" s="14"/>
    </row>
    <row r="3936" spans="1:5" ht="12.75" customHeight="1">
      <c r="A3936" s="15" t="s">
        <v>7073</v>
      </c>
      <c r="B3936" s="16" t="s">
        <v>7078</v>
      </c>
      <c r="C3936" s="18" t="s">
        <v>7079</v>
      </c>
      <c r="D3936" s="13" t="s">
        <v>113</v>
      </c>
      <c r="E3936" s="14"/>
    </row>
    <row r="3937" spans="1:5" ht="12.75" customHeight="1">
      <c r="A3937" s="15" t="s">
        <v>7073</v>
      </c>
      <c r="B3937" s="16" t="s">
        <v>7080</v>
      </c>
      <c r="C3937" s="18" t="s">
        <v>7081</v>
      </c>
      <c r="D3937" s="13" t="s">
        <v>113</v>
      </c>
      <c r="E3937" s="14"/>
    </row>
    <row r="3938" spans="1:5" ht="12.75" customHeight="1">
      <c r="A3938" s="15" t="s">
        <v>7073</v>
      </c>
      <c r="B3938" s="16" t="s">
        <v>7082</v>
      </c>
      <c r="C3938" s="18" t="s">
        <v>7083</v>
      </c>
      <c r="D3938" s="13" t="s">
        <v>113</v>
      </c>
      <c r="E3938" s="14"/>
    </row>
    <row r="3939" spans="1:5" ht="12.75" customHeight="1">
      <c r="A3939" s="15" t="s">
        <v>7073</v>
      </c>
      <c r="B3939" s="16" t="s">
        <v>7084</v>
      </c>
      <c r="C3939" s="18" t="s">
        <v>7085</v>
      </c>
      <c r="D3939" s="13" t="s">
        <v>113</v>
      </c>
      <c r="E3939" s="14"/>
    </row>
    <row r="3940" spans="1:5" ht="12.75" customHeight="1">
      <c r="A3940" s="15" t="s">
        <v>7073</v>
      </c>
      <c r="B3940" s="16" t="s">
        <v>7086</v>
      </c>
      <c r="C3940" s="18" t="s">
        <v>7087</v>
      </c>
      <c r="D3940" s="13" t="s">
        <v>113</v>
      </c>
      <c r="E3940" s="14"/>
    </row>
    <row r="3941" spans="1:5" ht="12.75" customHeight="1">
      <c r="A3941" s="15" t="s">
        <v>7073</v>
      </c>
      <c r="B3941" s="16" t="s">
        <v>7088</v>
      </c>
      <c r="C3941" s="18" t="s">
        <v>7089</v>
      </c>
      <c r="D3941" s="13" t="s">
        <v>224</v>
      </c>
      <c r="E3941" s="14"/>
    </row>
    <row r="3942" spans="1:5" ht="12.75" customHeight="1">
      <c r="A3942" s="15" t="s">
        <v>7073</v>
      </c>
      <c r="B3942" s="16" t="s">
        <v>7090</v>
      </c>
      <c r="C3942" s="18" t="s">
        <v>7091</v>
      </c>
      <c r="D3942" s="13" t="s">
        <v>113</v>
      </c>
      <c r="E3942" s="14"/>
    </row>
    <row r="3943" spans="1:5" ht="12.75" customHeight="1">
      <c r="A3943" s="15" t="s">
        <v>7073</v>
      </c>
      <c r="B3943" s="16" t="s">
        <v>7092</v>
      </c>
      <c r="C3943" s="18" t="s">
        <v>7093</v>
      </c>
      <c r="D3943" s="13" t="s">
        <v>113</v>
      </c>
      <c r="E3943" s="14"/>
    </row>
    <row r="3944" spans="1:5" ht="12.75" customHeight="1">
      <c r="A3944" s="15" t="s">
        <v>7073</v>
      </c>
      <c r="B3944" s="16" t="s">
        <v>7094</v>
      </c>
      <c r="C3944" s="18" t="s">
        <v>7095</v>
      </c>
      <c r="D3944" s="13" t="s">
        <v>136</v>
      </c>
      <c r="E3944" s="14"/>
    </row>
    <row r="3945" spans="1:5" ht="12.75" customHeight="1">
      <c r="A3945" s="15" t="s">
        <v>7073</v>
      </c>
      <c r="B3945" s="16" t="s">
        <v>7096</v>
      </c>
      <c r="C3945" s="18" t="s">
        <v>7097</v>
      </c>
      <c r="D3945" s="13" t="s">
        <v>16</v>
      </c>
      <c r="E3945" s="14"/>
    </row>
    <row r="3946" spans="1:5" ht="12.75" customHeight="1">
      <c r="A3946" s="15" t="s">
        <v>7073</v>
      </c>
      <c r="B3946" s="16" t="s">
        <v>7098</v>
      </c>
      <c r="C3946" s="18" t="s">
        <v>7099</v>
      </c>
      <c r="D3946" s="13" t="s">
        <v>136</v>
      </c>
      <c r="E3946" s="14"/>
    </row>
    <row r="3947" spans="1:5" ht="12.75" customHeight="1">
      <c r="A3947" s="15" t="s">
        <v>7073</v>
      </c>
      <c r="B3947" s="16" t="s">
        <v>7100</v>
      </c>
      <c r="C3947" s="18" t="s">
        <v>7101</v>
      </c>
      <c r="D3947" s="13" t="s">
        <v>113</v>
      </c>
      <c r="E3947" s="14"/>
    </row>
    <row r="3948" spans="1:5" ht="12.75" customHeight="1">
      <c r="A3948" s="15" t="s">
        <v>7073</v>
      </c>
      <c r="B3948" s="16" t="s">
        <v>7102</v>
      </c>
      <c r="C3948" s="18" t="s">
        <v>7103</v>
      </c>
      <c r="D3948" s="13" t="s">
        <v>16</v>
      </c>
      <c r="E3948" s="14"/>
    </row>
    <row r="3949" spans="1:5" ht="12.75" customHeight="1">
      <c r="A3949" s="15" t="s">
        <v>7073</v>
      </c>
      <c r="B3949" s="16" t="s">
        <v>7104</v>
      </c>
      <c r="C3949" s="18" t="s">
        <v>7105</v>
      </c>
      <c r="D3949" s="13" t="s">
        <v>113</v>
      </c>
      <c r="E3949" s="14"/>
    </row>
    <row r="3950" spans="1:5" ht="12.75" customHeight="1">
      <c r="A3950" s="10" t="s">
        <v>7106</v>
      </c>
      <c r="B3950" s="11" t="s">
        <v>7107</v>
      </c>
      <c r="C3950" s="18" t="s">
        <v>7108</v>
      </c>
      <c r="D3950" s="13" t="s">
        <v>13</v>
      </c>
      <c r="E3950" s="14"/>
    </row>
    <row r="3951" spans="1:5" ht="12.75" customHeight="1">
      <c r="A3951" s="10" t="s">
        <v>7106</v>
      </c>
      <c r="B3951" s="11" t="s">
        <v>7109</v>
      </c>
      <c r="C3951" s="18" t="s">
        <v>7110</v>
      </c>
      <c r="D3951" s="13" t="s">
        <v>13</v>
      </c>
      <c r="E3951" s="14"/>
    </row>
    <row r="3952" spans="1:5" ht="12.75" customHeight="1">
      <c r="A3952" s="10" t="s">
        <v>7111</v>
      </c>
      <c r="B3952" s="11" t="s">
        <v>7112</v>
      </c>
      <c r="C3952" s="12"/>
      <c r="D3952" s="13" t="s">
        <v>13</v>
      </c>
      <c r="E3952" s="14"/>
    </row>
    <row r="3953" spans="1:5" ht="12.75" customHeight="1">
      <c r="A3953" s="10" t="s">
        <v>7111</v>
      </c>
      <c r="B3953" s="11" t="s">
        <v>7113</v>
      </c>
      <c r="C3953" s="18" t="s">
        <v>7114</v>
      </c>
      <c r="D3953" s="13" t="s">
        <v>13</v>
      </c>
      <c r="E3953" s="17">
        <v>1</v>
      </c>
    </row>
    <row r="3954" spans="1:5" ht="12.75" customHeight="1">
      <c r="A3954" s="10" t="s">
        <v>7111</v>
      </c>
      <c r="B3954" s="11" t="s">
        <v>7115</v>
      </c>
      <c r="C3954" s="12"/>
      <c r="D3954" s="13" t="s">
        <v>13</v>
      </c>
      <c r="E3954" s="14"/>
    </row>
    <row r="3955" spans="1:5" ht="12.75" customHeight="1">
      <c r="A3955" s="10" t="s">
        <v>7111</v>
      </c>
      <c r="B3955" s="11" t="s">
        <v>7116</v>
      </c>
      <c r="C3955" s="18" t="s">
        <v>7117</v>
      </c>
      <c r="D3955" s="13" t="s">
        <v>13</v>
      </c>
      <c r="E3955" s="14"/>
    </row>
    <row r="3956" spans="1:5" ht="12.75" customHeight="1">
      <c r="A3956" s="10" t="s">
        <v>7111</v>
      </c>
      <c r="B3956" s="11" t="s">
        <v>7118</v>
      </c>
      <c r="C3956" s="12"/>
      <c r="D3956" s="13" t="s">
        <v>13</v>
      </c>
      <c r="E3956" s="14"/>
    </row>
    <row r="3957" spans="1:5" ht="12.75" customHeight="1">
      <c r="A3957" s="10" t="s">
        <v>7111</v>
      </c>
      <c r="B3957" s="11" t="s">
        <v>7119</v>
      </c>
      <c r="C3957" s="12"/>
      <c r="D3957" s="13" t="s">
        <v>13</v>
      </c>
      <c r="E3957" s="14"/>
    </row>
    <row r="3958" spans="1:5" ht="12.75" customHeight="1">
      <c r="A3958" s="10" t="s">
        <v>7111</v>
      </c>
      <c r="B3958" s="11" t="s">
        <v>7120</v>
      </c>
      <c r="C3958" s="12"/>
      <c r="D3958" s="13" t="s">
        <v>13</v>
      </c>
      <c r="E3958" s="14"/>
    </row>
    <row r="3959" spans="1:5" ht="12.75" customHeight="1">
      <c r="A3959" s="10" t="s">
        <v>7111</v>
      </c>
      <c r="B3959" s="11" t="s">
        <v>7121</v>
      </c>
      <c r="C3959" s="12"/>
      <c r="D3959" s="13" t="s">
        <v>13</v>
      </c>
      <c r="E3959" s="14"/>
    </row>
    <row r="3960" spans="1:5" ht="12.75" customHeight="1">
      <c r="A3960" s="10" t="s">
        <v>7111</v>
      </c>
      <c r="B3960" s="11" t="s">
        <v>7122</v>
      </c>
      <c r="C3960" s="18" t="s">
        <v>7123</v>
      </c>
      <c r="D3960" s="13" t="s">
        <v>13</v>
      </c>
      <c r="E3960" s="14"/>
    </row>
    <row r="3961" spans="1:5" ht="12.75" customHeight="1">
      <c r="A3961" s="10" t="s">
        <v>7111</v>
      </c>
      <c r="B3961" s="11" t="s">
        <v>7124</v>
      </c>
      <c r="C3961" s="18" t="s">
        <v>7125</v>
      </c>
      <c r="D3961" s="13" t="s">
        <v>13</v>
      </c>
      <c r="E3961" s="17">
        <v>1</v>
      </c>
    </row>
    <row r="3962" spans="1:5" ht="12.75" customHeight="1">
      <c r="A3962" s="15" t="s">
        <v>7111</v>
      </c>
      <c r="B3962" s="16" t="s">
        <v>7126</v>
      </c>
      <c r="C3962" s="12"/>
      <c r="D3962" s="13" t="s">
        <v>13</v>
      </c>
      <c r="E3962" s="14"/>
    </row>
    <row r="3963" spans="1:5" ht="12.75" customHeight="1">
      <c r="A3963" s="15" t="s">
        <v>7111</v>
      </c>
      <c r="B3963" s="16" t="s">
        <v>7127</v>
      </c>
      <c r="C3963" s="12"/>
      <c r="D3963" s="13" t="s">
        <v>13</v>
      </c>
      <c r="E3963" s="14"/>
    </row>
    <row r="3964" spans="1:5" ht="12.75" customHeight="1">
      <c r="A3964" s="10" t="s">
        <v>7111</v>
      </c>
      <c r="B3964" s="11" t="s">
        <v>7128</v>
      </c>
      <c r="C3964" s="12"/>
      <c r="D3964" s="13" t="s">
        <v>13</v>
      </c>
      <c r="E3964" s="14"/>
    </row>
    <row r="3965" spans="1:5" ht="12.75" customHeight="1">
      <c r="A3965" s="10" t="s">
        <v>7111</v>
      </c>
      <c r="B3965" s="11" t="s">
        <v>7129</v>
      </c>
      <c r="C3965" s="12"/>
      <c r="D3965" s="13" t="s">
        <v>13</v>
      </c>
      <c r="E3965" s="14"/>
    </row>
    <row r="3966" spans="1:5" ht="12.75" customHeight="1">
      <c r="A3966" s="10" t="s">
        <v>7111</v>
      </c>
      <c r="B3966" s="11" t="s">
        <v>7130</v>
      </c>
      <c r="C3966" s="18" t="s">
        <v>7131</v>
      </c>
      <c r="D3966" s="13" t="s">
        <v>13</v>
      </c>
      <c r="E3966" s="14"/>
    </row>
    <row r="3967" spans="1:5" ht="12.75" customHeight="1">
      <c r="A3967" s="10" t="s">
        <v>7111</v>
      </c>
      <c r="B3967" s="11" t="s">
        <v>7132</v>
      </c>
      <c r="C3967" s="12"/>
      <c r="D3967" s="13" t="s">
        <v>13</v>
      </c>
      <c r="E3967" s="14"/>
    </row>
    <row r="3968" spans="1:5" ht="12.75" customHeight="1">
      <c r="A3968" s="10" t="s">
        <v>7111</v>
      </c>
      <c r="B3968" s="11" t="s">
        <v>7133</v>
      </c>
      <c r="C3968" s="12"/>
      <c r="D3968" s="13" t="s">
        <v>13</v>
      </c>
      <c r="E3968" s="14"/>
    </row>
    <row r="3969" spans="1:5" ht="12.75" customHeight="1">
      <c r="A3969" s="10" t="s">
        <v>7111</v>
      </c>
      <c r="B3969" s="11" t="s">
        <v>7134</v>
      </c>
      <c r="C3969" s="12"/>
      <c r="D3969" s="13" t="s">
        <v>13</v>
      </c>
      <c r="E3969" s="14"/>
    </row>
    <row r="3970" spans="1:5" ht="12.75" customHeight="1">
      <c r="A3970" s="10" t="s">
        <v>7111</v>
      </c>
      <c r="B3970" s="11" t="s">
        <v>7135</v>
      </c>
      <c r="C3970" s="12"/>
      <c r="D3970" s="13" t="s">
        <v>13</v>
      </c>
      <c r="E3970" s="14"/>
    </row>
    <row r="3971" spans="1:5" ht="12.75" customHeight="1">
      <c r="A3971" s="10" t="s">
        <v>7111</v>
      </c>
      <c r="B3971" s="11" t="s">
        <v>7136</v>
      </c>
      <c r="C3971" s="19" t="s">
        <v>7137</v>
      </c>
      <c r="D3971" s="13" t="s">
        <v>13</v>
      </c>
      <c r="E3971" s="14"/>
    </row>
    <row r="3972" spans="1:5" ht="12.75" customHeight="1">
      <c r="A3972" s="10" t="s">
        <v>7111</v>
      </c>
      <c r="B3972" s="11" t="s">
        <v>7138</v>
      </c>
      <c r="C3972" s="12"/>
      <c r="D3972" s="13" t="s">
        <v>13</v>
      </c>
      <c r="E3972" s="14"/>
    </row>
    <row r="3973" spans="1:5" ht="12.75" customHeight="1">
      <c r="A3973" s="10" t="s">
        <v>7111</v>
      </c>
      <c r="B3973" s="11" t="s">
        <v>7139</v>
      </c>
      <c r="C3973" s="12"/>
      <c r="D3973" s="13" t="s">
        <v>13</v>
      </c>
      <c r="E3973" s="14"/>
    </row>
    <row r="3974" spans="1:5" ht="12.75" customHeight="1">
      <c r="A3974" s="10" t="s">
        <v>7111</v>
      </c>
      <c r="B3974" s="11" t="s">
        <v>7140</v>
      </c>
      <c r="C3974" s="12"/>
      <c r="D3974" s="13" t="s">
        <v>13</v>
      </c>
      <c r="E3974" s="14"/>
    </row>
    <row r="3975" spans="1:5" ht="12.75" customHeight="1">
      <c r="A3975" s="10" t="s">
        <v>7111</v>
      </c>
      <c r="B3975" s="11" t="s">
        <v>7141</v>
      </c>
      <c r="C3975" s="18" t="s">
        <v>7142</v>
      </c>
      <c r="D3975" s="13" t="s">
        <v>13</v>
      </c>
      <c r="E3975" s="17">
        <v>1</v>
      </c>
    </row>
    <row r="3976" spans="1:5" ht="12.75" customHeight="1">
      <c r="A3976" s="10" t="s">
        <v>7111</v>
      </c>
      <c r="B3976" s="11" t="s">
        <v>7143</v>
      </c>
      <c r="C3976" s="18" t="s">
        <v>7144</v>
      </c>
      <c r="D3976" s="13" t="s">
        <v>13</v>
      </c>
      <c r="E3976" s="14"/>
    </row>
    <row r="3977" spans="1:5" ht="12.75" customHeight="1">
      <c r="A3977" s="10" t="s">
        <v>7111</v>
      </c>
      <c r="B3977" s="11" t="s">
        <v>7145</v>
      </c>
      <c r="C3977" s="12"/>
      <c r="D3977" s="13" t="s">
        <v>13</v>
      </c>
      <c r="E3977" s="14"/>
    </row>
    <row r="3978" spans="1:5" ht="12.75" customHeight="1">
      <c r="A3978" s="10" t="s">
        <v>7111</v>
      </c>
      <c r="B3978" s="11" t="s">
        <v>7146</v>
      </c>
      <c r="C3978" s="12"/>
      <c r="D3978" s="13" t="s">
        <v>13</v>
      </c>
      <c r="E3978" s="14"/>
    </row>
    <row r="3979" spans="1:5" ht="12.75" customHeight="1">
      <c r="A3979" s="10" t="s">
        <v>7111</v>
      </c>
      <c r="B3979" s="11" t="s">
        <v>7147</v>
      </c>
      <c r="C3979" s="12"/>
      <c r="D3979" s="13" t="s">
        <v>13</v>
      </c>
      <c r="E3979" s="14"/>
    </row>
    <row r="3980" spans="1:5" ht="12.75" customHeight="1">
      <c r="A3980" s="10" t="s">
        <v>7111</v>
      </c>
      <c r="B3980" s="11" t="s">
        <v>7148</v>
      </c>
      <c r="C3980" s="12"/>
      <c r="D3980" s="13" t="s">
        <v>13</v>
      </c>
      <c r="E3980" s="14"/>
    </row>
    <row r="3981" spans="1:5" ht="12.75" customHeight="1">
      <c r="A3981" s="10" t="s">
        <v>7149</v>
      </c>
      <c r="B3981" s="11" t="s">
        <v>7150</v>
      </c>
      <c r="C3981" s="12"/>
      <c r="D3981" s="13" t="s">
        <v>13</v>
      </c>
      <c r="E3981" s="14"/>
    </row>
    <row r="3982" spans="1:5" ht="12.75" customHeight="1">
      <c r="A3982" s="10" t="s">
        <v>7149</v>
      </c>
      <c r="B3982" s="11" t="s">
        <v>7151</v>
      </c>
      <c r="C3982" s="18" t="s">
        <v>7152</v>
      </c>
      <c r="D3982" s="13" t="s">
        <v>13</v>
      </c>
      <c r="E3982" s="14"/>
    </row>
    <row r="3983" spans="1:5" ht="12.75" customHeight="1">
      <c r="A3983" s="15" t="s">
        <v>7153</v>
      </c>
      <c r="B3983" s="16" t="s">
        <v>7154</v>
      </c>
      <c r="C3983" s="18" t="s">
        <v>7155</v>
      </c>
      <c r="D3983" s="13" t="s">
        <v>113</v>
      </c>
      <c r="E3983" s="14"/>
    </row>
    <row r="3984" spans="1:5" ht="12.75" customHeight="1">
      <c r="A3984" s="15" t="s">
        <v>7153</v>
      </c>
      <c r="B3984" s="16" t="s">
        <v>7156</v>
      </c>
      <c r="C3984" s="18" t="s">
        <v>7157</v>
      </c>
      <c r="D3984" s="13" t="s">
        <v>16</v>
      </c>
      <c r="E3984" s="17">
        <v>1</v>
      </c>
    </row>
    <row r="3985" spans="1:5" ht="12.75" customHeight="1">
      <c r="A3985" s="15" t="s">
        <v>7153</v>
      </c>
      <c r="B3985" s="16" t="s">
        <v>7158</v>
      </c>
      <c r="C3985" s="18" t="s">
        <v>7159</v>
      </c>
      <c r="D3985" s="13" t="s">
        <v>16</v>
      </c>
      <c r="E3985" s="14"/>
    </row>
    <row r="3986" spans="1:5" ht="12.75" customHeight="1">
      <c r="A3986" s="15" t="s">
        <v>7153</v>
      </c>
      <c r="B3986" s="16" t="s">
        <v>7160</v>
      </c>
      <c r="C3986" s="18" t="s">
        <v>7161</v>
      </c>
      <c r="D3986" s="13" t="s">
        <v>113</v>
      </c>
      <c r="E3986" s="14"/>
    </row>
    <row r="3987" spans="1:5" ht="12.75" customHeight="1">
      <c r="A3987" s="15" t="s">
        <v>7153</v>
      </c>
      <c r="B3987" s="16" t="s">
        <v>7162</v>
      </c>
      <c r="C3987" s="18" t="s">
        <v>7163</v>
      </c>
      <c r="D3987" s="13" t="s">
        <v>16</v>
      </c>
      <c r="E3987" s="14"/>
    </row>
    <row r="3988" spans="1:5" ht="12.75" customHeight="1">
      <c r="A3988" s="15" t="s">
        <v>7153</v>
      </c>
      <c r="B3988" s="16" t="s">
        <v>7164</v>
      </c>
      <c r="C3988" s="18" t="s">
        <v>7165</v>
      </c>
      <c r="D3988" s="13" t="s">
        <v>16</v>
      </c>
      <c r="E3988" s="14"/>
    </row>
    <row r="3989" spans="1:5" ht="12.75" customHeight="1">
      <c r="A3989" s="15" t="s">
        <v>7153</v>
      </c>
      <c r="B3989" s="16" t="s">
        <v>7166</v>
      </c>
      <c r="C3989" s="18" t="s">
        <v>7167</v>
      </c>
      <c r="D3989" s="13" t="s">
        <v>16</v>
      </c>
      <c r="E3989" s="17">
        <v>1</v>
      </c>
    </row>
    <row r="3990" spans="1:5" ht="12.75" customHeight="1">
      <c r="A3990" s="15" t="s">
        <v>7153</v>
      </c>
      <c r="B3990" s="16" t="s">
        <v>7168</v>
      </c>
      <c r="C3990" s="18" t="s">
        <v>7169</v>
      </c>
      <c r="D3990" s="13" t="s">
        <v>16</v>
      </c>
      <c r="E3990" s="14"/>
    </row>
    <row r="3991" spans="1:5" ht="12.75" customHeight="1">
      <c r="A3991" s="15" t="s">
        <v>7153</v>
      </c>
      <c r="B3991" s="16" t="s">
        <v>7170</v>
      </c>
      <c r="C3991" s="18" t="s">
        <v>7171</v>
      </c>
      <c r="D3991" s="13" t="s">
        <v>16</v>
      </c>
      <c r="E3991" s="17">
        <v>1</v>
      </c>
    </row>
    <row r="3992" spans="1:5" ht="12.75" customHeight="1">
      <c r="A3992" s="15" t="s">
        <v>7153</v>
      </c>
      <c r="B3992" s="16" t="s">
        <v>7172</v>
      </c>
      <c r="C3992" s="18" t="s">
        <v>7173</v>
      </c>
      <c r="D3992" s="13" t="s">
        <v>16</v>
      </c>
      <c r="E3992" s="17">
        <v>2</v>
      </c>
    </row>
    <row r="3993" spans="1:5" ht="12.75" customHeight="1">
      <c r="A3993" s="15" t="s">
        <v>7153</v>
      </c>
      <c r="B3993" s="16" t="s">
        <v>7174</v>
      </c>
      <c r="C3993" s="18" t="s">
        <v>7175</v>
      </c>
      <c r="D3993" s="13" t="s">
        <v>113</v>
      </c>
      <c r="E3993" s="14"/>
    </row>
    <row r="3994" spans="1:5" ht="12.75" customHeight="1">
      <c r="A3994" s="15" t="s">
        <v>7153</v>
      </c>
      <c r="B3994" s="16" t="s">
        <v>7176</v>
      </c>
      <c r="C3994" s="18" t="s">
        <v>7177</v>
      </c>
      <c r="D3994" s="13" t="s">
        <v>16</v>
      </c>
      <c r="E3994" s="17">
        <v>1</v>
      </c>
    </row>
    <row r="3995" spans="1:5" ht="12.75" customHeight="1">
      <c r="A3995" s="15" t="s">
        <v>7153</v>
      </c>
      <c r="B3995" s="16" t="s">
        <v>7178</v>
      </c>
      <c r="C3995" s="18" t="s">
        <v>7179</v>
      </c>
      <c r="D3995" s="13" t="s">
        <v>16</v>
      </c>
      <c r="E3995" s="17">
        <v>1</v>
      </c>
    </row>
    <row r="3996" spans="1:5" ht="12.75" customHeight="1">
      <c r="A3996" s="15" t="s">
        <v>7153</v>
      </c>
      <c r="B3996" s="16" t="s">
        <v>7180</v>
      </c>
      <c r="C3996" s="18" t="s">
        <v>7181</v>
      </c>
      <c r="D3996" s="13" t="s">
        <v>16</v>
      </c>
      <c r="E3996" s="17">
        <v>1</v>
      </c>
    </row>
    <row r="3997" spans="1:5" ht="12.75" customHeight="1">
      <c r="A3997" s="15" t="s">
        <v>7153</v>
      </c>
      <c r="B3997" s="16" t="s">
        <v>7182</v>
      </c>
      <c r="C3997" s="18" t="s">
        <v>7183</v>
      </c>
      <c r="D3997" s="13" t="s">
        <v>113</v>
      </c>
      <c r="E3997" s="14"/>
    </row>
    <row r="3998" spans="1:5" ht="12.75" customHeight="1">
      <c r="A3998" s="15" t="s">
        <v>7153</v>
      </c>
      <c r="B3998" s="16" t="s">
        <v>7184</v>
      </c>
      <c r="C3998" s="18" t="s">
        <v>7185</v>
      </c>
      <c r="D3998" s="13" t="s">
        <v>16</v>
      </c>
      <c r="E3998" s="14"/>
    </row>
    <row r="3999" spans="1:5" ht="12.75" customHeight="1">
      <c r="A3999" s="15" t="s">
        <v>7153</v>
      </c>
      <c r="B3999" s="16" t="s">
        <v>7186</v>
      </c>
      <c r="C3999" s="18" t="s">
        <v>7187</v>
      </c>
      <c r="D3999" s="13" t="s">
        <v>16</v>
      </c>
      <c r="E3999" s="17">
        <v>1</v>
      </c>
    </row>
    <row r="4000" spans="1:5" ht="12.75" customHeight="1">
      <c r="A4000" s="15" t="s">
        <v>7153</v>
      </c>
      <c r="B4000" s="16" t="s">
        <v>7188</v>
      </c>
      <c r="C4000" s="18" t="s">
        <v>7189</v>
      </c>
      <c r="D4000" s="13" t="s">
        <v>16</v>
      </c>
      <c r="E4000" s="17">
        <v>2</v>
      </c>
    </row>
    <row r="4001" spans="1:5" ht="12.75" customHeight="1">
      <c r="A4001" s="15" t="s">
        <v>7153</v>
      </c>
      <c r="B4001" s="16" t="s">
        <v>7190</v>
      </c>
      <c r="C4001" s="18" t="s">
        <v>7191</v>
      </c>
      <c r="D4001" s="13" t="s">
        <v>16</v>
      </c>
      <c r="E4001" s="17">
        <v>1</v>
      </c>
    </row>
    <row r="4002" spans="1:5" ht="12.75" customHeight="1">
      <c r="A4002" s="15" t="s">
        <v>7153</v>
      </c>
      <c r="B4002" s="16" t="s">
        <v>7192</v>
      </c>
      <c r="C4002" s="18" t="s">
        <v>7193</v>
      </c>
      <c r="D4002" s="13" t="s">
        <v>16</v>
      </c>
      <c r="E4002" s="17">
        <v>1</v>
      </c>
    </row>
    <row r="4003" spans="1:5" ht="12.75" customHeight="1">
      <c r="A4003" s="15" t="s">
        <v>7153</v>
      </c>
      <c r="B4003" s="16" t="s">
        <v>7194</v>
      </c>
      <c r="C4003" s="18" t="s">
        <v>7195</v>
      </c>
      <c r="D4003" s="13" t="s">
        <v>16</v>
      </c>
      <c r="E4003" s="17">
        <v>1</v>
      </c>
    </row>
    <row r="4004" spans="1:5" ht="12.75" customHeight="1">
      <c r="A4004" s="15" t="s">
        <v>7153</v>
      </c>
      <c r="B4004" s="16" t="s">
        <v>7196</v>
      </c>
      <c r="C4004" s="18" t="s">
        <v>7197</v>
      </c>
      <c r="D4004" s="13" t="s">
        <v>113</v>
      </c>
      <c r="E4004" s="14"/>
    </row>
    <row r="4005" spans="1:5" ht="12.75" customHeight="1">
      <c r="A4005" s="15" t="s">
        <v>7153</v>
      </c>
      <c r="B4005" s="16" t="s">
        <v>7198</v>
      </c>
      <c r="C4005" s="18" t="s">
        <v>7199</v>
      </c>
      <c r="D4005" s="13" t="s">
        <v>16</v>
      </c>
      <c r="E4005" s="14"/>
    </row>
    <row r="4006" spans="1:5" ht="12.75" customHeight="1">
      <c r="A4006" s="15" t="s">
        <v>7153</v>
      </c>
      <c r="B4006" s="16" t="s">
        <v>7200</v>
      </c>
      <c r="C4006" s="18" t="s">
        <v>7201</v>
      </c>
      <c r="D4006" s="13" t="s">
        <v>16</v>
      </c>
      <c r="E4006" s="17">
        <v>2</v>
      </c>
    </row>
    <row r="4007" spans="1:5" ht="12.75" customHeight="1">
      <c r="A4007" s="15" t="s">
        <v>7153</v>
      </c>
      <c r="B4007" s="16" t="s">
        <v>7202</v>
      </c>
      <c r="C4007" s="18" t="s">
        <v>7203</v>
      </c>
      <c r="D4007" s="13" t="s">
        <v>16</v>
      </c>
      <c r="E4007" s="14"/>
    </row>
    <row r="4008" spans="1:5" ht="12.75" customHeight="1">
      <c r="A4008" s="15" t="s">
        <v>7153</v>
      </c>
      <c r="B4008" s="16" t="s">
        <v>7204</v>
      </c>
      <c r="C4008" s="18" t="s">
        <v>7205</v>
      </c>
      <c r="D4008" s="13" t="s">
        <v>16</v>
      </c>
      <c r="E4008" s="17">
        <v>1</v>
      </c>
    </row>
    <row r="4009" spans="1:5" ht="12.75" customHeight="1">
      <c r="A4009" s="15" t="s">
        <v>7153</v>
      </c>
      <c r="B4009" s="16" t="s">
        <v>7206</v>
      </c>
      <c r="C4009" s="18" t="s">
        <v>7207</v>
      </c>
      <c r="D4009" s="13" t="s">
        <v>16</v>
      </c>
      <c r="E4009" s="14"/>
    </row>
    <row r="4010" spans="1:5" ht="12.75" customHeight="1">
      <c r="A4010" s="15" t="s">
        <v>7153</v>
      </c>
      <c r="B4010" s="16" t="s">
        <v>7208</v>
      </c>
      <c r="C4010" s="18" t="s">
        <v>7209</v>
      </c>
      <c r="D4010" s="13" t="s">
        <v>16</v>
      </c>
      <c r="E4010" s="17">
        <v>1</v>
      </c>
    </row>
    <row r="4011" spans="1:5" ht="12.75" customHeight="1">
      <c r="A4011" s="15" t="s">
        <v>7153</v>
      </c>
      <c r="B4011" s="16" t="s">
        <v>7210</v>
      </c>
      <c r="C4011" s="18" t="s">
        <v>7211</v>
      </c>
      <c r="D4011" s="13" t="s">
        <v>16</v>
      </c>
      <c r="E4011" s="17">
        <v>1</v>
      </c>
    </row>
    <row r="4012" spans="1:5" ht="12.75" customHeight="1">
      <c r="A4012" s="15" t="s">
        <v>7153</v>
      </c>
      <c r="B4012" s="16" t="s">
        <v>7212</v>
      </c>
      <c r="C4012" s="18" t="s">
        <v>7213</v>
      </c>
      <c r="D4012" s="13" t="s">
        <v>113</v>
      </c>
      <c r="E4012" s="14"/>
    </row>
    <row r="4013" spans="1:5" ht="12.75" customHeight="1">
      <c r="A4013" s="15" t="s">
        <v>7153</v>
      </c>
      <c r="B4013" s="16" t="s">
        <v>7214</v>
      </c>
      <c r="C4013" s="18" t="s">
        <v>7215</v>
      </c>
      <c r="D4013" s="13" t="s">
        <v>16</v>
      </c>
      <c r="E4013" s="14"/>
    </row>
    <row r="4014" spans="1:5" ht="12.75" customHeight="1">
      <c r="A4014" s="15" t="s">
        <v>7153</v>
      </c>
      <c r="B4014" s="16" t="s">
        <v>7216</v>
      </c>
      <c r="C4014" s="18" t="s">
        <v>7217</v>
      </c>
      <c r="D4014" s="13" t="s">
        <v>113</v>
      </c>
      <c r="E4014" s="14"/>
    </row>
    <row r="4015" spans="1:5" ht="12.75" customHeight="1">
      <c r="A4015" s="15" t="s">
        <v>7153</v>
      </c>
      <c r="B4015" s="16" t="s">
        <v>7218</v>
      </c>
      <c r="C4015" s="18" t="s">
        <v>7219</v>
      </c>
      <c r="D4015" s="13" t="s">
        <v>16</v>
      </c>
      <c r="E4015" s="14"/>
    </row>
    <row r="4016" spans="1:5" ht="12.75" customHeight="1">
      <c r="A4016" s="15" t="s">
        <v>7153</v>
      </c>
      <c r="B4016" s="16" t="s">
        <v>7220</v>
      </c>
      <c r="C4016" s="18" t="s">
        <v>7221</v>
      </c>
      <c r="D4016" s="13" t="s">
        <v>16</v>
      </c>
      <c r="E4016" s="17">
        <v>1</v>
      </c>
    </row>
    <row r="4017" spans="1:5" ht="12.75" customHeight="1">
      <c r="A4017" s="15" t="s">
        <v>7153</v>
      </c>
      <c r="B4017" s="16" t="s">
        <v>7222</v>
      </c>
      <c r="C4017" s="12"/>
      <c r="D4017" s="13" t="s">
        <v>16</v>
      </c>
      <c r="E4017" s="14"/>
    </row>
    <row r="4018" spans="1:5" ht="12.75" customHeight="1">
      <c r="A4018" s="15" t="s">
        <v>7153</v>
      </c>
      <c r="B4018" s="16" t="s">
        <v>7223</v>
      </c>
      <c r="C4018" s="12"/>
      <c r="D4018" s="13" t="s">
        <v>16</v>
      </c>
      <c r="E4018" s="14"/>
    </row>
    <row r="4019" spans="1:5" ht="12.75" customHeight="1">
      <c r="A4019" s="15" t="s">
        <v>7153</v>
      </c>
      <c r="B4019" s="16" t="s">
        <v>7224</v>
      </c>
      <c r="C4019" s="12"/>
      <c r="D4019" s="13" t="s">
        <v>16</v>
      </c>
      <c r="E4019" s="14"/>
    </row>
    <row r="4020" spans="1:5" ht="12.75" customHeight="1">
      <c r="A4020" s="15" t="s">
        <v>7153</v>
      </c>
      <c r="B4020" s="16" t="s">
        <v>7225</v>
      </c>
      <c r="C4020" s="18" t="s">
        <v>7226</v>
      </c>
      <c r="D4020" s="13" t="s">
        <v>16</v>
      </c>
      <c r="E4020" s="14"/>
    </row>
    <row r="4021" spans="1:5" ht="12.75" customHeight="1">
      <c r="A4021" s="15" t="s">
        <v>7153</v>
      </c>
      <c r="B4021" s="16" t="s">
        <v>7227</v>
      </c>
      <c r="C4021" s="18" t="s">
        <v>7228</v>
      </c>
      <c r="D4021" s="13" t="s">
        <v>113</v>
      </c>
      <c r="E4021" s="14"/>
    </row>
    <row r="4022" spans="1:5" ht="12.75" customHeight="1">
      <c r="A4022" s="10" t="s">
        <v>7229</v>
      </c>
      <c r="B4022" s="11" t="s">
        <v>7230</v>
      </c>
      <c r="C4022" s="18" t="s">
        <v>7231</v>
      </c>
      <c r="D4022" s="13" t="s">
        <v>13</v>
      </c>
      <c r="E4022" s="14"/>
    </row>
    <row r="4023" spans="1:5" ht="12.75" customHeight="1">
      <c r="A4023" s="15" t="s">
        <v>7229</v>
      </c>
      <c r="B4023" s="16" t="s">
        <v>7232</v>
      </c>
      <c r="C4023" s="18" t="s">
        <v>7233</v>
      </c>
      <c r="D4023" s="13" t="s">
        <v>300</v>
      </c>
      <c r="E4023" s="17">
        <v>1</v>
      </c>
    </row>
    <row r="4024" spans="1:5" ht="12.75" customHeight="1">
      <c r="A4024" s="15" t="s">
        <v>7229</v>
      </c>
      <c r="B4024" s="16" t="s">
        <v>7234</v>
      </c>
      <c r="C4024" s="18" t="s">
        <v>7235</v>
      </c>
      <c r="D4024" s="13" t="s">
        <v>16</v>
      </c>
      <c r="E4024" s="14"/>
    </row>
    <row r="4025" spans="1:5" ht="12.75" customHeight="1">
      <c r="A4025" s="15" t="s">
        <v>7236</v>
      </c>
      <c r="B4025" s="16" t="s">
        <v>7237</v>
      </c>
      <c r="C4025" s="18" t="s">
        <v>7238</v>
      </c>
      <c r="D4025" s="13" t="s">
        <v>224</v>
      </c>
      <c r="E4025" s="17">
        <v>1</v>
      </c>
    </row>
    <row r="4026" spans="1:5" ht="12.75" customHeight="1">
      <c r="A4026" s="15" t="s">
        <v>7236</v>
      </c>
      <c r="B4026" s="16" t="s">
        <v>7239</v>
      </c>
      <c r="C4026" s="18" t="s">
        <v>7240</v>
      </c>
      <c r="D4026" s="13" t="s">
        <v>224</v>
      </c>
      <c r="E4026" s="14"/>
    </row>
    <row r="4027" spans="1:5" ht="12.75" customHeight="1">
      <c r="A4027" s="15" t="s">
        <v>7236</v>
      </c>
      <c r="B4027" s="16" t="s">
        <v>7241</v>
      </c>
      <c r="C4027" s="18" t="s">
        <v>7242</v>
      </c>
      <c r="D4027" s="13" t="s">
        <v>224</v>
      </c>
      <c r="E4027" s="17">
        <v>1</v>
      </c>
    </row>
    <row r="4028" spans="1:5" ht="12.75" customHeight="1">
      <c r="A4028" s="15" t="s">
        <v>7236</v>
      </c>
      <c r="B4028" s="16" t="s">
        <v>7243</v>
      </c>
      <c r="C4028" s="18" t="s">
        <v>7244</v>
      </c>
      <c r="D4028" s="13" t="s">
        <v>300</v>
      </c>
      <c r="E4028" s="14"/>
    </row>
    <row r="4029" spans="1:5" ht="12.75" customHeight="1">
      <c r="A4029" s="15" t="s">
        <v>7236</v>
      </c>
      <c r="B4029" s="16" t="s">
        <v>7245</v>
      </c>
      <c r="C4029" s="18" t="s">
        <v>7246</v>
      </c>
      <c r="D4029" s="13" t="s">
        <v>16</v>
      </c>
      <c r="E4029" s="14"/>
    </row>
    <row r="4030" spans="1:5" ht="12.75" customHeight="1">
      <c r="A4030" s="15" t="s">
        <v>7236</v>
      </c>
      <c r="B4030" s="16" t="s">
        <v>7247</v>
      </c>
      <c r="C4030" s="18" t="s">
        <v>7248</v>
      </c>
      <c r="D4030" s="13" t="s">
        <v>300</v>
      </c>
      <c r="E4030" s="17">
        <v>1</v>
      </c>
    </row>
    <row r="4031" spans="1:5" ht="12.75" customHeight="1">
      <c r="A4031" s="15" t="s">
        <v>7236</v>
      </c>
      <c r="B4031" s="16" t="s">
        <v>7249</v>
      </c>
      <c r="C4031" s="12"/>
      <c r="D4031" s="13" t="s">
        <v>13</v>
      </c>
      <c r="E4031" s="14"/>
    </row>
    <row r="4032" spans="1:5" ht="12.75" customHeight="1">
      <c r="A4032" s="15" t="s">
        <v>7236</v>
      </c>
      <c r="B4032" s="16" t="s">
        <v>7250</v>
      </c>
      <c r="C4032" s="12"/>
      <c r="D4032" s="13" t="s">
        <v>13</v>
      </c>
      <c r="E4032" s="14"/>
    </row>
    <row r="4033" spans="1:5" ht="12.75" customHeight="1">
      <c r="A4033" s="15" t="s">
        <v>7236</v>
      </c>
      <c r="B4033" s="16" t="s">
        <v>7251</v>
      </c>
      <c r="C4033" s="18" t="s">
        <v>7252</v>
      </c>
      <c r="D4033" s="13" t="s">
        <v>224</v>
      </c>
      <c r="E4033" s="14"/>
    </row>
    <row r="4034" spans="1:5" ht="12.75" customHeight="1">
      <c r="A4034" s="15" t="s">
        <v>7236</v>
      </c>
      <c r="B4034" s="16" t="s">
        <v>7253</v>
      </c>
      <c r="C4034" s="12"/>
      <c r="D4034" s="13" t="s">
        <v>13</v>
      </c>
      <c r="E4034" s="14"/>
    </row>
    <row r="4035" spans="1:5" ht="12.75" customHeight="1">
      <c r="A4035" s="15" t="s">
        <v>7236</v>
      </c>
      <c r="B4035" s="16" t="s">
        <v>7254</v>
      </c>
      <c r="C4035" s="12"/>
      <c r="D4035" s="13" t="s">
        <v>13</v>
      </c>
      <c r="E4035" s="14"/>
    </row>
    <row r="4036" spans="1:5" ht="12.75" customHeight="1">
      <c r="A4036" s="15" t="s">
        <v>7236</v>
      </c>
      <c r="B4036" s="16" t="s">
        <v>7255</v>
      </c>
      <c r="C4036" s="18" t="s">
        <v>7256</v>
      </c>
      <c r="D4036" s="13" t="s">
        <v>113</v>
      </c>
      <c r="E4036" s="14"/>
    </row>
    <row r="4037" spans="1:5" ht="12.75" customHeight="1">
      <c r="A4037" s="10" t="s">
        <v>7236</v>
      </c>
      <c r="B4037" s="11" t="s">
        <v>7257</v>
      </c>
      <c r="C4037" s="18" t="s">
        <v>7258</v>
      </c>
      <c r="D4037" s="13" t="s">
        <v>13</v>
      </c>
      <c r="E4037" s="14"/>
    </row>
    <row r="4038" spans="1:5" ht="12.75" customHeight="1">
      <c r="A4038" s="15" t="s">
        <v>7236</v>
      </c>
      <c r="B4038" s="16" t="s">
        <v>7259</v>
      </c>
      <c r="C4038" s="18" t="s">
        <v>7260</v>
      </c>
      <c r="D4038" s="13" t="s">
        <v>16</v>
      </c>
      <c r="E4038" s="14"/>
    </row>
    <row r="4039" spans="1:5" ht="12.75" customHeight="1">
      <c r="A4039" s="10" t="s">
        <v>7236</v>
      </c>
      <c r="B4039" s="11" t="s">
        <v>7261</v>
      </c>
      <c r="C4039" s="18" t="s">
        <v>7262</v>
      </c>
      <c r="D4039" s="13" t="s">
        <v>13</v>
      </c>
      <c r="E4039" s="14"/>
    </row>
    <row r="4040" spans="1:5" ht="12.75" customHeight="1">
      <c r="A4040" s="15" t="s">
        <v>7236</v>
      </c>
      <c r="B4040" s="16" t="s">
        <v>7263</v>
      </c>
      <c r="C4040" s="18" t="s">
        <v>7264</v>
      </c>
      <c r="D4040" s="13" t="s">
        <v>16</v>
      </c>
      <c r="E4040" s="17">
        <v>1</v>
      </c>
    </row>
    <row r="4041" spans="1:5" ht="12.75" customHeight="1">
      <c r="A4041" s="15" t="s">
        <v>7236</v>
      </c>
      <c r="B4041" s="16" t="s">
        <v>7265</v>
      </c>
      <c r="C4041" s="18" t="s">
        <v>7266</v>
      </c>
      <c r="D4041" s="13" t="s">
        <v>113</v>
      </c>
      <c r="E4041" s="17">
        <v>1</v>
      </c>
    </row>
    <row r="4042" spans="1:5" ht="12.75" customHeight="1">
      <c r="A4042" s="15" t="s">
        <v>7236</v>
      </c>
      <c r="B4042" s="16" t="s">
        <v>7267</v>
      </c>
      <c r="C4042" s="18" t="s">
        <v>7268</v>
      </c>
      <c r="D4042" s="13" t="s">
        <v>16</v>
      </c>
      <c r="E4042" s="14"/>
    </row>
    <row r="4043" spans="1:5" ht="12.75" customHeight="1">
      <c r="A4043" s="15" t="s">
        <v>7236</v>
      </c>
      <c r="B4043" s="16" t="s">
        <v>7269</v>
      </c>
      <c r="C4043" s="18" t="s">
        <v>7270</v>
      </c>
      <c r="D4043" s="13" t="s">
        <v>16</v>
      </c>
      <c r="E4043" s="14"/>
    </row>
    <row r="4044" spans="1:5" ht="12.75" customHeight="1">
      <c r="A4044" s="15" t="s">
        <v>7236</v>
      </c>
      <c r="B4044" s="16" t="s">
        <v>7271</v>
      </c>
      <c r="C4044" s="12"/>
      <c r="D4044" s="13" t="s">
        <v>13</v>
      </c>
      <c r="E4044" s="14"/>
    </row>
    <row r="4045" spans="1:5" ht="12.75" customHeight="1">
      <c r="A4045" s="15" t="s">
        <v>7236</v>
      </c>
      <c r="B4045" s="16" t="s">
        <v>7272</v>
      </c>
      <c r="C4045" s="18" t="s">
        <v>7273</v>
      </c>
      <c r="D4045" s="13" t="s">
        <v>113</v>
      </c>
      <c r="E4045" s="14"/>
    </row>
    <row r="4046" spans="1:5" ht="12.75" customHeight="1">
      <c r="A4046" s="15" t="s">
        <v>7236</v>
      </c>
      <c r="B4046" s="16" t="s">
        <v>7274</v>
      </c>
      <c r="C4046" s="18" t="s">
        <v>7275</v>
      </c>
      <c r="D4046" s="13" t="s">
        <v>16</v>
      </c>
      <c r="E4046" s="17">
        <v>1</v>
      </c>
    </row>
    <row r="4047" spans="1:5" ht="12.75" customHeight="1">
      <c r="A4047" s="15" t="s">
        <v>7236</v>
      </c>
      <c r="B4047" s="16" t="s">
        <v>7276</v>
      </c>
      <c r="C4047" s="18" t="s">
        <v>7277</v>
      </c>
      <c r="D4047" s="13" t="s">
        <v>16</v>
      </c>
      <c r="E4047" s="14"/>
    </row>
    <row r="4048" spans="1:5" ht="12.75" customHeight="1">
      <c r="A4048" s="15" t="s">
        <v>7236</v>
      </c>
      <c r="B4048" s="16" t="s">
        <v>7278</v>
      </c>
      <c r="C4048" s="18" t="s">
        <v>7279</v>
      </c>
      <c r="D4048" s="13" t="s">
        <v>113</v>
      </c>
      <c r="E4048" s="14"/>
    </row>
    <row r="4049" spans="1:5" ht="12.75" customHeight="1">
      <c r="A4049" s="15" t="s">
        <v>7236</v>
      </c>
      <c r="B4049" s="16" t="s">
        <v>7280</v>
      </c>
      <c r="C4049" s="18" t="s">
        <v>7281</v>
      </c>
      <c r="D4049" s="13" t="s">
        <v>224</v>
      </c>
      <c r="E4049" s="14"/>
    </row>
    <row r="4050" spans="1:5" ht="12.75" customHeight="1">
      <c r="A4050" s="15" t="s">
        <v>7236</v>
      </c>
      <c r="B4050" s="16" t="s">
        <v>7282</v>
      </c>
      <c r="C4050" s="18" t="s">
        <v>7283</v>
      </c>
      <c r="D4050" s="13" t="s">
        <v>224</v>
      </c>
      <c r="E4050" s="14"/>
    </row>
    <row r="4051" spans="1:5" ht="12.75" customHeight="1">
      <c r="A4051" s="15" t="s">
        <v>7236</v>
      </c>
      <c r="B4051" s="16" t="s">
        <v>7284</v>
      </c>
      <c r="C4051" s="18" t="s">
        <v>7285</v>
      </c>
      <c r="D4051" s="13" t="s">
        <v>16</v>
      </c>
      <c r="E4051" s="14"/>
    </row>
    <row r="4052" spans="1:5" ht="12.75" customHeight="1">
      <c r="A4052" s="15" t="s">
        <v>7236</v>
      </c>
      <c r="B4052" s="16" t="s">
        <v>7286</v>
      </c>
      <c r="C4052" s="18" t="s">
        <v>7287</v>
      </c>
      <c r="D4052" s="13" t="s">
        <v>224</v>
      </c>
      <c r="E4052" s="14"/>
    </row>
    <row r="4053" spans="1:5" ht="12.75" customHeight="1">
      <c r="A4053" s="15" t="s">
        <v>7236</v>
      </c>
      <c r="B4053" s="16" t="s">
        <v>7288</v>
      </c>
      <c r="C4053" s="18" t="s">
        <v>7289</v>
      </c>
      <c r="D4053" s="13" t="s">
        <v>300</v>
      </c>
      <c r="E4053" s="14"/>
    </row>
    <row r="4054" spans="1:5" ht="12.75" customHeight="1">
      <c r="A4054" s="15" t="s">
        <v>7236</v>
      </c>
      <c r="B4054" s="16" t="s">
        <v>7290</v>
      </c>
      <c r="C4054" s="18" t="s">
        <v>7291</v>
      </c>
      <c r="D4054" s="13" t="s">
        <v>16</v>
      </c>
      <c r="E4054" s="14"/>
    </row>
    <row r="4055" spans="1:5" ht="12.75" customHeight="1">
      <c r="A4055" s="15" t="s">
        <v>7292</v>
      </c>
      <c r="B4055" s="16" t="s">
        <v>7293</v>
      </c>
      <c r="C4055" s="18" t="s">
        <v>7294</v>
      </c>
      <c r="D4055" s="18" t="s">
        <v>268</v>
      </c>
      <c r="E4055" s="17">
        <v>1</v>
      </c>
    </row>
    <row r="4056" spans="1:5" ht="12.75" customHeight="1">
      <c r="A4056" s="15" t="s">
        <v>7295</v>
      </c>
      <c r="B4056" s="16" t="s">
        <v>7296</v>
      </c>
      <c r="C4056" s="12"/>
      <c r="D4056" s="13" t="s">
        <v>16</v>
      </c>
      <c r="E4056" s="14"/>
    </row>
    <row r="4057" spans="1:5" ht="12.75" customHeight="1">
      <c r="A4057" s="15" t="s">
        <v>7297</v>
      </c>
      <c r="B4057" s="16" t="s">
        <v>7298</v>
      </c>
      <c r="C4057" s="18" t="s">
        <v>7299</v>
      </c>
      <c r="D4057" s="13" t="s">
        <v>113</v>
      </c>
      <c r="E4057" s="14"/>
    </row>
    <row r="4058" spans="1:5" ht="12.75" customHeight="1">
      <c r="A4058" s="15" t="s">
        <v>7297</v>
      </c>
      <c r="B4058" s="16" t="s">
        <v>7300</v>
      </c>
      <c r="C4058" s="18" t="s">
        <v>7301</v>
      </c>
      <c r="D4058" s="13" t="s">
        <v>268</v>
      </c>
      <c r="E4058" s="14"/>
    </row>
    <row r="4059" spans="1:5" ht="12.75" customHeight="1">
      <c r="A4059" s="15" t="s">
        <v>7297</v>
      </c>
      <c r="B4059" s="16" t="s">
        <v>7302</v>
      </c>
      <c r="C4059" s="18" t="s">
        <v>7303</v>
      </c>
      <c r="D4059" s="13" t="s">
        <v>113</v>
      </c>
      <c r="E4059" s="14"/>
    </row>
    <row r="4060" spans="1:5" ht="12.75" customHeight="1">
      <c r="A4060" s="15" t="s">
        <v>7297</v>
      </c>
      <c r="B4060" s="16" t="s">
        <v>7304</v>
      </c>
      <c r="C4060" s="18" t="s">
        <v>7305</v>
      </c>
      <c r="D4060" s="13" t="s">
        <v>268</v>
      </c>
      <c r="E4060" s="14"/>
    </row>
    <row r="4061" spans="1:5" ht="12.75" customHeight="1">
      <c r="A4061" s="15" t="s">
        <v>7297</v>
      </c>
      <c r="B4061" s="16" t="s">
        <v>7306</v>
      </c>
      <c r="C4061" s="18" t="s">
        <v>7307</v>
      </c>
      <c r="D4061" s="13" t="s">
        <v>113</v>
      </c>
      <c r="E4061" s="14"/>
    </row>
    <row r="4062" spans="1:5" ht="12.75" customHeight="1">
      <c r="A4062" s="15" t="s">
        <v>7297</v>
      </c>
      <c r="B4062" s="16" t="s">
        <v>7308</v>
      </c>
      <c r="C4062" s="18" t="s">
        <v>7309</v>
      </c>
      <c r="D4062" s="13" t="s">
        <v>16</v>
      </c>
      <c r="E4062" s="14"/>
    </row>
    <row r="4063" spans="1:5" ht="12.75" customHeight="1">
      <c r="A4063" s="15" t="s">
        <v>7297</v>
      </c>
      <c r="B4063" s="16" t="s">
        <v>7310</v>
      </c>
      <c r="C4063" s="18" t="s">
        <v>7311</v>
      </c>
      <c r="D4063" s="13" t="s">
        <v>113</v>
      </c>
      <c r="E4063" s="14"/>
    </row>
    <row r="4064" spans="1:5" ht="12.75" customHeight="1">
      <c r="A4064" s="15" t="s">
        <v>7297</v>
      </c>
      <c r="B4064" s="16" t="s">
        <v>7312</v>
      </c>
      <c r="C4064" s="18" t="s">
        <v>7313</v>
      </c>
      <c r="D4064" s="13" t="s">
        <v>224</v>
      </c>
      <c r="E4064" s="17">
        <v>1</v>
      </c>
    </row>
    <row r="4065" spans="1:5" ht="12.75" customHeight="1">
      <c r="A4065" s="15" t="s">
        <v>7297</v>
      </c>
      <c r="B4065" s="16" t="s">
        <v>7314</v>
      </c>
      <c r="C4065" s="18" t="s">
        <v>7315</v>
      </c>
      <c r="D4065" s="13" t="s">
        <v>224</v>
      </c>
      <c r="E4065" s="17">
        <v>1</v>
      </c>
    </row>
    <row r="4066" spans="1:5" ht="12.75" customHeight="1">
      <c r="A4066" s="15" t="s">
        <v>7297</v>
      </c>
      <c r="B4066" s="16" t="s">
        <v>7316</v>
      </c>
      <c r="C4066" s="18" t="s">
        <v>7317</v>
      </c>
      <c r="D4066" s="13" t="s">
        <v>268</v>
      </c>
      <c r="E4066" s="17">
        <v>1</v>
      </c>
    </row>
    <row r="4067" spans="1:5" ht="12.75" customHeight="1">
      <c r="A4067" s="10" t="s">
        <v>7297</v>
      </c>
      <c r="B4067" s="11" t="s">
        <v>7318</v>
      </c>
      <c r="C4067" s="12"/>
      <c r="D4067" s="13" t="s">
        <v>13</v>
      </c>
      <c r="E4067" s="17">
        <v>1</v>
      </c>
    </row>
    <row r="4068" spans="1:5" ht="12.75" customHeight="1">
      <c r="A4068" s="15" t="s">
        <v>7319</v>
      </c>
      <c r="B4068" s="16" t="s">
        <v>7320</v>
      </c>
      <c r="C4068" s="18" t="s">
        <v>7321</v>
      </c>
      <c r="D4068" s="13" t="s">
        <v>16</v>
      </c>
      <c r="E4068" s="17">
        <v>1</v>
      </c>
    </row>
    <row r="4069" spans="1:5" ht="12.75" customHeight="1">
      <c r="A4069" s="10" t="s">
        <v>7322</v>
      </c>
      <c r="B4069" s="11" t="s">
        <v>7323</v>
      </c>
      <c r="C4069" s="12"/>
      <c r="D4069" s="13" t="s">
        <v>13</v>
      </c>
      <c r="E4069" s="14"/>
    </row>
    <row r="4070" spans="1:5" ht="12.75" customHeight="1">
      <c r="A4070" s="10" t="s">
        <v>7322</v>
      </c>
      <c r="B4070" s="11" t="s">
        <v>7324</v>
      </c>
      <c r="C4070" s="18" t="s">
        <v>7325</v>
      </c>
      <c r="D4070" s="13" t="s">
        <v>13</v>
      </c>
      <c r="E4070" s="14"/>
    </row>
    <row r="4071" spans="1:5" ht="12.75" customHeight="1">
      <c r="A4071" s="10" t="s">
        <v>7322</v>
      </c>
      <c r="B4071" s="11" t="s">
        <v>7326</v>
      </c>
      <c r="C4071" s="12"/>
      <c r="D4071" s="13" t="s">
        <v>13</v>
      </c>
      <c r="E4071" s="14"/>
    </row>
    <row r="4072" spans="1:5" ht="12.75" customHeight="1">
      <c r="A4072" s="10" t="s">
        <v>7322</v>
      </c>
      <c r="B4072" s="11" t="s">
        <v>7327</v>
      </c>
      <c r="C4072" s="18" t="s">
        <v>7328</v>
      </c>
      <c r="D4072" s="13" t="s">
        <v>13</v>
      </c>
      <c r="E4072" s="17">
        <v>1</v>
      </c>
    </row>
    <row r="4073" spans="1:5" ht="12.75" customHeight="1">
      <c r="A4073" s="10" t="s">
        <v>7322</v>
      </c>
      <c r="B4073" s="11" t="s">
        <v>7329</v>
      </c>
      <c r="C4073" s="12"/>
      <c r="D4073" s="13" t="s">
        <v>13</v>
      </c>
      <c r="E4073" s="14"/>
    </row>
    <row r="4074" spans="1:5" ht="12.75" customHeight="1">
      <c r="A4074" s="10" t="s">
        <v>7322</v>
      </c>
      <c r="B4074" s="11" t="s">
        <v>7330</v>
      </c>
      <c r="C4074" s="12"/>
      <c r="D4074" s="13" t="s">
        <v>13</v>
      </c>
      <c r="E4074" s="14"/>
    </row>
    <row r="4075" spans="1:5" ht="12.75" customHeight="1">
      <c r="A4075" s="15" t="s">
        <v>7322</v>
      </c>
      <c r="B4075" s="16" t="s">
        <v>7331</v>
      </c>
      <c r="C4075" s="18" t="s">
        <v>7332</v>
      </c>
      <c r="D4075" s="13" t="s">
        <v>16</v>
      </c>
      <c r="E4075" s="14"/>
    </row>
    <row r="4076" spans="1:5" ht="12.75" customHeight="1">
      <c r="A4076" s="10" t="s">
        <v>7322</v>
      </c>
      <c r="B4076" s="11" t="s">
        <v>7333</v>
      </c>
      <c r="C4076" s="12"/>
      <c r="D4076" s="18" t="s">
        <v>13</v>
      </c>
      <c r="E4076" s="14"/>
    </row>
    <row r="4077" spans="1:5" ht="12.75" customHeight="1">
      <c r="A4077" s="10" t="s">
        <v>7322</v>
      </c>
      <c r="B4077" s="11" t="s">
        <v>7334</v>
      </c>
      <c r="C4077" s="18" t="s">
        <v>7335</v>
      </c>
      <c r="D4077" s="13" t="s">
        <v>13</v>
      </c>
      <c r="E4077" s="17">
        <v>1</v>
      </c>
    </row>
    <row r="4078" spans="1:5" ht="12.75" customHeight="1">
      <c r="A4078" s="15" t="s">
        <v>7322</v>
      </c>
      <c r="B4078" s="16" t="s">
        <v>7336</v>
      </c>
      <c r="C4078" s="18" t="s">
        <v>7337</v>
      </c>
      <c r="D4078" s="13" t="s">
        <v>16</v>
      </c>
      <c r="E4078" s="14"/>
    </row>
    <row r="4079" spans="1:5" ht="12.75" customHeight="1">
      <c r="A4079" s="15" t="s">
        <v>7322</v>
      </c>
      <c r="B4079" s="16" t="s">
        <v>7338</v>
      </c>
      <c r="C4079" s="18" t="s">
        <v>7339</v>
      </c>
      <c r="D4079" s="13" t="s">
        <v>16</v>
      </c>
      <c r="E4079" s="17">
        <v>1</v>
      </c>
    </row>
    <row r="4080" spans="1:5" ht="12.75" customHeight="1">
      <c r="A4080" s="10" t="s">
        <v>7322</v>
      </c>
      <c r="B4080" s="11" t="s">
        <v>7340</v>
      </c>
      <c r="C4080" s="12"/>
      <c r="D4080" s="13" t="s">
        <v>13</v>
      </c>
      <c r="E4080" s="14"/>
    </row>
    <row r="4081" spans="1:5" ht="12.75" customHeight="1">
      <c r="A4081" s="15" t="s">
        <v>7322</v>
      </c>
      <c r="B4081" s="16" t="s">
        <v>7341</v>
      </c>
      <c r="C4081" s="12"/>
      <c r="D4081" s="13" t="s">
        <v>13</v>
      </c>
      <c r="E4081" s="14"/>
    </row>
    <row r="4082" spans="1:5" ht="12.75" customHeight="1">
      <c r="A4082" s="10" t="s">
        <v>7322</v>
      </c>
      <c r="B4082" s="11" t="s">
        <v>7342</v>
      </c>
      <c r="C4082" s="18" t="s">
        <v>7343</v>
      </c>
      <c r="D4082" s="13" t="s">
        <v>13</v>
      </c>
      <c r="E4082" s="14"/>
    </row>
    <row r="4083" spans="1:5" ht="12.75" customHeight="1">
      <c r="A4083" s="15" t="s">
        <v>7322</v>
      </c>
      <c r="B4083" s="16" t="s">
        <v>7344</v>
      </c>
      <c r="C4083" s="18" t="s">
        <v>7345</v>
      </c>
      <c r="D4083" s="13" t="s">
        <v>16</v>
      </c>
      <c r="E4083" s="17">
        <v>1</v>
      </c>
    </row>
    <row r="4084" spans="1:5" ht="12.75" customHeight="1">
      <c r="A4084" s="15" t="s">
        <v>7322</v>
      </c>
      <c r="B4084" s="16" t="s">
        <v>7346</v>
      </c>
      <c r="C4084" s="18" t="s">
        <v>7347</v>
      </c>
      <c r="D4084" s="13" t="s">
        <v>16</v>
      </c>
      <c r="E4084" s="17">
        <v>1</v>
      </c>
    </row>
    <row r="4085" spans="1:5" ht="12.75" customHeight="1">
      <c r="A4085" s="15" t="s">
        <v>7322</v>
      </c>
      <c r="B4085" s="16" t="s">
        <v>7348</v>
      </c>
      <c r="C4085" s="18" t="s">
        <v>7349</v>
      </c>
      <c r="D4085" s="13" t="s">
        <v>16</v>
      </c>
      <c r="E4085" s="17">
        <v>2</v>
      </c>
    </row>
    <row r="4086" spans="1:5" ht="12.75" customHeight="1">
      <c r="A4086" s="10" t="s">
        <v>7322</v>
      </c>
      <c r="B4086" s="11" t="s">
        <v>7350</v>
      </c>
      <c r="C4086" s="18" t="s">
        <v>7351</v>
      </c>
      <c r="D4086" s="13" t="s">
        <v>13</v>
      </c>
      <c r="E4086" s="14"/>
    </row>
    <row r="4087" spans="1:5" ht="12.75" customHeight="1">
      <c r="A4087" s="15" t="s">
        <v>7322</v>
      </c>
      <c r="B4087" s="16" t="s">
        <v>7352</v>
      </c>
      <c r="C4087" s="18" t="s">
        <v>7353</v>
      </c>
      <c r="D4087" s="13" t="s">
        <v>16</v>
      </c>
      <c r="E4087" s="17">
        <v>1</v>
      </c>
    </row>
    <row r="4088" spans="1:5" ht="12.75" customHeight="1">
      <c r="A4088" s="10" t="s">
        <v>7322</v>
      </c>
      <c r="B4088" s="11" t="s">
        <v>7354</v>
      </c>
      <c r="C4088" s="12"/>
      <c r="D4088" s="13" t="s">
        <v>13</v>
      </c>
      <c r="E4088" s="14"/>
    </row>
    <row r="4089" spans="1:5" ht="12.75" customHeight="1">
      <c r="A4089" s="15" t="s">
        <v>7322</v>
      </c>
      <c r="B4089" s="16" t="s">
        <v>7355</v>
      </c>
      <c r="C4089" s="18" t="s">
        <v>7356</v>
      </c>
      <c r="D4089" s="13" t="s">
        <v>16</v>
      </c>
      <c r="E4089" s="17">
        <v>2</v>
      </c>
    </row>
    <row r="4090" spans="1:5" ht="12.75" customHeight="1">
      <c r="A4090" s="10" t="s">
        <v>7322</v>
      </c>
      <c r="B4090" s="11" t="s">
        <v>7357</v>
      </c>
      <c r="C4090" s="12"/>
      <c r="D4090" s="13" t="s">
        <v>13</v>
      </c>
      <c r="E4090" s="14"/>
    </row>
    <row r="4091" spans="1:5" ht="12.75" customHeight="1">
      <c r="A4091" s="15" t="s">
        <v>7322</v>
      </c>
      <c r="B4091" s="16" t="s">
        <v>7358</v>
      </c>
      <c r="C4091" s="18" t="s">
        <v>7322</v>
      </c>
      <c r="D4091" s="13" t="s">
        <v>16</v>
      </c>
      <c r="E4091" s="14"/>
    </row>
    <row r="4092" spans="1:5" ht="12.75" customHeight="1">
      <c r="A4092" s="10" t="s">
        <v>7322</v>
      </c>
      <c r="B4092" s="11" t="s">
        <v>7359</v>
      </c>
      <c r="C4092" s="12"/>
      <c r="D4092" s="13" t="s">
        <v>13</v>
      </c>
      <c r="E4092" s="14"/>
    </row>
    <row r="4093" spans="1:5" ht="12.75" customHeight="1">
      <c r="A4093" s="10" t="s">
        <v>7322</v>
      </c>
      <c r="B4093" s="11" t="s">
        <v>7360</v>
      </c>
      <c r="C4093" s="18" t="s">
        <v>7361</v>
      </c>
      <c r="D4093" s="13" t="s">
        <v>13</v>
      </c>
      <c r="E4093" s="14"/>
    </row>
    <row r="4094" spans="1:5" ht="12.75" customHeight="1">
      <c r="A4094" s="15" t="s">
        <v>7322</v>
      </c>
      <c r="B4094" s="16" t="s">
        <v>7362</v>
      </c>
      <c r="C4094" s="18" t="s">
        <v>7363</v>
      </c>
      <c r="D4094" s="13" t="s">
        <v>268</v>
      </c>
      <c r="E4094" s="17">
        <v>4</v>
      </c>
    </row>
    <row r="4095" spans="1:5" ht="12.75" customHeight="1">
      <c r="A4095" s="10" t="s">
        <v>7322</v>
      </c>
      <c r="B4095" s="11" t="s">
        <v>7364</v>
      </c>
      <c r="C4095" s="12"/>
      <c r="D4095" s="13" t="s">
        <v>13</v>
      </c>
      <c r="E4095" s="14"/>
    </row>
    <row r="4096" spans="1:5" ht="12.75" customHeight="1">
      <c r="A4096" s="15" t="s">
        <v>7322</v>
      </c>
      <c r="B4096" s="16" t="s">
        <v>7365</v>
      </c>
      <c r="C4096" s="18" t="s">
        <v>7366</v>
      </c>
      <c r="D4096" s="13" t="s">
        <v>16</v>
      </c>
      <c r="E4096" s="17">
        <v>3</v>
      </c>
    </row>
    <row r="4097" spans="1:5" ht="12.75" customHeight="1">
      <c r="A4097" s="15" t="s">
        <v>7322</v>
      </c>
      <c r="B4097" s="16" t="s">
        <v>7367</v>
      </c>
      <c r="C4097" s="18" t="s">
        <v>7368</v>
      </c>
      <c r="D4097" s="13" t="s">
        <v>16</v>
      </c>
      <c r="E4097" s="17">
        <v>1</v>
      </c>
    </row>
    <row r="4098" spans="1:5" ht="12.75" customHeight="1">
      <c r="A4098" s="15" t="s">
        <v>7322</v>
      </c>
      <c r="B4098" s="16" t="s">
        <v>7369</v>
      </c>
      <c r="C4098" s="18" t="s">
        <v>7370</v>
      </c>
      <c r="D4098" s="13" t="s">
        <v>16</v>
      </c>
      <c r="E4098" s="17">
        <v>1</v>
      </c>
    </row>
    <row r="4099" spans="1:5" ht="12.75" customHeight="1">
      <c r="A4099" s="15" t="s">
        <v>7322</v>
      </c>
      <c r="B4099" s="16" t="s">
        <v>7371</v>
      </c>
      <c r="C4099" s="18" t="s">
        <v>7372</v>
      </c>
      <c r="D4099" s="13" t="s">
        <v>16</v>
      </c>
      <c r="E4099" s="17">
        <v>1</v>
      </c>
    </row>
    <row r="4100" spans="1:5" ht="12.75" customHeight="1">
      <c r="A4100" s="15" t="s">
        <v>7322</v>
      </c>
      <c r="B4100" s="16" t="s">
        <v>7373</v>
      </c>
      <c r="C4100" s="18" t="s">
        <v>7374</v>
      </c>
      <c r="D4100" s="13" t="s">
        <v>16</v>
      </c>
      <c r="E4100" s="14"/>
    </row>
    <row r="4101" spans="1:5" ht="12.75" customHeight="1">
      <c r="A4101" s="15" t="s">
        <v>7322</v>
      </c>
      <c r="B4101" s="16" t="s">
        <v>7375</v>
      </c>
      <c r="C4101" s="18" t="s">
        <v>7376</v>
      </c>
      <c r="D4101" s="13" t="s">
        <v>16</v>
      </c>
      <c r="E4101" s="17">
        <v>2</v>
      </c>
    </row>
    <row r="4102" spans="1:5" ht="12.75" customHeight="1">
      <c r="A4102" s="10" t="s">
        <v>7322</v>
      </c>
      <c r="B4102" s="11" t="s">
        <v>7377</v>
      </c>
      <c r="C4102" s="12"/>
      <c r="D4102" s="13" t="s">
        <v>13</v>
      </c>
      <c r="E4102" s="14"/>
    </row>
    <row r="4103" spans="1:5" ht="12.75" customHeight="1">
      <c r="A4103" s="15" t="s">
        <v>7322</v>
      </c>
      <c r="B4103" s="16" t="s">
        <v>7378</v>
      </c>
      <c r="C4103" s="18" t="s">
        <v>7379</v>
      </c>
      <c r="D4103" s="13" t="s">
        <v>16</v>
      </c>
      <c r="E4103" s="14"/>
    </row>
    <row r="4104" spans="1:5" ht="12.75" customHeight="1">
      <c r="A4104" s="15" t="s">
        <v>7322</v>
      </c>
      <c r="B4104" s="16" t="s">
        <v>7380</v>
      </c>
      <c r="C4104" s="18" t="s">
        <v>7381</v>
      </c>
      <c r="D4104" s="13" t="s">
        <v>16</v>
      </c>
      <c r="E4104" s="14"/>
    </row>
    <row r="4105" spans="1:5" ht="12.75" customHeight="1">
      <c r="A4105" s="15" t="s">
        <v>7322</v>
      </c>
      <c r="B4105" s="16" t="s">
        <v>7382</v>
      </c>
      <c r="C4105" s="18" t="s">
        <v>7383</v>
      </c>
      <c r="D4105" s="13" t="s">
        <v>16</v>
      </c>
      <c r="E4105" s="17">
        <v>1</v>
      </c>
    </row>
    <row r="4106" spans="1:5" ht="12.75" customHeight="1">
      <c r="A4106" s="15" t="s">
        <v>7322</v>
      </c>
      <c r="B4106" s="16" t="s">
        <v>7384</v>
      </c>
      <c r="C4106" s="18" t="s">
        <v>7385</v>
      </c>
      <c r="D4106" s="13" t="s">
        <v>113</v>
      </c>
      <c r="E4106" s="14"/>
    </row>
    <row r="4107" spans="1:5" ht="12.75" customHeight="1">
      <c r="A4107" s="15" t="s">
        <v>7322</v>
      </c>
      <c r="B4107" s="16" t="s">
        <v>7386</v>
      </c>
      <c r="C4107" s="18" t="s">
        <v>7387</v>
      </c>
      <c r="D4107" s="13" t="s">
        <v>16</v>
      </c>
      <c r="E4107" s="17">
        <v>1</v>
      </c>
    </row>
    <row r="4108" spans="1:5" ht="12.75" customHeight="1">
      <c r="A4108" s="15" t="s">
        <v>7322</v>
      </c>
      <c r="B4108" s="16" t="s">
        <v>7388</v>
      </c>
      <c r="C4108" s="18" t="s">
        <v>7389</v>
      </c>
      <c r="D4108" s="13" t="s">
        <v>16</v>
      </c>
      <c r="E4108" s="14"/>
    </row>
    <row r="4109" spans="1:5" ht="12.75" customHeight="1">
      <c r="A4109" s="15" t="s">
        <v>7322</v>
      </c>
      <c r="B4109" s="16" t="s">
        <v>7390</v>
      </c>
      <c r="C4109" s="18" t="s">
        <v>7391</v>
      </c>
      <c r="D4109" s="13" t="s">
        <v>113</v>
      </c>
      <c r="E4109" s="14"/>
    </row>
    <row r="4110" spans="1:5" ht="12.75" customHeight="1">
      <c r="A4110" s="10" t="s">
        <v>7322</v>
      </c>
      <c r="B4110" s="11" t="s">
        <v>7392</v>
      </c>
      <c r="C4110" s="12"/>
      <c r="D4110" s="13" t="s">
        <v>13</v>
      </c>
      <c r="E4110" s="14"/>
    </row>
    <row r="4111" spans="1:5" ht="12.75" customHeight="1">
      <c r="A4111" s="10" t="s">
        <v>7322</v>
      </c>
      <c r="B4111" s="11" t="s">
        <v>7393</v>
      </c>
      <c r="C4111" s="12"/>
      <c r="D4111" s="18" t="s">
        <v>13</v>
      </c>
      <c r="E4111" s="14"/>
    </row>
    <row r="4112" spans="1:5" ht="12.75" customHeight="1">
      <c r="A4112" s="15" t="s">
        <v>7322</v>
      </c>
      <c r="B4112" s="16" t="s">
        <v>7394</v>
      </c>
      <c r="C4112" s="18" t="s">
        <v>7395</v>
      </c>
      <c r="D4112" s="13" t="s">
        <v>16</v>
      </c>
      <c r="E4112" s="17">
        <v>1</v>
      </c>
    </row>
    <row r="4113" spans="1:5" ht="12.75" customHeight="1">
      <c r="A4113" s="15" t="s">
        <v>7322</v>
      </c>
      <c r="B4113" s="16" t="s">
        <v>7396</v>
      </c>
      <c r="C4113" s="18" t="s">
        <v>7397</v>
      </c>
      <c r="D4113" s="13" t="s">
        <v>16</v>
      </c>
      <c r="E4113" s="17">
        <v>1</v>
      </c>
    </row>
    <row r="4114" spans="1:5" ht="12.75" customHeight="1">
      <c r="A4114" s="10" t="s">
        <v>7322</v>
      </c>
      <c r="B4114" s="11" t="s">
        <v>7398</v>
      </c>
      <c r="C4114" s="12"/>
      <c r="D4114" s="13" t="s">
        <v>13</v>
      </c>
      <c r="E4114" s="17">
        <v>1</v>
      </c>
    </row>
    <row r="4115" spans="1:5" ht="12.75" customHeight="1">
      <c r="A4115" s="10" t="s">
        <v>7322</v>
      </c>
      <c r="B4115" s="11" t="s">
        <v>7399</v>
      </c>
      <c r="C4115" s="18" t="s">
        <v>7400</v>
      </c>
      <c r="D4115" s="13" t="s">
        <v>13</v>
      </c>
      <c r="E4115" s="14"/>
    </row>
    <row r="4116" spans="1:5" ht="12.75" customHeight="1">
      <c r="A4116" s="10" t="s">
        <v>7322</v>
      </c>
      <c r="B4116" s="11" t="s">
        <v>7401</v>
      </c>
      <c r="C4116" s="12"/>
      <c r="D4116" s="13" t="s">
        <v>13</v>
      </c>
      <c r="E4116" s="14"/>
    </row>
    <row r="4117" spans="1:5" ht="12.75" customHeight="1">
      <c r="A4117" s="10" t="s">
        <v>7322</v>
      </c>
      <c r="B4117" s="11" t="s">
        <v>7402</v>
      </c>
      <c r="C4117" s="18" t="s">
        <v>7403</v>
      </c>
      <c r="D4117" s="13" t="s">
        <v>13</v>
      </c>
      <c r="E4117" s="17">
        <v>1</v>
      </c>
    </row>
    <row r="4118" spans="1:5" ht="12.75" customHeight="1">
      <c r="A4118" s="10" t="s">
        <v>7322</v>
      </c>
      <c r="B4118" s="11" t="s">
        <v>7404</v>
      </c>
      <c r="C4118" s="18" t="s">
        <v>7405</v>
      </c>
      <c r="D4118" s="13" t="s">
        <v>13</v>
      </c>
      <c r="E4118" s="14"/>
    </row>
    <row r="4119" spans="1:5" ht="12.75" customHeight="1">
      <c r="A4119" s="10" t="s">
        <v>7322</v>
      </c>
      <c r="B4119" s="11" t="s">
        <v>7406</v>
      </c>
      <c r="C4119" s="12"/>
      <c r="D4119" s="13" t="s">
        <v>13</v>
      </c>
      <c r="E4119" s="14"/>
    </row>
    <row r="4120" spans="1:5" ht="12.75" customHeight="1">
      <c r="A4120" s="10" t="s">
        <v>7322</v>
      </c>
      <c r="B4120" s="11" t="s">
        <v>7407</v>
      </c>
      <c r="C4120" s="18" t="s">
        <v>7408</v>
      </c>
      <c r="D4120" s="13" t="s">
        <v>13</v>
      </c>
      <c r="E4120" s="14"/>
    </row>
    <row r="4121" spans="1:5" ht="12.75" customHeight="1">
      <c r="A4121" s="15" t="s">
        <v>7322</v>
      </c>
      <c r="B4121" s="16" t="s">
        <v>7409</v>
      </c>
      <c r="C4121" s="18" t="s">
        <v>7410</v>
      </c>
      <c r="D4121" s="13" t="s">
        <v>16</v>
      </c>
      <c r="E4121" s="17">
        <v>1</v>
      </c>
    </row>
    <row r="4122" spans="1:5" ht="12.75" customHeight="1">
      <c r="A4122" s="10" t="s">
        <v>7322</v>
      </c>
      <c r="B4122" s="11" t="s">
        <v>7411</v>
      </c>
      <c r="C4122" s="12"/>
      <c r="D4122" s="13" t="s">
        <v>13</v>
      </c>
      <c r="E4122" s="14"/>
    </row>
    <row r="4123" spans="1:5" ht="12.75" customHeight="1">
      <c r="A4123" s="15" t="s">
        <v>7322</v>
      </c>
      <c r="B4123" s="16" t="s">
        <v>7412</v>
      </c>
      <c r="C4123" s="18" t="s">
        <v>7413</v>
      </c>
      <c r="D4123" s="13" t="s">
        <v>113</v>
      </c>
      <c r="E4123" s="14"/>
    </row>
    <row r="4124" spans="1:5" ht="12.75" customHeight="1">
      <c r="A4124" s="10" t="s">
        <v>7322</v>
      </c>
      <c r="B4124" s="11" t="s">
        <v>7414</v>
      </c>
      <c r="C4124" s="12"/>
      <c r="D4124" s="13" t="s">
        <v>13</v>
      </c>
      <c r="E4124" s="14"/>
    </row>
    <row r="4125" spans="1:5" ht="12.75" customHeight="1">
      <c r="A4125" s="10" t="s">
        <v>7322</v>
      </c>
      <c r="B4125" s="11" t="s">
        <v>7415</v>
      </c>
      <c r="C4125" s="18" t="s">
        <v>7416</v>
      </c>
      <c r="D4125" s="13" t="s">
        <v>13</v>
      </c>
      <c r="E4125" s="14"/>
    </row>
    <row r="4126" spans="1:5" ht="12.75" customHeight="1">
      <c r="A4126" s="10" t="s">
        <v>7322</v>
      </c>
      <c r="B4126" s="11" t="s">
        <v>7417</v>
      </c>
      <c r="C4126" s="18" t="s">
        <v>7418</v>
      </c>
      <c r="D4126" s="13" t="s">
        <v>13</v>
      </c>
      <c r="E4126" s="17">
        <v>1</v>
      </c>
    </row>
    <row r="4127" spans="1:5" ht="12.75" customHeight="1">
      <c r="A4127" s="10" t="s">
        <v>7322</v>
      </c>
      <c r="B4127" s="11" t="s">
        <v>7419</v>
      </c>
      <c r="C4127" s="18" t="s">
        <v>7420</v>
      </c>
      <c r="D4127" s="13" t="s">
        <v>13</v>
      </c>
      <c r="E4127" s="17">
        <v>1</v>
      </c>
    </row>
    <row r="4128" spans="1:5" ht="12.75" customHeight="1">
      <c r="A4128" s="10" t="s">
        <v>7322</v>
      </c>
      <c r="B4128" s="11" t="s">
        <v>7421</v>
      </c>
      <c r="C4128" s="12"/>
      <c r="D4128" s="13" t="s">
        <v>13</v>
      </c>
      <c r="E4128" s="14"/>
    </row>
    <row r="4129" spans="1:5" ht="12.75" customHeight="1">
      <c r="A4129" s="10" t="s">
        <v>7322</v>
      </c>
      <c r="B4129" s="11" t="s">
        <v>7422</v>
      </c>
      <c r="C4129" s="12"/>
      <c r="D4129" s="13" t="s">
        <v>13</v>
      </c>
      <c r="E4129" s="14"/>
    </row>
    <row r="4130" spans="1:5" ht="12.75" customHeight="1">
      <c r="A4130" s="10" t="s">
        <v>7322</v>
      </c>
      <c r="B4130" s="11" t="s">
        <v>7423</v>
      </c>
      <c r="C4130" s="12"/>
      <c r="D4130" s="13" t="s">
        <v>13</v>
      </c>
      <c r="E4130" s="14"/>
    </row>
    <row r="4131" spans="1:5" ht="12.75" customHeight="1">
      <c r="A4131" s="10" t="s">
        <v>7322</v>
      </c>
      <c r="B4131" s="11" t="s">
        <v>7424</v>
      </c>
      <c r="C4131" s="12"/>
      <c r="D4131" s="13" t="s">
        <v>13</v>
      </c>
      <c r="E4131" s="14"/>
    </row>
    <row r="4132" spans="1:5" ht="12.75" customHeight="1">
      <c r="A4132" s="10" t="s">
        <v>7322</v>
      </c>
      <c r="B4132" s="11" t="s">
        <v>7425</v>
      </c>
      <c r="C4132" s="12"/>
      <c r="D4132" s="13" t="s">
        <v>13</v>
      </c>
      <c r="E4132" s="14"/>
    </row>
    <row r="4133" spans="1:5" ht="12.75" customHeight="1">
      <c r="A4133" s="10" t="s">
        <v>7322</v>
      </c>
      <c r="B4133" s="11" t="s">
        <v>7426</v>
      </c>
      <c r="C4133" s="12"/>
      <c r="D4133" s="13" t="s">
        <v>13</v>
      </c>
      <c r="E4133" s="14"/>
    </row>
    <row r="4134" spans="1:5" ht="12.75" customHeight="1">
      <c r="A4134" s="10" t="s">
        <v>7322</v>
      </c>
      <c r="B4134" s="11" t="s">
        <v>7427</v>
      </c>
      <c r="C4134" s="18" t="s">
        <v>7428</v>
      </c>
      <c r="D4134" s="13" t="s">
        <v>13</v>
      </c>
      <c r="E4134" s="14"/>
    </row>
    <row r="4135" spans="1:5" ht="12.75" customHeight="1">
      <c r="A4135" s="10" t="s">
        <v>7322</v>
      </c>
      <c r="B4135" s="11" t="s">
        <v>7429</v>
      </c>
      <c r="C4135" s="18" t="s">
        <v>7430</v>
      </c>
      <c r="D4135" s="13" t="s">
        <v>13</v>
      </c>
      <c r="E4135" s="17">
        <v>1</v>
      </c>
    </row>
    <row r="4136" spans="1:5" ht="12.75" customHeight="1">
      <c r="A4136" s="10" t="s">
        <v>7322</v>
      </c>
      <c r="B4136" s="11" t="s">
        <v>7431</v>
      </c>
      <c r="C4136" s="12"/>
      <c r="D4136" s="13" t="s">
        <v>13</v>
      </c>
      <c r="E4136" s="14"/>
    </row>
    <row r="4137" spans="1:5" ht="12.75" customHeight="1">
      <c r="A4137" s="10" t="s">
        <v>7322</v>
      </c>
      <c r="B4137" s="11" t="s">
        <v>7432</v>
      </c>
      <c r="C4137" s="18" t="s">
        <v>7433</v>
      </c>
      <c r="D4137" s="13" t="s">
        <v>13</v>
      </c>
      <c r="E4137" s="17">
        <v>1</v>
      </c>
    </row>
    <row r="4138" spans="1:5" ht="12.75" customHeight="1">
      <c r="A4138" s="10" t="s">
        <v>7322</v>
      </c>
      <c r="B4138" s="11" t="s">
        <v>7434</v>
      </c>
      <c r="C4138" s="18" t="s">
        <v>7435</v>
      </c>
      <c r="D4138" s="13" t="s">
        <v>13</v>
      </c>
      <c r="E4138" s="14"/>
    </row>
    <row r="4139" spans="1:5" ht="12.75" customHeight="1">
      <c r="A4139" s="10" t="s">
        <v>7322</v>
      </c>
      <c r="B4139" s="11" t="s">
        <v>7436</v>
      </c>
      <c r="C4139" s="12"/>
      <c r="D4139" s="13" t="s">
        <v>13</v>
      </c>
      <c r="E4139" s="14"/>
    </row>
    <row r="4140" spans="1:5" ht="12.75" customHeight="1">
      <c r="A4140" s="10" t="s">
        <v>7322</v>
      </c>
      <c r="B4140" s="11" t="s">
        <v>7437</v>
      </c>
      <c r="C4140" s="12"/>
      <c r="D4140" s="13" t="s">
        <v>13</v>
      </c>
      <c r="E4140" s="14"/>
    </row>
    <row r="4141" spans="1:5" ht="12.75" customHeight="1">
      <c r="A4141" s="10" t="s">
        <v>7322</v>
      </c>
      <c r="B4141" s="11" t="s">
        <v>7438</v>
      </c>
      <c r="C4141" s="12"/>
      <c r="D4141" s="13" t="s">
        <v>13</v>
      </c>
      <c r="E4141" s="14"/>
    </row>
    <row r="4142" spans="1:5" ht="12.75" customHeight="1">
      <c r="A4142" s="10" t="s">
        <v>7322</v>
      </c>
      <c r="B4142" s="11" t="s">
        <v>7439</v>
      </c>
      <c r="C4142" s="12"/>
      <c r="D4142" s="18" t="s">
        <v>13</v>
      </c>
      <c r="E4142" s="14"/>
    </row>
    <row r="4143" spans="1:5" ht="12.75" customHeight="1">
      <c r="A4143" s="10" t="s">
        <v>7322</v>
      </c>
      <c r="B4143" s="11" t="s">
        <v>7440</v>
      </c>
      <c r="C4143" s="18" t="s">
        <v>7441</v>
      </c>
      <c r="D4143" s="13" t="s">
        <v>13</v>
      </c>
      <c r="E4143" s="17">
        <v>1</v>
      </c>
    </row>
    <row r="4144" spans="1:5" ht="12.75" customHeight="1">
      <c r="A4144" s="15" t="s">
        <v>7442</v>
      </c>
      <c r="B4144" s="16" t="s">
        <v>7443</v>
      </c>
      <c r="C4144" s="18" t="s">
        <v>7444</v>
      </c>
      <c r="D4144" s="13" t="s">
        <v>113</v>
      </c>
      <c r="E4144" s="14"/>
    </row>
    <row r="4145" spans="1:5" ht="12.75" customHeight="1">
      <c r="A4145" s="15" t="s">
        <v>7445</v>
      </c>
      <c r="B4145" s="16" t="s">
        <v>7446</v>
      </c>
      <c r="C4145" s="18" t="s">
        <v>7447</v>
      </c>
      <c r="D4145" s="13" t="s">
        <v>113</v>
      </c>
      <c r="E4145" s="14"/>
    </row>
    <row r="4146" spans="1:5" ht="12.75" customHeight="1">
      <c r="A4146" s="15" t="s">
        <v>7445</v>
      </c>
      <c r="B4146" s="16" t="s">
        <v>7448</v>
      </c>
      <c r="C4146" s="18" t="s">
        <v>7449</v>
      </c>
      <c r="D4146" s="13" t="s">
        <v>16</v>
      </c>
      <c r="E4146" s="14"/>
    </row>
    <row r="4147" spans="1:5" ht="12.75" customHeight="1">
      <c r="A4147" s="15" t="s">
        <v>7445</v>
      </c>
      <c r="B4147" s="16" t="s">
        <v>7450</v>
      </c>
      <c r="C4147" s="18" t="s">
        <v>7451</v>
      </c>
      <c r="D4147" s="13" t="s">
        <v>16</v>
      </c>
      <c r="E4147" s="14"/>
    </row>
    <row r="4148" spans="1:5" ht="12.75" customHeight="1">
      <c r="A4148" s="15" t="s">
        <v>7445</v>
      </c>
      <c r="B4148" s="16" t="s">
        <v>7452</v>
      </c>
      <c r="C4148" s="18" t="s">
        <v>7453</v>
      </c>
      <c r="D4148" s="13" t="s">
        <v>16</v>
      </c>
      <c r="E4148" s="17">
        <v>1</v>
      </c>
    </row>
    <row r="4149" spans="1:5" ht="12.75" customHeight="1">
      <c r="A4149" s="15" t="s">
        <v>7445</v>
      </c>
      <c r="B4149" s="16" t="s">
        <v>7454</v>
      </c>
      <c r="C4149" s="18" t="s">
        <v>7455</v>
      </c>
      <c r="D4149" s="13" t="s">
        <v>16</v>
      </c>
      <c r="E4149" s="14"/>
    </row>
    <row r="4150" spans="1:5" ht="12.75" customHeight="1">
      <c r="A4150" s="15" t="s">
        <v>7456</v>
      </c>
      <c r="B4150" s="16" t="s">
        <v>7457</v>
      </c>
      <c r="C4150" s="18" t="s">
        <v>7458</v>
      </c>
      <c r="D4150" s="13" t="s">
        <v>113</v>
      </c>
      <c r="E4150" s="14"/>
    </row>
    <row r="4151" spans="1:5" ht="12.75" customHeight="1">
      <c r="A4151" s="15" t="s">
        <v>7459</v>
      </c>
      <c r="B4151" s="16" t="s">
        <v>7460</v>
      </c>
      <c r="C4151" s="18" t="s">
        <v>7461</v>
      </c>
      <c r="D4151" s="13" t="s">
        <v>113</v>
      </c>
      <c r="E4151" s="14"/>
    </row>
    <row r="4152" spans="1:5" ht="12.75" customHeight="1">
      <c r="A4152" s="15" t="s">
        <v>7459</v>
      </c>
      <c r="B4152" s="16" t="s">
        <v>7462</v>
      </c>
      <c r="C4152" s="18" t="s">
        <v>7463</v>
      </c>
      <c r="D4152" s="13" t="s">
        <v>16</v>
      </c>
      <c r="E4152" s="17">
        <v>2</v>
      </c>
    </row>
    <row r="4153" spans="1:5" ht="12.75" customHeight="1">
      <c r="A4153" s="10" t="s">
        <v>7459</v>
      </c>
      <c r="B4153" s="11" t="s">
        <v>7464</v>
      </c>
      <c r="C4153" s="12"/>
      <c r="D4153" s="13" t="s">
        <v>13</v>
      </c>
      <c r="E4153" s="14"/>
    </row>
    <row r="4154" spans="1:5" ht="12.75" customHeight="1">
      <c r="A4154" s="15" t="s">
        <v>7459</v>
      </c>
      <c r="B4154" s="16" t="s">
        <v>7465</v>
      </c>
      <c r="C4154" s="18" t="s">
        <v>7466</v>
      </c>
      <c r="D4154" s="13" t="s">
        <v>113</v>
      </c>
      <c r="E4154" s="14"/>
    </row>
    <row r="4155" spans="1:5" ht="12.75" customHeight="1">
      <c r="A4155" s="15" t="s">
        <v>7459</v>
      </c>
      <c r="B4155" s="16" t="s">
        <v>7467</v>
      </c>
      <c r="C4155" s="18" t="s">
        <v>7468</v>
      </c>
      <c r="D4155" s="13" t="s">
        <v>113</v>
      </c>
      <c r="E4155" s="17">
        <v>1</v>
      </c>
    </row>
    <row r="4156" spans="1:5" ht="12.75" customHeight="1">
      <c r="A4156" s="15" t="s">
        <v>7459</v>
      </c>
      <c r="B4156" s="16" t="s">
        <v>7469</v>
      </c>
      <c r="C4156" s="18" t="s">
        <v>7470</v>
      </c>
      <c r="D4156" s="13" t="s">
        <v>113</v>
      </c>
      <c r="E4156" s="14"/>
    </row>
    <row r="4157" spans="1:5" ht="12.75" customHeight="1">
      <c r="A4157" s="15" t="s">
        <v>7459</v>
      </c>
      <c r="B4157" s="16" t="s">
        <v>7471</v>
      </c>
      <c r="C4157" s="18" t="s">
        <v>7472</v>
      </c>
      <c r="D4157" s="13" t="s">
        <v>113</v>
      </c>
      <c r="E4157" s="17">
        <v>1</v>
      </c>
    </row>
    <row r="4158" spans="1:5" ht="12.75" customHeight="1">
      <c r="A4158" s="15" t="s">
        <v>7459</v>
      </c>
      <c r="B4158" s="16" t="s">
        <v>7473</v>
      </c>
      <c r="C4158" s="18" t="s">
        <v>7474</v>
      </c>
      <c r="D4158" s="13" t="s">
        <v>113</v>
      </c>
      <c r="E4158" s="14"/>
    </row>
    <row r="4159" spans="1:5" ht="12.75" customHeight="1">
      <c r="A4159" s="15" t="s">
        <v>7459</v>
      </c>
      <c r="B4159" s="16" t="s">
        <v>7475</v>
      </c>
      <c r="C4159" s="18" t="s">
        <v>7476</v>
      </c>
      <c r="D4159" s="13" t="s">
        <v>113</v>
      </c>
      <c r="E4159" s="17">
        <v>1</v>
      </c>
    </row>
    <row r="4160" spans="1:5" ht="12.75" customHeight="1">
      <c r="A4160" s="15" t="s">
        <v>7459</v>
      </c>
      <c r="B4160" s="16" t="s">
        <v>7477</v>
      </c>
      <c r="C4160" s="18" t="s">
        <v>7478</v>
      </c>
      <c r="D4160" s="13" t="s">
        <v>113</v>
      </c>
      <c r="E4160" s="14"/>
    </row>
    <row r="4161" spans="1:5" ht="12.75" customHeight="1">
      <c r="A4161" s="15" t="s">
        <v>7459</v>
      </c>
      <c r="B4161" s="16" t="s">
        <v>7479</v>
      </c>
      <c r="C4161" s="18" t="s">
        <v>7480</v>
      </c>
      <c r="D4161" s="13" t="s">
        <v>113</v>
      </c>
      <c r="E4161" s="14"/>
    </row>
    <row r="4162" spans="1:5" ht="12.75" customHeight="1">
      <c r="A4162" s="15" t="s">
        <v>7459</v>
      </c>
      <c r="B4162" s="16" t="s">
        <v>7481</v>
      </c>
      <c r="C4162" s="18" t="s">
        <v>7482</v>
      </c>
      <c r="D4162" s="13" t="s">
        <v>113</v>
      </c>
      <c r="E4162" s="17">
        <v>1</v>
      </c>
    </row>
    <row r="4163" spans="1:5" ht="12.75" customHeight="1">
      <c r="A4163" s="15" t="s">
        <v>7459</v>
      </c>
      <c r="B4163" s="16" t="s">
        <v>7483</v>
      </c>
      <c r="C4163" s="18" t="s">
        <v>7484</v>
      </c>
      <c r="D4163" s="13" t="s">
        <v>113</v>
      </c>
      <c r="E4163" s="14"/>
    </row>
    <row r="4164" spans="1:5" ht="12.75" customHeight="1">
      <c r="A4164" s="15" t="s">
        <v>7459</v>
      </c>
      <c r="B4164" s="16" t="s">
        <v>7485</v>
      </c>
      <c r="C4164" s="18" t="s">
        <v>7486</v>
      </c>
      <c r="D4164" s="13" t="s">
        <v>113</v>
      </c>
      <c r="E4164" s="17">
        <v>2</v>
      </c>
    </row>
    <row r="4165" spans="1:5" ht="12.75" customHeight="1">
      <c r="A4165" s="15" t="s">
        <v>7459</v>
      </c>
      <c r="B4165" s="16" t="s">
        <v>7487</v>
      </c>
      <c r="C4165" s="18" t="s">
        <v>7488</v>
      </c>
      <c r="D4165" s="13" t="s">
        <v>113</v>
      </c>
      <c r="E4165" s="14"/>
    </row>
    <row r="4166" spans="1:5" ht="12.75" customHeight="1">
      <c r="A4166" s="15" t="s">
        <v>7459</v>
      </c>
      <c r="B4166" s="16" t="s">
        <v>7489</v>
      </c>
      <c r="C4166" s="18" t="s">
        <v>7490</v>
      </c>
      <c r="D4166" s="13" t="s">
        <v>113</v>
      </c>
      <c r="E4166" s="14"/>
    </row>
    <row r="4167" spans="1:5" ht="12.75" customHeight="1">
      <c r="A4167" s="15" t="s">
        <v>7459</v>
      </c>
      <c r="B4167" s="16" t="s">
        <v>7491</v>
      </c>
      <c r="C4167" s="18" t="s">
        <v>7492</v>
      </c>
      <c r="D4167" s="13" t="s">
        <v>113</v>
      </c>
      <c r="E4167" s="17">
        <v>1</v>
      </c>
    </row>
    <row r="4168" spans="1:5" ht="12.75" customHeight="1">
      <c r="A4168" s="15" t="s">
        <v>7459</v>
      </c>
      <c r="B4168" s="16" t="s">
        <v>7493</v>
      </c>
      <c r="C4168" s="18" t="s">
        <v>7494</v>
      </c>
      <c r="D4168" s="13" t="s">
        <v>113</v>
      </c>
      <c r="E4168" s="17">
        <v>1</v>
      </c>
    </row>
    <row r="4169" spans="1:5" ht="12.75" customHeight="1">
      <c r="A4169" s="15" t="s">
        <v>7459</v>
      </c>
      <c r="B4169" s="16" t="s">
        <v>7495</v>
      </c>
      <c r="C4169" s="18" t="s">
        <v>7496</v>
      </c>
      <c r="D4169" s="13" t="s">
        <v>113</v>
      </c>
      <c r="E4169" s="17">
        <v>2</v>
      </c>
    </row>
    <row r="4170" spans="1:5" ht="12.75" customHeight="1">
      <c r="A4170" s="15" t="s">
        <v>7459</v>
      </c>
      <c r="B4170" s="16" t="s">
        <v>7497</v>
      </c>
      <c r="C4170" s="18" t="s">
        <v>7498</v>
      </c>
      <c r="D4170" s="13" t="s">
        <v>113</v>
      </c>
      <c r="E4170" s="17">
        <v>1</v>
      </c>
    </row>
    <row r="4171" spans="1:5" ht="12.75" customHeight="1">
      <c r="A4171" s="15" t="s">
        <v>7459</v>
      </c>
      <c r="B4171" s="16" t="s">
        <v>7499</v>
      </c>
      <c r="C4171" s="18" t="s">
        <v>7500</v>
      </c>
      <c r="D4171" s="13" t="s">
        <v>113</v>
      </c>
      <c r="E4171" s="14"/>
    </row>
    <row r="4172" spans="1:5" ht="12.75" customHeight="1">
      <c r="A4172" s="15" t="s">
        <v>7459</v>
      </c>
      <c r="B4172" s="16" t="s">
        <v>7501</v>
      </c>
      <c r="C4172" s="18" t="s">
        <v>7502</v>
      </c>
      <c r="D4172" s="13" t="s">
        <v>113</v>
      </c>
      <c r="E4172" s="17">
        <v>1</v>
      </c>
    </row>
    <row r="4173" spans="1:5" ht="12.75" customHeight="1">
      <c r="A4173" s="15" t="s">
        <v>7459</v>
      </c>
      <c r="B4173" s="16" t="s">
        <v>7503</v>
      </c>
      <c r="C4173" s="18" t="s">
        <v>7504</v>
      </c>
      <c r="D4173" s="13" t="s">
        <v>113</v>
      </c>
      <c r="E4173" s="17">
        <v>1</v>
      </c>
    </row>
    <row r="4174" spans="1:5" ht="12.75" customHeight="1">
      <c r="A4174" s="15" t="s">
        <v>7459</v>
      </c>
      <c r="B4174" s="16" t="s">
        <v>7505</v>
      </c>
      <c r="C4174" s="18" t="s">
        <v>7506</v>
      </c>
      <c r="D4174" s="13" t="s">
        <v>113</v>
      </c>
      <c r="E4174" s="17">
        <v>1</v>
      </c>
    </row>
    <row r="4175" spans="1:5" ht="12.75" customHeight="1">
      <c r="A4175" s="15" t="s">
        <v>7459</v>
      </c>
      <c r="B4175" s="16" t="s">
        <v>7507</v>
      </c>
      <c r="C4175" s="18" t="s">
        <v>7508</v>
      </c>
      <c r="D4175" s="13" t="s">
        <v>113</v>
      </c>
      <c r="E4175" s="14"/>
    </row>
    <row r="4176" spans="1:5" ht="12.75" customHeight="1">
      <c r="A4176" s="15" t="s">
        <v>7459</v>
      </c>
      <c r="B4176" s="16" t="s">
        <v>7509</v>
      </c>
      <c r="C4176" s="18" t="s">
        <v>7510</v>
      </c>
      <c r="D4176" s="13" t="s">
        <v>113</v>
      </c>
      <c r="E4176" s="17">
        <v>1</v>
      </c>
    </row>
    <row r="4177" spans="1:5" ht="12.75" customHeight="1">
      <c r="A4177" s="15" t="s">
        <v>7459</v>
      </c>
      <c r="B4177" s="16" t="s">
        <v>7511</v>
      </c>
      <c r="C4177" s="18" t="s">
        <v>7512</v>
      </c>
      <c r="D4177" s="13" t="s">
        <v>113</v>
      </c>
      <c r="E4177" s="17">
        <v>1</v>
      </c>
    </row>
    <row r="4178" spans="1:5" ht="12.75" customHeight="1">
      <c r="A4178" s="15" t="s">
        <v>7459</v>
      </c>
      <c r="B4178" s="16" t="s">
        <v>7513</v>
      </c>
      <c r="C4178" s="18" t="s">
        <v>7514</v>
      </c>
      <c r="D4178" s="13" t="s">
        <v>16</v>
      </c>
      <c r="E4178" s="14"/>
    </row>
    <row r="4179" spans="1:5" ht="12.75" customHeight="1">
      <c r="A4179" s="15" t="s">
        <v>7459</v>
      </c>
      <c r="B4179" s="16" t="s">
        <v>7515</v>
      </c>
      <c r="C4179" s="18" t="s">
        <v>7516</v>
      </c>
      <c r="D4179" s="13" t="s">
        <v>113</v>
      </c>
      <c r="E4179" s="17">
        <v>1</v>
      </c>
    </row>
    <row r="4180" spans="1:5" ht="12.75" customHeight="1">
      <c r="A4180" s="15" t="s">
        <v>7459</v>
      </c>
      <c r="B4180" s="16" t="s">
        <v>7517</v>
      </c>
      <c r="C4180" s="18" t="s">
        <v>7518</v>
      </c>
      <c r="D4180" s="13" t="s">
        <v>113</v>
      </c>
      <c r="E4180" s="14"/>
    </row>
    <row r="4181" spans="1:5" ht="12.75" customHeight="1">
      <c r="A4181" s="15" t="s">
        <v>7459</v>
      </c>
      <c r="B4181" s="16" t="s">
        <v>7519</v>
      </c>
      <c r="C4181" s="18" t="s">
        <v>7520</v>
      </c>
      <c r="D4181" s="13" t="s">
        <v>113</v>
      </c>
      <c r="E4181" s="17">
        <v>2</v>
      </c>
    </row>
    <row r="4182" spans="1:5" ht="12.75" customHeight="1">
      <c r="A4182" s="15" t="s">
        <v>7459</v>
      </c>
      <c r="B4182" s="16" t="s">
        <v>7521</v>
      </c>
      <c r="C4182" s="18" t="s">
        <v>7522</v>
      </c>
      <c r="D4182" s="13" t="s">
        <v>113</v>
      </c>
      <c r="E4182" s="17">
        <v>1</v>
      </c>
    </row>
    <row r="4183" spans="1:5" ht="12.75" customHeight="1">
      <c r="A4183" s="15" t="s">
        <v>7459</v>
      </c>
      <c r="B4183" s="16" t="s">
        <v>7523</v>
      </c>
      <c r="C4183" s="18" t="s">
        <v>7524</v>
      </c>
      <c r="D4183" s="13" t="s">
        <v>113</v>
      </c>
      <c r="E4183" s="17">
        <v>2</v>
      </c>
    </row>
    <row r="4184" spans="1:5" ht="12.75" customHeight="1">
      <c r="A4184" s="15" t="s">
        <v>7459</v>
      </c>
      <c r="B4184" s="16" t="s">
        <v>7525</v>
      </c>
      <c r="C4184" s="18" t="s">
        <v>7526</v>
      </c>
      <c r="D4184" s="13" t="s">
        <v>113</v>
      </c>
      <c r="E4184" s="14"/>
    </row>
    <row r="4185" spans="1:5" ht="12.75" customHeight="1">
      <c r="A4185" s="15" t="s">
        <v>7459</v>
      </c>
      <c r="B4185" s="16" t="s">
        <v>7527</v>
      </c>
      <c r="C4185" s="18" t="s">
        <v>7528</v>
      </c>
      <c r="D4185" s="13" t="s">
        <v>113</v>
      </c>
      <c r="E4185" s="14"/>
    </row>
    <row r="4186" spans="1:5" ht="12.75" customHeight="1">
      <c r="A4186" s="15" t="s">
        <v>7459</v>
      </c>
      <c r="B4186" s="16" t="s">
        <v>7529</v>
      </c>
      <c r="C4186" s="18" t="s">
        <v>7530</v>
      </c>
      <c r="D4186" s="13" t="s">
        <v>113</v>
      </c>
      <c r="E4186" s="14"/>
    </row>
    <row r="4187" spans="1:5" ht="12.75" customHeight="1">
      <c r="A4187" s="15" t="s">
        <v>7459</v>
      </c>
      <c r="B4187" s="16" t="s">
        <v>7531</v>
      </c>
      <c r="C4187" s="18" t="s">
        <v>7532</v>
      </c>
      <c r="D4187" s="13" t="s">
        <v>113</v>
      </c>
      <c r="E4187" s="14"/>
    </row>
    <row r="4188" spans="1:5" ht="12.75" customHeight="1">
      <c r="A4188" s="15" t="s">
        <v>7459</v>
      </c>
      <c r="B4188" s="16" t="s">
        <v>7533</v>
      </c>
      <c r="C4188" s="18" t="s">
        <v>7534</v>
      </c>
      <c r="D4188" s="13" t="s">
        <v>113</v>
      </c>
      <c r="E4188" s="17">
        <v>1</v>
      </c>
    </row>
    <row r="4189" spans="1:5" ht="12.75" customHeight="1">
      <c r="A4189" s="15" t="s">
        <v>7459</v>
      </c>
      <c r="B4189" s="16" t="s">
        <v>7535</v>
      </c>
      <c r="C4189" s="18" t="s">
        <v>7536</v>
      </c>
      <c r="D4189" s="13" t="s">
        <v>113</v>
      </c>
      <c r="E4189" s="17">
        <v>1</v>
      </c>
    </row>
    <row r="4190" spans="1:5" ht="12.75" customHeight="1">
      <c r="A4190" s="15" t="s">
        <v>7459</v>
      </c>
      <c r="B4190" s="16" t="s">
        <v>7537</v>
      </c>
      <c r="C4190" s="18" t="s">
        <v>7538</v>
      </c>
      <c r="D4190" s="13" t="s">
        <v>113</v>
      </c>
      <c r="E4190" s="17">
        <v>1</v>
      </c>
    </row>
    <row r="4191" spans="1:5" ht="12.75" customHeight="1">
      <c r="A4191" s="15" t="s">
        <v>7459</v>
      </c>
      <c r="B4191" s="16" t="s">
        <v>7539</v>
      </c>
      <c r="C4191" s="18" t="s">
        <v>7540</v>
      </c>
      <c r="D4191" s="13" t="s">
        <v>113</v>
      </c>
      <c r="E4191" s="14"/>
    </row>
    <row r="4192" spans="1:5" ht="12.75" customHeight="1">
      <c r="A4192" s="15" t="s">
        <v>7459</v>
      </c>
      <c r="B4192" s="16" t="s">
        <v>7541</v>
      </c>
      <c r="C4192" s="18" t="s">
        <v>7542</v>
      </c>
      <c r="D4192" s="13" t="s">
        <v>113</v>
      </c>
      <c r="E4192" s="14"/>
    </row>
    <row r="4193" spans="1:5" ht="12.75" customHeight="1">
      <c r="A4193" s="15" t="s">
        <v>7459</v>
      </c>
      <c r="B4193" s="16" t="s">
        <v>7543</v>
      </c>
      <c r="C4193" s="18" t="s">
        <v>7544</v>
      </c>
      <c r="D4193" s="13" t="s">
        <v>113</v>
      </c>
      <c r="E4193" s="17">
        <v>1</v>
      </c>
    </row>
    <row r="4194" spans="1:5" ht="12.75" customHeight="1">
      <c r="A4194" s="15" t="s">
        <v>7459</v>
      </c>
      <c r="B4194" s="16" t="s">
        <v>7545</v>
      </c>
      <c r="C4194" s="18" t="s">
        <v>7546</v>
      </c>
      <c r="D4194" s="13" t="s">
        <v>16</v>
      </c>
      <c r="E4194" s="14"/>
    </row>
    <row r="4195" spans="1:5" ht="12.75" customHeight="1">
      <c r="A4195" s="15" t="s">
        <v>7459</v>
      </c>
      <c r="B4195" s="16" t="s">
        <v>7547</v>
      </c>
      <c r="C4195" s="18" t="s">
        <v>7548</v>
      </c>
      <c r="D4195" s="13" t="s">
        <v>113</v>
      </c>
      <c r="E4195" s="17">
        <v>1</v>
      </c>
    </row>
    <row r="4196" spans="1:5" ht="12.75" customHeight="1">
      <c r="A4196" s="15" t="s">
        <v>7459</v>
      </c>
      <c r="B4196" s="16" t="s">
        <v>7549</v>
      </c>
      <c r="C4196" s="18" t="s">
        <v>7550</v>
      </c>
      <c r="D4196" s="13" t="s">
        <v>113</v>
      </c>
      <c r="E4196" s="14"/>
    </row>
    <row r="4197" spans="1:5" ht="12.75" customHeight="1">
      <c r="A4197" s="15" t="s">
        <v>7459</v>
      </c>
      <c r="B4197" s="16" t="s">
        <v>7551</v>
      </c>
      <c r="C4197" s="18" t="s">
        <v>7552</v>
      </c>
      <c r="D4197" s="13" t="s">
        <v>113</v>
      </c>
      <c r="E4197" s="17">
        <v>1</v>
      </c>
    </row>
    <row r="4198" spans="1:5" ht="12.75" customHeight="1">
      <c r="A4198" s="15" t="s">
        <v>7459</v>
      </c>
      <c r="B4198" s="16" t="s">
        <v>7553</v>
      </c>
      <c r="C4198" s="18" t="s">
        <v>7554</v>
      </c>
      <c r="D4198" s="13" t="s">
        <v>113</v>
      </c>
      <c r="E4198" s="17">
        <v>1</v>
      </c>
    </row>
    <row r="4199" spans="1:5" ht="12.75" customHeight="1">
      <c r="A4199" s="15" t="s">
        <v>7459</v>
      </c>
      <c r="B4199" s="16" t="s">
        <v>7555</v>
      </c>
      <c r="C4199" s="18" t="s">
        <v>7556</v>
      </c>
      <c r="D4199" s="13" t="s">
        <v>113</v>
      </c>
      <c r="E4199" s="14"/>
    </row>
    <row r="4200" spans="1:5" ht="12.75" customHeight="1">
      <c r="A4200" s="15" t="s">
        <v>7459</v>
      </c>
      <c r="B4200" s="16" t="s">
        <v>7557</v>
      </c>
      <c r="C4200" s="18" t="s">
        <v>7558</v>
      </c>
      <c r="D4200" s="13" t="s">
        <v>16</v>
      </c>
      <c r="E4200" s="14"/>
    </row>
    <row r="4201" spans="1:5" ht="12.75" customHeight="1">
      <c r="A4201" s="15" t="s">
        <v>7459</v>
      </c>
      <c r="B4201" s="16" t="s">
        <v>7559</v>
      </c>
      <c r="C4201" s="18" t="s">
        <v>7560</v>
      </c>
      <c r="D4201" s="13" t="s">
        <v>113</v>
      </c>
      <c r="E4201" s="17">
        <v>1</v>
      </c>
    </row>
    <row r="4202" spans="1:5" ht="12.75" customHeight="1">
      <c r="A4202" s="15" t="s">
        <v>7459</v>
      </c>
      <c r="B4202" s="16" t="s">
        <v>7561</v>
      </c>
      <c r="C4202" s="18" t="s">
        <v>7562</v>
      </c>
      <c r="D4202" s="13" t="s">
        <v>113</v>
      </c>
      <c r="E4202" s="17">
        <v>1</v>
      </c>
    </row>
    <row r="4203" spans="1:5" ht="12.75" customHeight="1">
      <c r="A4203" s="15" t="s">
        <v>7459</v>
      </c>
      <c r="B4203" s="16" t="s">
        <v>7563</v>
      </c>
      <c r="C4203" s="18" t="s">
        <v>7564</v>
      </c>
      <c r="D4203" s="13" t="s">
        <v>113</v>
      </c>
      <c r="E4203" s="14"/>
    </row>
    <row r="4204" spans="1:5" ht="12.75" customHeight="1">
      <c r="A4204" s="15" t="s">
        <v>7459</v>
      </c>
      <c r="B4204" s="16" t="s">
        <v>7565</v>
      </c>
      <c r="C4204" s="18" t="s">
        <v>7566</v>
      </c>
      <c r="D4204" s="13" t="s">
        <v>113</v>
      </c>
      <c r="E4204" s="17">
        <v>2</v>
      </c>
    </row>
    <row r="4205" spans="1:5" ht="12.75" customHeight="1">
      <c r="A4205" s="15" t="s">
        <v>7459</v>
      </c>
      <c r="B4205" s="16" t="s">
        <v>7567</v>
      </c>
      <c r="C4205" s="18" t="s">
        <v>7568</v>
      </c>
      <c r="D4205" s="13" t="s">
        <v>113</v>
      </c>
      <c r="E4205" s="17">
        <v>1</v>
      </c>
    </row>
    <row r="4206" spans="1:5" ht="12.75" customHeight="1">
      <c r="A4206" s="15" t="s">
        <v>7459</v>
      </c>
      <c r="B4206" s="16" t="s">
        <v>7569</v>
      </c>
      <c r="C4206" s="18" t="s">
        <v>7570</v>
      </c>
      <c r="D4206" s="13" t="s">
        <v>113</v>
      </c>
      <c r="E4206" s="17">
        <v>1</v>
      </c>
    </row>
    <row r="4207" spans="1:5" ht="12.75" customHeight="1">
      <c r="A4207" s="15" t="s">
        <v>7459</v>
      </c>
      <c r="B4207" s="16" t="s">
        <v>7571</v>
      </c>
      <c r="C4207" s="18" t="s">
        <v>7572</v>
      </c>
      <c r="D4207" s="13" t="s">
        <v>113</v>
      </c>
      <c r="E4207" s="14"/>
    </row>
    <row r="4208" spans="1:5" ht="12.75" customHeight="1">
      <c r="A4208" s="15" t="s">
        <v>7459</v>
      </c>
      <c r="B4208" s="16" t="s">
        <v>7573</v>
      </c>
      <c r="C4208" s="18" t="s">
        <v>7574</v>
      </c>
      <c r="D4208" s="13" t="s">
        <v>113</v>
      </c>
      <c r="E4208" s="17">
        <v>1</v>
      </c>
    </row>
    <row r="4209" spans="1:5" ht="12.75" customHeight="1">
      <c r="A4209" s="15" t="s">
        <v>7459</v>
      </c>
      <c r="B4209" s="16" t="s">
        <v>7575</v>
      </c>
      <c r="C4209" s="18" t="s">
        <v>7576</v>
      </c>
      <c r="D4209" s="13" t="s">
        <v>113</v>
      </c>
      <c r="E4209" s="17">
        <v>1</v>
      </c>
    </row>
    <row r="4210" spans="1:5" ht="12.75" customHeight="1">
      <c r="A4210" s="15" t="s">
        <v>7459</v>
      </c>
      <c r="B4210" s="16" t="s">
        <v>7577</v>
      </c>
      <c r="C4210" s="18" t="s">
        <v>7578</v>
      </c>
      <c r="D4210" s="13" t="s">
        <v>113</v>
      </c>
      <c r="E4210" s="17">
        <v>1</v>
      </c>
    </row>
    <row r="4211" spans="1:5" ht="12.75" customHeight="1">
      <c r="A4211" s="15" t="s">
        <v>7459</v>
      </c>
      <c r="B4211" s="16" t="s">
        <v>7579</v>
      </c>
      <c r="C4211" s="18" t="s">
        <v>7580</v>
      </c>
      <c r="D4211" s="13" t="s">
        <v>113</v>
      </c>
      <c r="E4211" s="14"/>
    </row>
    <row r="4212" spans="1:5" ht="12.75" customHeight="1">
      <c r="A4212" s="15" t="s">
        <v>7459</v>
      </c>
      <c r="B4212" s="16" t="s">
        <v>7581</v>
      </c>
      <c r="C4212" s="18" t="s">
        <v>7582</v>
      </c>
      <c r="D4212" s="13" t="s">
        <v>113</v>
      </c>
      <c r="E4212" s="14"/>
    </row>
    <row r="4213" spans="1:5" ht="12.75" customHeight="1">
      <c r="A4213" s="15" t="s">
        <v>7459</v>
      </c>
      <c r="B4213" s="16" t="s">
        <v>7583</v>
      </c>
      <c r="C4213" s="18" t="s">
        <v>7584</v>
      </c>
      <c r="D4213" s="13" t="s">
        <v>113</v>
      </c>
      <c r="E4213" s="14"/>
    </row>
    <row r="4214" spans="1:5" ht="12.75" customHeight="1">
      <c r="A4214" s="15" t="s">
        <v>7459</v>
      </c>
      <c r="B4214" s="16" t="s">
        <v>7585</v>
      </c>
      <c r="C4214" s="18" t="s">
        <v>7586</v>
      </c>
      <c r="D4214" s="13" t="s">
        <v>113</v>
      </c>
      <c r="E4214" s="14"/>
    </row>
    <row r="4215" spans="1:5" ht="12.75" customHeight="1">
      <c r="A4215" s="15" t="s">
        <v>7459</v>
      </c>
      <c r="B4215" s="16" t="s">
        <v>7587</v>
      </c>
      <c r="C4215" s="18" t="s">
        <v>7588</v>
      </c>
      <c r="D4215" s="13" t="s">
        <v>113</v>
      </c>
      <c r="E4215" s="17">
        <v>1</v>
      </c>
    </row>
    <row r="4216" spans="1:5" ht="12.75" customHeight="1">
      <c r="A4216" s="15" t="s">
        <v>7459</v>
      </c>
      <c r="B4216" s="16" t="s">
        <v>7589</v>
      </c>
      <c r="C4216" s="18" t="s">
        <v>7590</v>
      </c>
      <c r="D4216" s="13" t="s">
        <v>113</v>
      </c>
      <c r="E4216" s="14"/>
    </row>
    <row r="4217" spans="1:5" ht="12.75" customHeight="1">
      <c r="A4217" s="15" t="s">
        <v>7459</v>
      </c>
      <c r="B4217" s="16" t="s">
        <v>7591</v>
      </c>
      <c r="C4217" s="18" t="s">
        <v>7592</v>
      </c>
      <c r="D4217" s="13" t="s">
        <v>113</v>
      </c>
      <c r="E4217" s="14"/>
    </row>
    <row r="4218" spans="1:5" ht="12.75" customHeight="1">
      <c r="A4218" s="15" t="s">
        <v>7459</v>
      </c>
      <c r="B4218" s="16" t="s">
        <v>7593</v>
      </c>
      <c r="C4218" s="18" t="s">
        <v>7594</v>
      </c>
      <c r="D4218" s="13" t="s">
        <v>113</v>
      </c>
      <c r="E4218" s="14"/>
    </row>
    <row r="4219" spans="1:5" ht="12.75" customHeight="1">
      <c r="A4219" s="15" t="s">
        <v>7459</v>
      </c>
      <c r="B4219" s="16" t="s">
        <v>7595</v>
      </c>
      <c r="C4219" s="18" t="s">
        <v>7596</v>
      </c>
      <c r="D4219" s="13" t="s">
        <v>113</v>
      </c>
      <c r="E4219" s="17">
        <v>1</v>
      </c>
    </row>
    <row r="4220" spans="1:5" ht="12.75" customHeight="1">
      <c r="A4220" s="15" t="s">
        <v>7459</v>
      </c>
      <c r="B4220" s="16" t="s">
        <v>7597</v>
      </c>
      <c r="C4220" s="18" t="s">
        <v>7598</v>
      </c>
      <c r="D4220" s="13" t="s">
        <v>113</v>
      </c>
      <c r="E4220" s="14"/>
    </row>
    <row r="4221" spans="1:5" ht="12.75" customHeight="1">
      <c r="A4221" s="15" t="s">
        <v>7459</v>
      </c>
      <c r="B4221" s="16" t="s">
        <v>7599</v>
      </c>
      <c r="C4221" s="18" t="s">
        <v>7600</v>
      </c>
      <c r="D4221" s="13" t="s">
        <v>113</v>
      </c>
      <c r="E4221" s="17">
        <v>1</v>
      </c>
    </row>
    <row r="4222" spans="1:5" ht="12.75" customHeight="1">
      <c r="A4222" s="15" t="s">
        <v>7459</v>
      </c>
      <c r="B4222" s="16" t="s">
        <v>7601</v>
      </c>
      <c r="C4222" s="18" t="s">
        <v>7602</v>
      </c>
      <c r="D4222" s="13" t="s">
        <v>113</v>
      </c>
      <c r="E4222" s="17">
        <v>1</v>
      </c>
    </row>
    <row r="4223" spans="1:5" ht="12.75" customHeight="1">
      <c r="A4223" s="15" t="s">
        <v>7459</v>
      </c>
      <c r="B4223" s="16" t="s">
        <v>7603</v>
      </c>
      <c r="C4223" s="18" t="s">
        <v>7604</v>
      </c>
      <c r="D4223" s="13" t="s">
        <v>113</v>
      </c>
      <c r="E4223" s="17">
        <v>1</v>
      </c>
    </row>
    <row r="4224" spans="1:5" ht="12.75" customHeight="1">
      <c r="A4224" s="15" t="s">
        <v>7459</v>
      </c>
      <c r="B4224" s="16" t="s">
        <v>7605</v>
      </c>
      <c r="C4224" s="18" t="s">
        <v>7606</v>
      </c>
      <c r="D4224" s="13" t="s">
        <v>113</v>
      </c>
      <c r="E4224" s="17">
        <v>1</v>
      </c>
    </row>
    <row r="4225" spans="1:5" ht="12.75" customHeight="1">
      <c r="A4225" s="15" t="s">
        <v>7459</v>
      </c>
      <c r="B4225" s="16" t="s">
        <v>7607</v>
      </c>
      <c r="C4225" s="18" t="s">
        <v>7608</v>
      </c>
      <c r="D4225" s="13" t="s">
        <v>113</v>
      </c>
      <c r="E4225" s="17">
        <v>1</v>
      </c>
    </row>
    <row r="4226" spans="1:5" ht="12.75" customHeight="1">
      <c r="A4226" s="15" t="s">
        <v>7459</v>
      </c>
      <c r="B4226" s="16" t="s">
        <v>7609</v>
      </c>
      <c r="C4226" s="18" t="s">
        <v>7610</v>
      </c>
      <c r="D4226" s="13" t="s">
        <v>113</v>
      </c>
      <c r="E4226" s="14"/>
    </row>
    <row r="4227" spans="1:5" ht="12.75" customHeight="1">
      <c r="A4227" s="15" t="s">
        <v>7459</v>
      </c>
      <c r="B4227" s="16" t="s">
        <v>7611</v>
      </c>
      <c r="C4227" s="18" t="s">
        <v>7612</v>
      </c>
      <c r="D4227" s="13" t="s">
        <v>113</v>
      </c>
      <c r="E4227" s="17">
        <v>1</v>
      </c>
    </row>
    <row r="4228" spans="1:5" ht="12.75" customHeight="1">
      <c r="A4228" s="15" t="s">
        <v>7459</v>
      </c>
      <c r="B4228" s="16" t="s">
        <v>7613</v>
      </c>
      <c r="C4228" s="18" t="s">
        <v>7614</v>
      </c>
      <c r="D4228" s="13" t="s">
        <v>16</v>
      </c>
      <c r="E4228" s="14"/>
    </row>
    <row r="4229" spans="1:5" ht="12.75" customHeight="1">
      <c r="A4229" s="15" t="s">
        <v>7615</v>
      </c>
      <c r="B4229" s="16" t="s">
        <v>7616</v>
      </c>
      <c r="C4229" s="12"/>
      <c r="D4229" s="13" t="s">
        <v>16</v>
      </c>
      <c r="E4229" s="17">
        <v>1</v>
      </c>
    </row>
    <row r="4230" spans="1:5" ht="12.75" customHeight="1">
      <c r="A4230" s="15" t="s">
        <v>7615</v>
      </c>
      <c r="B4230" s="16" t="s">
        <v>7617</v>
      </c>
      <c r="C4230" s="18" t="s">
        <v>7618</v>
      </c>
      <c r="D4230" s="13" t="s">
        <v>16</v>
      </c>
      <c r="E4230" s="17">
        <v>1</v>
      </c>
    </row>
    <row r="4231" spans="1:5" ht="12.75" customHeight="1">
      <c r="A4231" s="15" t="s">
        <v>7615</v>
      </c>
      <c r="B4231" s="16" t="s">
        <v>7619</v>
      </c>
      <c r="C4231" s="18" t="s">
        <v>7620</v>
      </c>
      <c r="D4231" s="13" t="s">
        <v>16</v>
      </c>
      <c r="E4231" s="14"/>
    </row>
    <row r="4232" spans="1:5" ht="12.75" customHeight="1">
      <c r="A4232" s="15" t="s">
        <v>7615</v>
      </c>
      <c r="B4232" s="16" t="s">
        <v>7621</v>
      </c>
      <c r="C4232" s="18" t="s">
        <v>7622</v>
      </c>
      <c r="D4232" s="13" t="s">
        <v>16</v>
      </c>
      <c r="E4232" s="14"/>
    </row>
    <row r="4233" spans="1:5" ht="12.75" customHeight="1">
      <c r="A4233" s="15" t="s">
        <v>7615</v>
      </c>
      <c r="B4233" s="16" t="s">
        <v>7623</v>
      </c>
      <c r="C4233" s="18" t="s">
        <v>7624</v>
      </c>
      <c r="D4233" s="13" t="s">
        <v>16</v>
      </c>
      <c r="E4233" s="17">
        <v>2</v>
      </c>
    </row>
    <row r="4234" spans="1:5" ht="12.75" customHeight="1">
      <c r="A4234" s="15" t="s">
        <v>7615</v>
      </c>
      <c r="B4234" s="16" t="s">
        <v>7625</v>
      </c>
      <c r="C4234" s="18" t="s">
        <v>7626</v>
      </c>
      <c r="D4234" s="13" t="s">
        <v>16</v>
      </c>
      <c r="E4234" s="14"/>
    </row>
    <row r="4235" spans="1:5" ht="12.75" customHeight="1">
      <c r="A4235" s="15" t="s">
        <v>7615</v>
      </c>
      <c r="B4235" s="16" t="s">
        <v>7627</v>
      </c>
      <c r="C4235" s="18" t="s">
        <v>7628</v>
      </c>
      <c r="D4235" s="13" t="s">
        <v>16</v>
      </c>
      <c r="E4235" s="17">
        <v>1</v>
      </c>
    </row>
    <row r="4236" spans="1:5" ht="12.75" customHeight="1">
      <c r="A4236" s="15" t="s">
        <v>7615</v>
      </c>
      <c r="B4236" s="16" t="s">
        <v>7629</v>
      </c>
      <c r="C4236" s="18" t="s">
        <v>7630</v>
      </c>
      <c r="D4236" s="13" t="s">
        <v>113</v>
      </c>
      <c r="E4236" s="14"/>
    </row>
    <row r="4237" spans="1:5" ht="12.75" customHeight="1">
      <c r="A4237" s="15" t="s">
        <v>7615</v>
      </c>
      <c r="B4237" s="16" t="s">
        <v>7631</v>
      </c>
      <c r="C4237" s="19" t="s">
        <v>7632</v>
      </c>
      <c r="D4237" s="13" t="s">
        <v>16</v>
      </c>
      <c r="E4237" s="14"/>
    </row>
    <row r="4238" spans="1:5" ht="12.75" customHeight="1">
      <c r="A4238" s="15" t="s">
        <v>7615</v>
      </c>
      <c r="B4238" s="16" t="s">
        <v>7633</v>
      </c>
      <c r="C4238" s="18" t="s">
        <v>7634</v>
      </c>
      <c r="D4238" s="13" t="s">
        <v>16</v>
      </c>
      <c r="E4238" s="14"/>
    </row>
    <row r="4239" spans="1:5" ht="12.75" customHeight="1">
      <c r="A4239" s="15" t="s">
        <v>7615</v>
      </c>
      <c r="B4239" s="16" t="s">
        <v>7635</v>
      </c>
      <c r="C4239" s="18" t="s">
        <v>7636</v>
      </c>
      <c r="D4239" s="13" t="s">
        <v>16</v>
      </c>
      <c r="E4239" s="14"/>
    </row>
    <row r="4240" spans="1:5" ht="12.75" customHeight="1">
      <c r="A4240" s="15" t="s">
        <v>7615</v>
      </c>
      <c r="B4240" s="16" t="s">
        <v>7637</v>
      </c>
      <c r="C4240" s="18" t="s">
        <v>7638</v>
      </c>
      <c r="D4240" s="13" t="s">
        <v>16</v>
      </c>
      <c r="E4240" s="17">
        <v>1</v>
      </c>
    </row>
    <row r="4241" spans="1:5" ht="12.75" customHeight="1">
      <c r="A4241" s="15" t="s">
        <v>7615</v>
      </c>
      <c r="B4241" s="16" t="s">
        <v>7639</v>
      </c>
      <c r="C4241" s="18" t="s">
        <v>7640</v>
      </c>
      <c r="D4241" s="13" t="s">
        <v>16</v>
      </c>
      <c r="E4241" s="14"/>
    </row>
    <row r="4242" spans="1:5" ht="12.75" customHeight="1">
      <c r="A4242" s="15" t="s">
        <v>7615</v>
      </c>
      <c r="B4242" s="16" t="s">
        <v>7641</v>
      </c>
      <c r="C4242" s="18" t="s">
        <v>7642</v>
      </c>
      <c r="D4242" s="13" t="s">
        <v>16</v>
      </c>
      <c r="E4242" s="14"/>
    </row>
    <row r="4243" spans="1:5" ht="12.75" customHeight="1">
      <c r="A4243" s="15" t="s">
        <v>7615</v>
      </c>
      <c r="B4243" s="16" t="s">
        <v>7643</v>
      </c>
      <c r="C4243" s="18" t="s">
        <v>7644</v>
      </c>
      <c r="D4243" s="13" t="s">
        <v>16</v>
      </c>
      <c r="E4243" s="14"/>
    </row>
    <row r="4244" spans="1:5" ht="12.75" customHeight="1">
      <c r="A4244" s="15" t="s">
        <v>7615</v>
      </c>
      <c r="B4244" s="16" t="s">
        <v>7645</v>
      </c>
      <c r="C4244" s="18" t="s">
        <v>7646</v>
      </c>
      <c r="D4244" s="13" t="s">
        <v>16</v>
      </c>
      <c r="E4244" s="14"/>
    </row>
    <row r="4245" spans="1:5" ht="12.75" customHeight="1">
      <c r="A4245" s="15" t="s">
        <v>7615</v>
      </c>
      <c r="B4245" s="16" t="s">
        <v>7647</v>
      </c>
      <c r="C4245" s="18" t="s">
        <v>7648</v>
      </c>
      <c r="D4245" s="13" t="s">
        <v>16</v>
      </c>
      <c r="E4245" s="17">
        <v>1</v>
      </c>
    </row>
    <row r="4246" spans="1:5" ht="12.75" customHeight="1">
      <c r="A4246" s="15" t="s">
        <v>7615</v>
      </c>
      <c r="B4246" s="16" t="s">
        <v>7649</v>
      </c>
      <c r="C4246" s="18" t="s">
        <v>7650</v>
      </c>
      <c r="D4246" s="13" t="s">
        <v>16</v>
      </c>
      <c r="E4246" s="17">
        <v>1</v>
      </c>
    </row>
    <row r="4247" spans="1:5" ht="12.75" customHeight="1">
      <c r="A4247" s="15" t="s">
        <v>7615</v>
      </c>
      <c r="B4247" s="16" t="s">
        <v>7651</v>
      </c>
      <c r="C4247" s="18" t="s">
        <v>7652</v>
      </c>
      <c r="D4247" s="13" t="s">
        <v>16</v>
      </c>
      <c r="E4247" s="14"/>
    </row>
    <row r="4248" spans="1:5" ht="12.75" customHeight="1">
      <c r="A4248" s="15" t="s">
        <v>7615</v>
      </c>
      <c r="B4248" s="16" t="s">
        <v>7653</v>
      </c>
      <c r="C4248" s="18" t="s">
        <v>7654</v>
      </c>
      <c r="D4248" s="13" t="s">
        <v>16</v>
      </c>
      <c r="E4248" s="17">
        <v>1</v>
      </c>
    </row>
    <row r="4249" spans="1:5" ht="12.75" customHeight="1">
      <c r="A4249" s="15" t="s">
        <v>7615</v>
      </c>
      <c r="B4249" s="16" t="s">
        <v>7655</v>
      </c>
      <c r="C4249" s="18" t="s">
        <v>7656</v>
      </c>
      <c r="D4249" s="13" t="s">
        <v>113</v>
      </c>
      <c r="E4249" s="14"/>
    </row>
    <row r="4250" spans="1:5" ht="12.75" customHeight="1">
      <c r="A4250" s="15" t="s">
        <v>7615</v>
      </c>
      <c r="B4250" s="16" t="s">
        <v>7657</v>
      </c>
      <c r="C4250" s="18" t="s">
        <v>7658</v>
      </c>
      <c r="D4250" s="13" t="s">
        <v>113</v>
      </c>
      <c r="E4250" s="14"/>
    </row>
    <row r="4251" spans="1:5" ht="12.75" customHeight="1">
      <c r="A4251" s="15" t="s">
        <v>7615</v>
      </c>
      <c r="B4251" s="16" t="s">
        <v>7659</v>
      </c>
      <c r="C4251" s="18" t="s">
        <v>7660</v>
      </c>
      <c r="D4251" s="13" t="s">
        <v>113</v>
      </c>
      <c r="E4251" s="14"/>
    </row>
    <row r="4252" spans="1:5" ht="12.75" customHeight="1">
      <c r="A4252" s="15" t="s">
        <v>7615</v>
      </c>
      <c r="B4252" s="16" t="s">
        <v>7661</v>
      </c>
      <c r="C4252" s="18" t="s">
        <v>7662</v>
      </c>
      <c r="D4252" s="13" t="s">
        <v>113</v>
      </c>
      <c r="E4252" s="14"/>
    </row>
    <row r="4253" spans="1:5" ht="12.75" customHeight="1">
      <c r="A4253" s="15" t="s">
        <v>7615</v>
      </c>
      <c r="B4253" s="16" t="s">
        <v>7663</v>
      </c>
      <c r="C4253" s="18" t="s">
        <v>7664</v>
      </c>
      <c r="D4253" s="13" t="s">
        <v>16</v>
      </c>
      <c r="E4253" s="14"/>
    </row>
    <row r="4254" spans="1:5" ht="12.75" customHeight="1">
      <c r="A4254" s="15" t="s">
        <v>7615</v>
      </c>
      <c r="B4254" s="16" t="s">
        <v>7665</v>
      </c>
      <c r="C4254" s="18" t="s">
        <v>7666</v>
      </c>
      <c r="D4254" s="13" t="s">
        <v>16</v>
      </c>
      <c r="E4254" s="17">
        <v>1</v>
      </c>
    </row>
    <row r="4255" spans="1:5" ht="12.75" customHeight="1">
      <c r="A4255" s="15" t="s">
        <v>7615</v>
      </c>
      <c r="B4255" s="16" t="s">
        <v>7667</v>
      </c>
      <c r="C4255" s="18" t="s">
        <v>7668</v>
      </c>
      <c r="D4255" s="13" t="s">
        <v>16</v>
      </c>
      <c r="E4255" s="14"/>
    </row>
    <row r="4256" spans="1:5" ht="12.75" customHeight="1">
      <c r="A4256" s="15" t="s">
        <v>7615</v>
      </c>
      <c r="B4256" s="16" t="s">
        <v>7669</v>
      </c>
      <c r="C4256" s="18" t="s">
        <v>7670</v>
      </c>
      <c r="D4256" s="13" t="s">
        <v>113</v>
      </c>
      <c r="E4256" s="14"/>
    </row>
    <row r="4257" spans="1:5" ht="12.75" customHeight="1">
      <c r="A4257" s="15" t="s">
        <v>7615</v>
      </c>
      <c r="B4257" s="16" t="s">
        <v>7671</v>
      </c>
      <c r="C4257" s="18" t="s">
        <v>7672</v>
      </c>
      <c r="D4257" s="13" t="s">
        <v>16</v>
      </c>
      <c r="E4257" s="17">
        <v>1</v>
      </c>
    </row>
    <row r="4258" spans="1:5" ht="12.75" customHeight="1">
      <c r="A4258" s="15" t="s">
        <v>7615</v>
      </c>
      <c r="B4258" s="16" t="s">
        <v>7673</v>
      </c>
      <c r="C4258" s="18" t="s">
        <v>7674</v>
      </c>
      <c r="D4258" s="13" t="s">
        <v>16</v>
      </c>
      <c r="E4258" s="17">
        <v>1</v>
      </c>
    </row>
    <row r="4259" spans="1:5" ht="12.75" customHeight="1">
      <c r="A4259" s="15" t="s">
        <v>7615</v>
      </c>
      <c r="B4259" s="16" t="s">
        <v>7675</v>
      </c>
      <c r="C4259" s="18" t="s">
        <v>7676</v>
      </c>
      <c r="D4259" s="13" t="s">
        <v>16</v>
      </c>
      <c r="E4259" s="17">
        <v>1</v>
      </c>
    </row>
    <row r="4260" spans="1:5" ht="12.75" customHeight="1">
      <c r="A4260" s="15" t="s">
        <v>7615</v>
      </c>
      <c r="B4260" s="16" t="s">
        <v>7677</v>
      </c>
      <c r="C4260" s="18" t="s">
        <v>7678</v>
      </c>
      <c r="D4260" s="13" t="s">
        <v>16</v>
      </c>
      <c r="E4260" s="14"/>
    </row>
    <row r="4261" spans="1:5" ht="12.75" customHeight="1">
      <c r="A4261" s="15" t="s">
        <v>7615</v>
      </c>
      <c r="B4261" s="16" t="s">
        <v>7679</v>
      </c>
      <c r="C4261" s="18" t="s">
        <v>7680</v>
      </c>
      <c r="D4261" s="13" t="s">
        <v>16</v>
      </c>
      <c r="E4261" s="14"/>
    </row>
    <row r="4262" spans="1:5" ht="12.75" customHeight="1">
      <c r="A4262" s="15" t="s">
        <v>7615</v>
      </c>
      <c r="B4262" s="16" t="s">
        <v>7681</v>
      </c>
      <c r="C4262" s="18" t="s">
        <v>7682</v>
      </c>
      <c r="D4262" s="13" t="s">
        <v>16</v>
      </c>
      <c r="E4262" s="17">
        <v>1</v>
      </c>
    </row>
    <row r="4263" spans="1:5" ht="12.75" customHeight="1">
      <c r="A4263" s="15" t="s">
        <v>7615</v>
      </c>
      <c r="B4263" s="16" t="s">
        <v>7683</v>
      </c>
      <c r="C4263" s="18" t="s">
        <v>7684</v>
      </c>
      <c r="D4263" s="13" t="s">
        <v>16</v>
      </c>
      <c r="E4263" s="14"/>
    </row>
    <row r="4264" spans="1:5" ht="12.75" customHeight="1">
      <c r="A4264" s="15" t="s">
        <v>7615</v>
      </c>
      <c r="B4264" s="16" t="s">
        <v>7685</v>
      </c>
      <c r="C4264" s="18" t="s">
        <v>7686</v>
      </c>
      <c r="D4264" s="13" t="s">
        <v>16</v>
      </c>
      <c r="E4264" s="14"/>
    </row>
    <row r="4265" spans="1:5" ht="12.75" customHeight="1">
      <c r="A4265" s="15" t="s">
        <v>7615</v>
      </c>
      <c r="B4265" s="16" t="s">
        <v>7687</v>
      </c>
      <c r="C4265" s="18" t="s">
        <v>7688</v>
      </c>
      <c r="D4265" s="13" t="s">
        <v>16</v>
      </c>
      <c r="E4265" s="14"/>
    </row>
    <row r="4266" spans="1:5" ht="12.75" customHeight="1">
      <c r="A4266" s="15" t="s">
        <v>7615</v>
      </c>
      <c r="B4266" s="16" t="s">
        <v>7689</v>
      </c>
      <c r="C4266" s="18" t="s">
        <v>7690</v>
      </c>
      <c r="D4266" s="13" t="s">
        <v>16</v>
      </c>
      <c r="E4266" s="14"/>
    </row>
    <row r="4267" spans="1:5" ht="12.75" customHeight="1">
      <c r="A4267" s="15" t="s">
        <v>7615</v>
      </c>
      <c r="B4267" s="16" t="s">
        <v>7691</v>
      </c>
      <c r="C4267" s="18" t="s">
        <v>7692</v>
      </c>
      <c r="D4267" s="13" t="s">
        <v>16</v>
      </c>
      <c r="E4267" s="17">
        <v>1</v>
      </c>
    </row>
    <row r="4268" spans="1:5" ht="12.75" customHeight="1">
      <c r="A4268" s="15" t="s">
        <v>7693</v>
      </c>
      <c r="B4268" s="16" t="s">
        <v>7694</v>
      </c>
      <c r="C4268" s="12"/>
      <c r="D4268" s="13" t="s">
        <v>13</v>
      </c>
      <c r="E4268" s="14"/>
    </row>
    <row r="4269" spans="1:5" ht="12.75" customHeight="1">
      <c r="A4269" s="15" t="s">
        <v>7695</v>
      </c>
      <c r="B4269" s="16" t="s">
        <v>7696</v>
      </c>
      <c r="C4269" s="18" t="s">
        <v>7697</v>
      </c>
      <c r="D4269" s="13" t="s">
        <v>268</v>
      </c>
      <c r="E4269" s="14"/>
    </row>
    <row r="4270" spans="1:5" ht="12.75" customHeight="1">
      <c r="A4270" s="15" t="s">
        <v>7695</v>
      </c>
      <c r="B4270" s="16" t="s">
        <v>7698</v>
      </c>
      <c r="C4270" s="18" t="s">
        <v>7699</v>
      </c>
      <c r="D4270" s="13" t="s">
        <v>113</v>
      </c>
      <c r="E4270" s="14"/>
    </row>
    <row r="4271" spans="1:5" ht="12.75" customHeight="1">
      <c r="A4271" s="15" t="s">
        <v>7695</v>
      </c>
      <c r="B4271" s="16" t="s">
        <v>7700</v>
      </c>
      <c r="C4271" s="18" t="s">
        <v>7701</v>
      </c>
      <c r="D4271" s="13" t="s">
        <v>16</v>
      </c>
      <c r="E4271" s="14"/>
    </row>
    <row r="4272" spans="1:5" ht="12.75" customHeight="1">
      <c r="A4272" s="15" t="s">
        <v>7695</v>
      </c>
      <c r="B4272" s="16" t="s">
        <v>7702</v>
      </c>
      <c r="C4272" s="18" t="s">
        <v>7703</v>
      </c>
      <c r="D4272" s="13" t="s">
        <v>113</v>
      </c>
      <c r="E4272" s="14"/>
    </row>
    <row r="4273" spans="1:5" ht="12.75" customHeight="1">
      <c r="A4273" s="15" t="s">
        <v>7695</v>
      </c>
      <c r="B4273" s="16" t="s">
        <v>7704</v>
      </c>
      <c r="C4273" s="18" t="s">
        <v>7705</v>
      </c>
      <c r="D4273" s="13" t="s">
        <v>300</v>
      </c>
      <c r="E4273" s="17">
        <v>1</v>
      </c>
    </row>
    <row r="4274" spans="1:5" ht="12.75" customHeight="1">
      <c r="A4274" s="15" t="s">
        <v>7695</v>
      </c>
      <c r="B4274" s="16" t="s">
        <v>7706</v>
      </c>
      <c r="C4274" s="18" t="s">
        <v>7707</v>
      </c>
      <c r="D4274" s="13" t="s">
        <v>300</v>
      </c>
      <c r="E4274" s="14"/>
    </row>
    <row r="4275" spans="1:5" ht="12.75" customHeight="1">
      <c r="A4275" s="15" t="s">
        <v>7708</v>
      </c>
      <c r="B4275" s="16" t="s">
        <v>7709</v>
      </c>
      <c r="C4275" s="18" t="s">
        <v>7710</v>
      </c>
      <c r="D4275" s="13" t="s">
        <v>268</v>
      </c>
      <c r="E4275" s="14"/>
    </row>
    <row r="4276" spans="1:5" ht="12.75" customHeight="1">
      <c r="A4276" s="15" t="s">
        <v>7708</v>
      </c>
      <c r="B4276" s="16" t="s">
        <v>7711</v>
      </c>
      <c r="C4276" s="18" t="s">
        <v>7712</v>
      </c>
      <c r="D4276" s="13" t="s">
        <v>268</v>
      </c>
      <c r="E4276" s="14"/>
    </row>
    <row r="4277" spans="1:5" ht="12.75" customHeight="1">
      <c r="A4277" s="10" t="s">
        <v>7713</v>
      </c>
      <c r="B4277" s="11" t="s">
        <v>7714</v>
      </c>
      <c r="C4277" s="12"/>
      <c r="D4277" s="13" t="s">
        <v>13</v>
      </c>
      <c r="E4277" s="14"/>
    </row>
    <row r="4278" spans="1:5" ht="12.75" customHeight="1">
      <c r="A4278" s="10" t="s">
        <v>7713</v>
      </c>
      <c r="B4278" s="11" t="s">
        <v>7715</v>
      </c>
      <c r="C4278" s="12"/>
      <c r="D4278" s="13" t="s">
        <v>13</v>
      </c>
      <c r="E4278" s="14"/>
    </row>
    <row r="4279" spans="1:5" ht="12.75" customHeight="1">
      <c r="A4279" s="10" t="s">
        <v>7713</v>
      </c>
      <c r="B4279" s="11" t="s">
        <v>7716</v>
      </c>
      <c r="C4279" s="12"/>
      <c r="D4279" s="13" t="s">
        <v>13</v>
      </c>
      <c r="E4279" s="14"/>
    </row>
    <row r="4280" spans="1:5" ht="12.75" customHeight="1">
      <c r="A4280" s="10" t="s">
        <v>7713</v>
      </c>
      <c r="B4280" s="11" t="s">
        <v>7717</v>
      </c>
      <c r="C4280" s="12"/>
      <c r="D4280" s="13" t="s">
        <v>13</v>
      </c>
      <c r="E4280" s="14"/>
    </row>
    <row r="4281" spans="1:5" ht="12.75" customHeight="1">
      <c r="A4281" s="10" t="s">
        <v>7713</v>
      </c>
      <c r="B4281" s="11" t="s">
        <v>7718</v>
      </c>
      <c r="C4281" s="12"/>
      <c r="D4281" s="13" t="s">
        <v>13</v>
      </c>
      <c r="E4281" s="14"/>
    </row>
    <row r="4282" spans="1:5" ht="12.75" customHeight="1">
      <c r="A4282" s="10" t="s">
        <v>7713</v>
      </c>
      <c r="B4282" s="11" t="s">
        <v>7719</v>
      </c>
      <c r="C4282" s="12"/>
      <c r="D4282" s="13" t="s">
        <v>13</v>
      </c>
      <c r="E4282" s="14"/>
    </row>
    <row r="4283" spans="1:5" ht="12.75" customHeight="1">
      <c r="A4283" s="10" t="s">
        <v>7713</v>
      </c>
      <c r="B4283" s="11" t="s">
        <v>7720</v>
      </c>
      <c r="C4283" s="12"/>
      <c r="D4283" s="13" t="s">
        <v>13</v>
      </c>
      <c r="E4283" s="14"/>
    </row>
    <row r="4284" spans="1:5" ht="12.75" customHeight="1">
      <c r="A4284" s="10" t="s">
        <v>7721</v>
      </c>
      <c r="B4284" s="11" t="s">
        <v>7722</v>
      </c>
      <c r="C4284" s="18" t="s">
        <v>7723</v>
      </c>
      <c r="D4284" s="13" t="s">
        <v>13</v>
      </c>
      <c r="E4284" s="14"/>
    </row>
    <row r="4285" spans="1:5" ht="12.75" customHeight="1">
      <c r="A4285" s="10" t="s">
        <v>7721</v>
      </c>
      <c r="B4285" s="11" t="s">
        <v>7724</v>
      </c>
      <c r="C4285" s="12"/>
      <c r="D4285" s="13" t="s">
        <v>13</v>
      </c>
      <c r="E4285" s="14"/>
    </row>
    <row r="4286" spans="1:5" ht="12.75" customHeight="1">
      <c r="A4286" s="10" t="s">
        <v>7721</v>
      </c>
      <c r="B4286" s="11" t="s">
        <v>7725</v>
      </c>
      <c r="C4286" s="12"/>
      <c r="D4286" s="13" t="s">
        <v>13</v>
      </c>
      <c r="E4286" s="14"/>
    </row>
    <row r="4287" spans="1:5" ht="12.75" customHeight="1">
      <c r="A4287" s="10" t="s">
        <v>7721</v>
      </c>
      <c r="B4287" s="11" t="s">
        <v>7726</v>
      </c>
      <c r="C4287" s="18" t="s">
        <v>7727</v>
      </c>
      <c r="D4287" s="13" t="s">
        <v>13</v>
      </c>
      <c r="E4287" s="14"/>
    </row>
    <row r="4288" spans="1:5" ht="12.75" customHeight="1">
      <c r="A4288" s="10" t="s">
        <v>7721</v>
      </c>
      <c r="B4288" s="11" t="s">
        <v>7728</v>
      </c>
      <c r="C4288" s="12"/>
      <c r="D4288" s="13" t="s">
        <v>13</v>
      </c>
      <c r="E4288" s="14"/>
    </row>
    <row r="4289" spans="1:5" ht="12.75" customHeight="1">
      <c r="A4289" s="15" t="s">
        <v>7721</v>
      </c>
      <c r="B4289" s="16" t="s">
        <v>7729</v>
      </c>
      <c r="C4289" s="12"/>
      <c r="D4289" s="13" t="s">
        <v>13</v>
      </c>
      <c r="E4289" s="14"/>
    </row>
    <row r="4290" spans="1:5" ht="12.75" customHeight="1">
      <c r="A4290" s="15" t="s">
        <v>7730</v>
      </c>
      <c r="B4290" s="16" t="s">
        <v>7731</v>
      </c>
      <c r="C4290" s="12"/>
      <c r="D4290" s="13" t="s">
        <v>13</v>
      </c>
      <c r="E4290" s="14"/>
    </row>
    <row r="4291" spans="1:5" ht="12.75" customHeight="1">
      <c r="A4291" s="15" t="s">
        <v>7732</v>
      </c>
      <c r="B4291" s="16" t="s">
        <v>7733</v>
      </c>
      <c r="C4291" s="18" t="s">
        <v>7734</v>
      </c>
      <c r="D4291" s="13" t="s">
        <v>16</v>
      </c>
      <c r="E4291" s="14"/>
    </row>
    <row r="4292" spans="1:5" ht="12.75" customHeight="1">
      <c r="A4292" s="15" t="s">
        <v>7732</v>
      </c>
      <c r="B4292" s="16" t="s">
        <v>7735</v>
      </c>
      <c r="C4292" s="18" t="s">
        <v>7736</v>
      </c>
      <c r="D4292" s="13" t="s">
        <v>16</v>
      </c>
      <c r="E4292" s="17">
        <v>1</v>
      </c>
    </row>
    <row r="4293" spans="1:5" ht="12.75" customHeight="1">
      <c r="A4293" s="15" t="s">
        <v>7732</v>
      </c>
      <c r="B4293" s="16" t="s">
        <v>7737</v>
      </c>
      <c r="C4293" s="18" t="s">
        <v>7738</v>
      </c>
      <c r="D4293" s="13" t="s">
        <v>16</v>
      </c>
      <c r="E4293" s="14"/>
    </row>
    <row r="4294" spans="1:5" ht="12.75" customHeight="1">
      <c r="A4294" s="15" t="s">
        <v>7732</v>
      </c>
      <c r="B4294" s="16" t="s">
        <v>7739</v>
      </c>
      <c r="C4294" s="18" t="s">
        <v>7740</v>
      </c>
      <c r="D4294" s="13" t="s">
        <v>300</v>
      </c>
      <c r="E4294" s="14"/>
    </row>
    <row r="4295" spans="1:5" ht="12.75" customHeight="1">
      <c r="A4295" s="15" t="s">
        <v>7732</v>
      </c>
      <c r="B4295" s="16" t="s">
        <v>7741</v>
      </c>
      <c r="C4295" s="18" t="s">
        <v>7742</v>
      </c>
      <c r="D4295" s="13" t="s">
        <v>224</v>
      </c>
      <c r="E4295" s="17">
        <v>1</v>
      </c>
    </row>
    <row r="4296" spans="1:5" ht="12.75" customHeight="1">
      <c r="A4296" s="15" t="s">
        <v>7743</v>
      </c>
      <c r="B4296" s="16" t="s">
        <v>7744</v>
      </c>
      <c r="C4296" s="18" t="s">
        <v>7745</v>
      </c>
      <c r="D4296" s="13" t="s">
        <v>16</v>
      </c>
      <c r="E4296" s="14"/>
    </row>
    <row r="4297" spans="1:5" ht="12.75" customHeight="1">
      <c r="A4297" s="15" t="s">
        <v>7743</v>
      </c>
      <c r="B4297" s="16" t="s">
        <v>7746</v>
      </c>
      <c r="C4297" s="18" t="s">
        <v>7747</v>
      </c>
      <c r="D4297" s="13" t="s">
        <v>16</v>
      </c>
      <c r="E4297" s="17">
        <v>1</v>
      </c>
    </row>
    <row r="4298" spans="1:5" ht="12.75" customHeight="1">
      <c r="A4298" s="15" t="s">
        <v>7743</v>
      </c>
      <c r="B4298" s="16" t="s">
        <v>7748</v>
      </c>
      <c r="C4298" s="18" t="s">
        <v>7749</v>
      </c>
      <c r="D4298" s="13" t="s">
        <v>16</v>
      </c>
      <c r="E4298" s="14"/>
    </row>
    <row r="4299" spans="1:5" ht="12.75" customHeight="1">
      <c r="A4299" s="15" t="s">
        <v>7743</v>
      </c>
      <c r="B4299" s="16" t="s">
        <v>7750</v>
      </c>
      <c r="C4299" s="18" t="s">
        <v>7751</v>
      </c>
      <c r="D4299" s="13" t="s">
        <v>16</v>
      </c>
      <c r="E4299" s="14"/>
    </row>
    <row r="4300" spans="1:5" ht="12.75" customHeight="1">
      <c r="A4300" s="15" t="s">
        <v>7743</v>
      </c>
      <c r="B4300" s="16" t="s">
        <v>7752</v>
      </c>
      <c r="C4300" s="18" t="s">
        <v>7753</v>
      </c>
      <c r="D4300" s="13" t="s">
        <v>113</v>
      </c>
      <c r="E4300" s="14"/>
    </row>
    <row r="4301" spans="1:5" ht="12.75" customHeight="1">
      <c r="A4301" s="15" t="s">
        <v>7743</v>
      </c>
      <c r="B4301" s="16" t="s">
        <v>7754</v>
      </c>
      <c r="C4301" s="18" t="s">
        <v>7755</v>
      </c>
      <c r="D4301" s="13" t="s">
        <v>16</v>
      </c>
      <c r="E4301" s="17">
        <v>1</v>
      </c>
    </row>
    <row r="4302" spans="1:5" ht="12.75" customHeight="1">
      <c r="A4302" s="15" t="s">
        <v>7743</v>
      </c>
      <c r="B4302" s="16" t="s">
        <v>7756</v>
      </c>
      <c r="C4302" s="18" t="s">
        <v>7757</v>
      </c>
      <c r="D4302" s="13" t="s">
        <v>16</v>
      </c>
      <c r="E4302" s="14"/>
    </row>
    <row r="4303" spans="1:5" ht="12.75" customHeight="1">
      <c r="A4303" s="15" t="s">
        <v>7743</v>
      </c>
      <c r="B4303" s="16" t="s">
        <v>7758</v>
      </c>
      <c r="C4303" s="18" t="s">
        <v>7759</v>
      </c>
      <c r="D4303" s="13" t="s">
        <v>16</v>
      </c>
      <c r="E4303" s="14"/>
    </row>
    <row r="4304" spans="1:5" ht="12.75" customHeight="1">
      <c r="A4304" s="15" t="s">
        <v>7743</v>
      </c>
      <c r="B4304" s="16" t="s">
        <v>7760</v>
      </c>
      <c r="C4304" s="18" t="s">
        <v>7761</v>
      </c>
      <c r="D4304" s="13" t="s">
        <v>16</v>
      </c>
      <c r="E4304" s="17">
        <v>1</v>
      </c>
    </row>
    <row r="4305" spans="1:5" ht="12.75" customHeight="1">
      <c r="A4305" s="15" t="s">
        <v>7743</v>
      </c>
      <c r="B4305" s="16" t="s">
        <v>7762</v>
      </c>
      <c r="C4305" s="18" t="s">
        <v>7763</v>
      </c>
      <c r="D4305" s="13" t="s">
        <v>16</v>
      </c>
      <c r="E4305" s="14"/>
    </row>
    <row r="4306" spans="1:5" ht="12.75" customHeight="1">
      <c r="A4306" s="15" t="s">
        <v>7743</v>
      </c>
      <c r="B4306" s="16" t="s">
        <v>7764</v>
      </c>
      <c r="C4306" s="18" t="s">
        <v>7765</v>
      </c>
      <c r="D4306" s="13" t="s">
        <v>16</v>
      </c>
      <c r="E4306" s="14"/>
    </row>
    <row r="4307" spans="1:5" ht="12.75" customHeight="1">
      <c r="A4307" s="15" t="s">
        <v>7743</v>
      </c>
      <c r="B4307" s="16" t="s">
        <v>7766</v>
      </c>
      <c r="C4307" s="18" t="s">
        <v>7767</v>
      </c>
      <c r="D4307" s="13" t="s">
        <v>16</v>
      </c>
      <c r="E4307" s="14"/>
    </row>
    <row r="4308" spans="1:5" ht="12.75" customHeight="1">
      <c r="A4308" s="15" t="s">
        <v>7743</v>
      </c>
      <c r="B4308" s="16" t="s">
        <v>7768</v>
      </c>
      <c r="C4308" s="18" t="s">
        <v>7769</v>
      </c>
      <c r="D4308" s="13" t="s">
        <v>16</v>
      </c>
      <c r="E4308" s="14"/>
    </row>
    <row r="4309" spans="1:5" ht="12.75" customHeight="1">
      <c r="A4309" s="15" t="s">
        <v>7743</v>
      </c>
      <c r="B4309" s="16" t="s">
        <v>7770</v>
      </c>
      <c r="C4309" s="18" t="s">
        <v>7771</v>
      </c>
      <c r="D4309" s="13" t="s">
        <v>16</v>
      </c>
      <c r="E4309" s="17">
        <v>2</v>
      </c>
    </row>
    <row r="4310" spans="1:5" ht="12.75" customHeight="1">
      <c r="A4310" s="15" t="s">
        <v>7743</v>
      </c>
      <c r="B4310" s="16" t="s">
        <v>7772</v>
      </c>
      <c r="C4310" s="18" t="s">
        <v>7773</v>
      </c>
      <c r="D4310" s="13" t="s">
        <v>16</v>
      </c>
      <c r="E4310" s="17">
        <v>1</v>
      </c>
    </row>
    <row r="4311" spans="1:5" ht="12.75" customHeight="1">
      <c r="A4311" s="15" t="s">
        <v>7743</v>
      </c>
      <c r="B4311" s="16" t="s">
        <v>7774</v>
      </c>
      <c r="C4311" s="12"/>
      <c r="D4311" s="13" t="s">
        <v>13</v>
      </c>
      <c r="E4311" s="14"/>
    </row>
    <row r="4312" spans="1:5" ht="12.75" customHeight="1">
      <c r="A4312" s="15" t="s">
        <v>7743</v>
      </c>
      <c r="B4312" s="16" t="s">
        <v>7775</v>
      </c>
      <c r="C4312" s="18" t="s">
        <v>7776</v>
      </c>
      <c r="D4312" s="13" t="s">
        <v>16</v>
      </c>
      <c r="E4312" s="14"/>
    </row>
    <row r="4313" spans="1:5" ht="12.75" customHeight="1">
      <c r="A4313" s="15" t="s">
        <v>7743</v>
      </c>
      <c r="B4313" s="16" t="s">
        <v>7777</v>
      </c>
      <c r="C4313" s="18" t="s">
        <v>7778</v>
      </c>
      <c r="D4313" s="13" t="s">
        <v>16</v>
      </c>
      <c r="E4313" s="14"/>
    </row>
    <row r="4314" spans="1:5" ht="12.75" customHeight="1">
      <c r="A4314" s="15" t="s">
        <v>7743</v>
      </c>
      <c r="B4314" s="16" t="s">
        <v>7779</v>
      </c>
      <c r="C4314" s="18" t="s">
        <v>7780</v>
      </c>
      <c r="D4314" s="13" t="s">
        <v>16</v>
      </c>
      <c r="E4314" s="17">
        <v>1</v>
      </c>
    </row>
    <row r="4315" spans="1:5" ht="12.75" customHeight="1">
      <c r="A4315" s="10" t="s">
        <v>7781</v>
      </c>
      <c r="B4315" s="11" t="s">
        <v>7782</v>
      </c>
      <c r="C4315" s="12"/>
      <c r="D4315" s="13" t="s">
        <v>13</v>
      </c>
      <c r="E4315" s="14"/>
    </row>
    <row r="4316" spans="1:5" ht="12.75" customHeight="1">
      <c r="A4316" s="15" t="s">
        <v>7781</v>
      </c>
      <c r="B4316" s="16" t="s">
        <v>7783</v>
      </c>
      <c r="C4316" s="18" t="s">
        <v>7784</v>
      </c>
      <c r="D4316" s="13" t="s">
        <v>113</v>
      </c>
      <c r="E4316" s="14"/>
    </row>
    <row r="4317" spans="1:5" ht="12.75" customHeight="1">
      <c r="A4317" s="15" t="s">
        <v>7781</v>
      </c>
      <c r="B4317" s="16" t="s">
        <v>7785</v>
      </c>
      <c r="C4317" s="18" t="s">
        <v>7786</v>
      </c>
      <c r="D4317" s="13" t="s">
        <v>268</v>
      </c>
      <c r="E4317" s="14"/>
    </row>
    <row r="4318" spans="1:5" ht="12.75" customHeight="1">
      <c r="A4318" s="15" t="s">
        <v>7781</v>
      </c>
      <c r="B4318" s="16" t="s">
        <v>7787</v>
      </c>
      <c r="C4318" s="18" t="s">
        <v>7788</v>
      </c>
      <c r="D4318" s="13" t="s">
        <v>16</v>
      </c>
      <c r="E4318" s="17">
        <v>1</v>
      </c>
    </row>
    <row r="4319" spans="1:5" ht="12.75" customHeight="1">
      <c r="A4319" s="15" t="s">
        <v>7781</v>
      </c>
      <c r="B4319" s="16" t="s">
        <v>7789</v>
      </c>
      <c r="C4319" s="18" t="s">
        <v>7790</v>
      </c>
      <c r="D4319" s="13" t="s">
        <v>113</v>
      </c>
      <c r="E4319" s="14"/>
    </row>
    <row r="4320" spans="1:5" ht="12.75" customHeight="1">
      <c r="A4320" s="10" t="s">
        <v>7781</v>
      </c>
      <c r="B4320" s="11" t="s">
        <v>7791</v>
      </c>
      <c r="C4320" s="12"/>
      <c r="D4320" s="13" t="s">
        <v>13</v>
      </c>
      <c r="E4320" s="14"/>
    </row>
    <row r="4321" spans="1:5" ht="12.75" customHeight="1">
      <c r="A4321" s="10" t="s">
        <v>7781</v>
      </c>
      <c r="B4321" s="11" t="s">
        <v>7792</v>
      </c>
      <c r="C4321" s="12"/>
      <c r="D4321" s="13" t="s">
        <v>13</v>
      </c>
      <c r="E4321" s="14"/>
    </row>
    <row r="4322" spans="1:5" ht="12.75" customHeight="1">
      <c r="A4322" s="15" t="s">
        <v>7781</v>
      </c>
      <c r="B4322" s="16" t="s">
        <v>7793</v>
      </c>
      <c r="C4322" s="18" t="s">
        <v>7794</v>
      </c>
      <c r="D4322" s="13" t="s">
        <v>16</v>
      </c>
      <c r="E4322" s="14"/>
    </row>
    <row r="4323" spans="1:5" ht="12.75" customHeight="1">
      <c r="A4323" s="10" t="s">
        <v>7781</v>
      </c>
      <c r="B4323" s="11" t="s">
        <v>7795</v>
      </c>
      <c r="C4323" s="18" t="s">
        <v>7796</v>
      </c>
      <c r="D4323" s="13" t="s">
        <v>13</v>
      </c>
      <c r="E4323" s="14"/>
    </row>
    <row r="4324" spans="1:5" ht="12.75" customHeight="1">
      <c r="A4324" s="10" t="s">
        <v>7781</v>
      </c>
      <c r="B4324" s="11" t="s">
        <v>7797</v>
      </c>
      <c r="C4324" s="12"/>
      <c r="D4324" s="13" t="s">
        <v>13</v>
      </c>
      <c r="E4324" s="14"/>
    </row>
    <row r="4325" spans="1:5" ht="12.75" customHeight="1">
      <c r="A4325" s="10" t="s">
        <v>7781</v>
      </c>
      <c r="B4325" s="11" t="s">
        <v>7798</v>
      </c>
      <c r="C4325" s="12"/>
      <c r="D4325" s="13" t="s">
        <v>13</v>
      </c>
      <c r="E4325" s="14"/>
    </row>
    <row r="4326" spans="1:5" ht="12.75" customHeight="1">
      <c r="A4326" s="10" t="s">
        <v>7781</v>
      </c>
      <c r="B4326" s="11" t="s">
        <v>7799</v>
      </c>
      <c r="C4326" s="19" t="s">
        <v>7800</v>
      </c>
      <c r="D4326" s="13" t="s">
        <v>13</v>
      </c>
      <c r="E4326" s="14"/>
    </row>
    <row r="4327" spans="1:5" ht="12.75" customHeight="1">
      <c r="A4327" s="15" t="s">
        <v>7801</v>
      </c>
      <c r="B4327" s="16" t="s">
        <v>7802</v>
      </c>
      <c r="C4327" s="18" t="s">
        <v>7803</v>
      </c>
      <c r="D4327" s="13" t="s">
        <v>16</v>
      </c>
      <c r="E4327" s="14"/>
    </row>
    <row r="4328" spans="1:5" ht="12.75" customHeight="1">
      <c r="A4328" s="15" t="s">
        <v>7801</v>
      </c>
      <c r="B4328" s="16" t="s">
        <v>7804</v>
      </c>
      <c r="C4328" s="18" t="s">
        <v>7805</v>
      </c>
      <c r="D4328" s="13" t="s">
        <v>224</v>
      </c>
      <c r="E4328" s="17">
        <v>1</v>
      </c>
    </row>
    <row r="4329" spans="1:5" ht="12.75" customHeight="1">
      <c r="A4329" s="15" t="s">
        <v>7801</v>
      </c>
      <c r="B4329" s="16" t="s">
        <v>7806</v>
      </c>
      <c r="C4329" s="18" t="s">
        <v>7807</v>
      </c>
      <c r="D4329" s="13" t="s">
        <v>224</v>
      </c>
      <c r="E4329" s="14"/>
    </row>
    <row r="4330" spans="1:5" ht="12.75" customHeight="1">
      <c r="A4330" s="15" t="s">
        <v>7801</v>
      </c>
      <c r="B4330" s="16" t="s">
        <v>7808</v>
      </c>
      <c r="C4330" s="18" t="s">
        <v>7809</v>
      </c>
      <c r="D4330" s="13" t="s">
        <v>16</v>
      </c>
      <c r="E4330" s="14"/>
    </row>
    <row r="4331" spans="1:5" ht="12.75" customHeight="1">
      <c r="A4331" s="15" t="s">
        <v>7801</v>
      </c>
      <c r="B4331" s="16" t="s">
        <v>7810</v>
      </c>
      <c r="C4331" s="18" t="s">
        <v>7811</v>
      </c>
      <c r="D4331" s="13" t="s">
        <v>113</v>
      </c>
      <c r="E4331" s="14"/>
    </row>
    <row r="4332" spans="1:5" ht="12.75" customHeight="1">
      <c r="A4332" s="15" t="s">
        <v>7801</v>
      </c>
      <c r="B4332" s="16" t="s">
        <v>7812</v>
      </c>
      <c r="C4332" s="18" t="s">
        <v>7813</v>
      </c>
      <c r="D4332" s="13" t="s">
        <v>224</v>
      </c>
      <c r="E4332" s="17">
        <v>1</v>
      </c>
    </row>
    <row r="4333" spans="1:5" ht="12.75" customHeight="1">
      <c r="A4333" s="15" t="s">
        <v>7814</v>
      </c>
      <c r="B4333" s="16" t="s">
        <v>7815</v>
      </c>
      <c r="C4333" s="18" t="s">
        <v>7816</v>
      </c>
      <c r="D4333" s="13" t="s">
        <v>16</v>
      </c>
      <c r="E4333" s="14"/>
    </row>
    <row r="4334" spans="1:5" ht="12.75" customHeight="1">
      <c r="A4334" s="15" t="s">
        <v>7814</v>
      </c>
      <c r="B4334" s="16" t="s">
        <v>7817</v>
      </c>
      <c r="C4334" s="18" t="s">
        <v>7818</v>
      </c>
      <c r="D4334" s="13" t="s">
        <v>16</v>
      </c>
      <c r="E4334" s="14"/>
    </row>
    <row r="4335" spans="1:5" ht="12.75" customHeight="1">
      <c r="A4335" s="10" t="s">
        <v>7814</v>
      </c>
      <c r="B4335" s="11" t="s">
        <v>7819</v>
      </c>
      <c r="C4335" s="18" t="s">
        <v>7820</v>
      </c>
      <c r="D4335" s="13" t="s">
        <v>13</v>
      </c>
      <c r="E4335" s="14"/>
    </row>
    <row r="4336" spans="1:5" ht="12.75" customHeight="1">
      <c r="A4336" s="10" t="s">
        <v>7814</v>
      </c>
      <c r="B4336" s="11" t="s">
        <v>7821</v>
      </c>
      <c r="C4336" s="12"/>
      <c r="D4336" s="13" t="s">
        <v>13</v>
      </c>
      <c r="E4336" s="14"/>
    </row>
    <row r="4337" spans="1:5" ht="12.75" customHeight="1">
      <c r="A4337" s="15" t="s">
        <v>7822</v>
      </c>
      <c r="B4337" s="16" t="s">
        <v>7823</v>
      </c>
      <c r="C4337" s="18" t="s">
        <v>7824</v>
      </c>
      <c r="D4337" s="13" t="s">
        <v>268</v>
      </c>
      <c r="E4337" s="14"/>
    </row>
    <row r="4338" spans="1:5" ht="12.75" customHeight="1">
      <c r="A4338" s="15" t="s">
        <v>7822</v>
      </c>
      <c r="B4338" s="16" t="s">
        <v>7825</v>
      </c>
      <c r="C4338" s="18" t="s">
        <v>7826</v>
      </c>
      <c r="D4338" s="13" t="s">
        <v>16</v>
      </c>
      <c r="E4338" s="17">
        <v>1</v>
      </c>
    </row>
    <row r="4339" spans="1:5" ht="12.75" customHeight="1">
      <c r="A4339" s="15" t="s">
        <v>7822</v>
      </c>
      <c r="B4339" s="16" t="s">
        <v>7827</v>
      </c>
      <c r="C4339" s="18" t="s">
        <v>7828</v>
      </c>
      <c r="D4339" s="13" t="s">
        <v>16</v>
      </c>
      <c r="E4339" s="17">
        <v>1</v>
      </c>
    </row>
    <row r="4340" spans="1:5" ht="12.75" customHeight="1">
      <c r="A4340" s="15" t="s">
        <v>7822</v>
      </c>
      <c r="B4340" s="16" t="s">
        <v>7829</v>
      </c>
      <c r="C4340" s="18" t="s">
        <v>7830</v>
      </c>
      <c r="D4340" s="13" t="s">
        <v>16</v>
      </c>
      <c r="E4340" s="17">
        <v>1</v>
      </c>
    </row>
    <row r="4341" spans="1:5" ht="12.75" customHeight="1">
      <c r="A4341" s="10" t="s">
        <v>7822</v>
      </c>
      <c r="B4341" s="11" t="s">
        <v>7831</v>
      </c>
      <c r="C4341" s="12"/>
      <c r="D4341" s="13" t="s">
        <v>13</v>
      </c>
      <c r="E4341" s="14"/>
    </row>
    <row r="4342" spans="1:5" ht="12.75" customHeight="1">
      <c r="A4342" s="10" t="s">
        <v>7822</v>
      </c>
      <c r="B4342" s="11" t="s">
        <v>7832</v>
      </c>
      <c r="C4342" s="18" t="s">
        <v>7833</v>
      </c>
      <c r="D4342" s="13" t="s">
        <v>13</v>
      </c>
      <c r="E4342" s="14"/>
    </row>
    <row r="4343" spans="1:5" ht="12.75" customHeight="1">
      <c r="A4343" s="15" t="s">
        <v>7822</v>
      </c>
      <c r="B4343" s="16" t="s">
        <v>7834</v>
      </c>
      <c r="C4343" s="18" t="s">
        <v>7835</v>
      </c>
      <c r="D4343" s="13" t="s">
        <v>113</v>
      </c>
      <c r="E4343" s="14"/>
    </row>
    <row r="4344" spans="1:5" ht="12.75" customHeight="1">
      <c r="A4344" s="15" t="s">
        <v>7836</v>
      </c>
      <c r="B4344" s="16" t="s">
        <v>7837</v>
      </c>
      <c r="C4344" s="18" t="s">
        <v>7838</v>
      </c>
      <c r="D4344" s="13" t="s">
        <v>113</v>
      </c>
      <c r="E4344" s="14"/>
    </row>
    <row r="4345" spans="1:5" ht="12.75" customHeight="1">
      <c r="A4345" s="15" t="s">
        <v>7836</v>
      </c>
      <c r="B4345" s="16" t="s">
        <v>7839</v>
      </c>
      <c r="C4345" s="18" t="s">
        <v>7840</v>
      </c>
      <c r="D4345" s="13" t="s">
        <v>16</v>
      </c>
      <c r="E4345" s="17">
        <v>2</v>
      </c>
    </row>
    <row r="4346" spans="1:5" ht="12.75" customHeight="1">
      <c r="A4346" s="15" t="s">
        <v>7841</v>
      </c>
      <c r="B4346" s="16" t="s">
        <v>7842</v>
      </c>
      <c r="C4346" s="12"/>
      <c r="D4346" s="13" t="s">
        <v>13</v>
      </c>
      <c r="E4346" s="14"/>
    </row>
    <row r="4347" spans="1:5" ht="12.75" customHeight="1">
      <c r="A4347" s="15" t="s">
        <v>7843</v>
      </c>
      <c r="B4347" s="16" t="s">
        <v>7844</v>
      </c>
      <c r="C4347" s="18" t="s">
        <v>7845</v>
      </c>
      <c r="D4347" s="13" t="s">
        <v>16</v>
      </c>
      <c r="E4347" s="14"/>
    </row>
    <row r="4348" spans="1:5" ht="12.75" customHeight="1">
      <c r="A4348" s="15" t="s">
        <v>7846</v>
      </c>
      <c r="B4348" s="16" t="s">
        <v>7847</v>
      </c>
      <c r="C4348" s="18" t="s">
        <v>7848</v>
      </c>
      <c r="D4348" s="13" t="s">
        <v>16</v>
      </c>
      <c r="E4348" s="14"/>
    </row>
    <row r="4349" spans="1:5" ht="12.75" customHeight="1">
      <c r="A4349" s="10" t="s">
        <v>7846</v>
      </c>
      <c r="B4349" s="11" t="s">
        <v>7849</v>
      </c>
      <c r="C4349" s="12"/>
      <c r="D4349" s="13" t="s">
        <v>13</v>
      </c>
      <c r="E4349" s="14"/>
    </row>
    <row r="4350" spans="1:5" ht="12.75" customHeight="1">
      <c r="A4350" s="15" t="s">
        <v>7846</v>
      </c>
      <c r="B4350" s="16" t="s">
        <v>7850</v>
      </c>
      <c r="C4350" s="18" t="s">
        <v>7851</v>
      </c>
      <c r="D4350" s="13" t="s">
        <v>16</v>
      </c>
      <c r="E4350" s="17">
        <v>1</v>
      </c>
    </row>
    <row r="4351" spans="1:5" ht="12.75" customHeight="1">
      <c r="A4351" s="15" t="s">
        <v>7852</v>
      </c>
      <c r="B4351" s="16" t="s">
        <v>7853</v>
      </c>
      <c r="C4351" s="18" t="s">
        <v>7854</v>
      </c>
      <c r="D4351" s="13" t="s">
        <v>113</v>
      </c>
      <c r="E4351" s="14"/>
    </row>
    <row r="4352" spans="1:5" ht="12.75" customHeight="1">
      <c r="A4352" s="10" t="s">
        <v>7855</v>
      </c>
      <c r="B4352" s="11" t="s">
        <v>7856</v>
      </c>
      <c r="C4352" s="12"/>
      <c r="D4352" s="13" t="s">
        <v>13</v>
      </c>
      <c r="E4352" s="14"/>
    </row>
    <row r="4353" spans="1:5" ht="12.75" customHeight="1">
      <c r="A4353" s="15" t="s">
        <v>7855</v>
      </c>
      <c r="B4353" s="16" t="s">
        <v>7857</v>
      </c>
      <c r="C4353" s="12"/>
      <c r="D4353" s="13" t="s">
        <v>268</v>
      </c>
      <c r="E4353" s="14"/>
    </row>
    <row r="4354" spans="1:5" ht="12.75" customHeight="1">
      <c r="A4354" s="10" t="s">
        <v>7855</v>
      </c>
      <c r="B4354" s="11" t="s">
        <v>7858</v>
      </c>
      <c r="C4354" s="18" t="s">
        <v>7859</v>
      </c>
      <c r="D4354" s="13" t="s">
        <v>13</v>
      </c>
      <c r="E4354" s="14"/>
    </row>
    <row r="4355" spans="1:5" ht="12.75" customHeight="1">
      <c r="A4355" s="10" t="s">
        <v>7855</v>
      </c>
      <c r="B4355" s="11" t="s">
        <v>7860</v>
      </c>
      <c r="C4355" s="18" t="s">
        <v>7861</v>
      </c>
      <c r="D4355" s="13" t="s">
        <v>13</v>
      </c>
      <c r="E4355" s="14"/>
    </row>
    <row r="4356" spans="1:5" ht="12.75" customHeight="1">
      <c r="A4356" s="15" t="s">
        <v>7855</v>
      </c>
      <c r="B4356" s="16" t="s">
        <v>7862</v>
      </c>
      <c r="C4356" s="18" t="s">
        <v>7863</v>
      </c>
      <c r="D4356" s="13" t="s">
        <v>268</v>
      </c>
      <c r="E4356" s="14"/>
    </row>
    <row r="4357" spans="1:5" ht="12.75" customHeight="1">
      <c r="A4357" s="15" t="s">
        <v>7855</v>
      </c>
      <c r="B4357" s="16" t="s">
        <v>7864</v>
      </c>
      <c r="C4357" s="18" t="s">
        <v>7865</v>
      </c>
      <c r="D4357" s="13" t="s">
        <v>224</v>
      </c>
      <c r="E4357" s="17">
        <v>1</v>
      </c>
    </row>
    <row r="4358" spans="1:5" ht="12.75" customHeight="1">
      <c r="A4358" s="15" t="s">
        <v>7855</v>
      </c>
      <c r="B4358" s="16" t="s">
        <v>7866</v>
      </c>
      <c r="C4358" s="18" t="s">
        <v>7867</v>
      </c>
      <c r="D4358" s="13" t="s">
        <v>16</v>
      </c>
      <c r="E4358" s="14"/>
    </row>
    <row r="4359" spans="1:5" ht="12.75" customHeight="1">
      <c r="A4359" s="15" t="s">
        <v>7855</v>
      </c>
      <c r="B4359" s="16" t="s">
        <v>7868</v>
      </c>
      <c r="C4359" s="18" t="s">
        <v>7869</v>
      </c>
      <c r="D4359" s="13" t="s">
        <v>224</v>
      </c>
      <c r="E4359" s="14"/>
    </row>
    <row r="4360" spans="1:5" ht="12.75" customHeight="1">
      <c r="A4360" s="15" t="s">
        <v>7855</v>
      </c>
      <c r="B4360" s="16" t="s">
        <v>7870</v>
      </c>
      <c r="C4360" s="18" t="s">
        <v>7871</v>
      </c>
      <c r="D4360" s="13" t="s">
        <v>136</v>
      </c>
      <c r="E4360" s="14"/>
    </row>
    <row r="4361" spans="1:5" ht="12.75" customHeight="1">
      <c r="A4361" s="15" t="s">
        <v>7855</v>
      </c>
      <c r="B4361" s="16" t="s">
        <v>7872</v>
      </c>
      <c r="C4361" s="18" t="s">
        <v>7873</v>
      </c>
      <c r="D4361" s="13" t="s">
        <v>224</v>
      </c>
      <c r="E4361" s="14"/>
    </row>
    <row r="4362" spans="1:5" ht="12.75" customHeight="1">
      <c r="A4362" s="15" t="s">
        <v>7855</v>
      </c>
      <c r="B4362" s="16" t="s">
        <v>7874</v>
      </c>
      <c r="C4362" s="18" t="s">
        <v>7875</v>
      </c>
      <c r="D4362" s="13" t="s">
        <v>300</v>
      </c>
      <c r="E4362" s="17">
        <v>1</v>
      </c>
    </row>
    <row r="4363" spans="1:5" ht="12.75" customHeight="1">
      <c r="A4363" s="10" t="s">
        <v>7855</v>
      </c>
      <c r="B4363" s="11" t="s">
        <v>7876</v>
      </c>
      <c r="C4363" s="18" t="s">
        <v>7877</v>
      </c>
      <c r="D4363" s="13" t="s">
        <v>13</v>
      </c>
      <c r="E4363" s="14"/>
    </row>
    <row r="4364" spans="1:5" ht="12.75" customHeight="1">
      <c r="A4364" s="10" t="s">
        <v>7855</v>
      </c>
      <c r="B4364" s="11" t="s">
        <v>7878</v>
      </c>
      <c r="C4364" s="18" t="s">
        <v>7879</v>
      </c>
      <c r="D4364" s="13" t="s">
        <v>13</v>
      </c>
      <c r="E4364" s="14"/>
    </row>
    <row r="4365" spans="1:5" ht="12.75" customHeight="1">
      <c r="A4365" s="10" t="s">
        <v>7855</v>
      </c>
      <c r="B4365" s="11" t="s">
        <v>7880</v>
      </c>
      <c r="C4365" s="12"/>
      <c r="D4365" s="13" t="s">
        <v>13</v>
      </c>
      <c r="E4365" s="14"/>
    </row>
    <row r="4366" spans="1:5" ht="12.75" customHeight="1">
      <c r="A4366" s="15" t="s">
        <v>7855</v>
      </c>
      <c r="B4366" s="16" t="s">
        <v>7881</v>
      </c>
      <c r="C4366" s="18" t="s">
        <v>7882</v>
      </c>
      <c r="D4366" s="13" t="s">
        <v>16</v>
      </c>
      <c r="E4366" s="14"/>
    </row>
    <row r="4367" spans="1:5" ht="12.75" customHeight="1">
      <c r="A4367" s="15" t="s">
        <v>7855</v>
      </c>
      <c r="B4367" s="16" t="s">
        <v>7883</v>
      </c>
      <c r="C4367" s="18" t="s">
        <v>7884</v>
      </c>
      <c r="D4367" s="13" t="s">
        <v>16</v>
      </c>
      <c r="E4367" s="14"/>
    </row>
    <row r="4368" spans="1:5" ht="12.75" customHeight="1">
      <c r="A4368" s="15" t="s">
        <v>7855</v>
      </c>
      <c r="B4368" s="16" t="s">
        <v>7885</v>
      </c>
      <c r="C4368" s="18" t="s">
        <v>7886</v>
      </c>
      <c r="D4368" s="13" t="s">
        <v>16</v>
      </c>
      <c r="E4368" s="14"/>
    </row>
    <row r="4369" spans="1:5" ht="12.75" customHeight="1">
      <c r="A4369" s="15" t="s">
        <v>7855</v>
      </c>
      <c r="B4369" s="16" t="s">
        <v>7887</v>
      </c>
      <c r="C4369" s="19" t="s">
        <v>7888</v>
      </c>
      <c r="D4369" s="13" t="s">
        <v>16</v>
      </c>
      <c r="E4369" s="14"/>
    </row>
    <row r="4370" spans="1:5" ht="12.75" customHeight="1">
      <c r="A4370" s="10" t="s">
        <v>7855</v>
      </c>
      <c r="B4370" s="11" t="s">
        <v>7889</v>
      </c>
      <c r="C4370" s="12"/>
      <c r="D4370" s="13" t="s">
        <v>13</v>
      </c>
      <c r="E4370" s="14"/>
    </row>
    <row r="4371" spans="1:5" ht="12.75" customHeight="1">
      <c r="A4371" s="10" t="s">
        <v>7855</v>
      </c>
      <c r="B4371" s="11" t="s">
        <v>7890</v>
      </c>
      <c r="C4371" s="18" t="s">
        <v>7891</v>
      </c>
      <c r="D4371" s="13" t="s">
        <v>13</v>
      </c>
      <c r="E4371" s="14"/>
    </row>
    <row r="4372" spans="1:5" ht="12.75" customHeight="1">
      <c r="A4372" s="15" t="s">
        <v>7855</v>
      </c>
      <c r="B4372" s="16" t="s">
        <v>7892</v>
      </c>
      <c r="C4372" s="18" t="s">
        <v>7893</v>
      </c>
      <c r="D4372" s="13" t="s">
        <v>16</v>
      </c>
      <c r="E4372" s="14"/>
    </row>
    <row r="4373" spans="1:5" ht="12.75" customHeight="1">
      <c r="A4373" s="15" t="s">
        <v>7855</v>
      </c>
      <c r="B4373" s="16" t="s">
        <v>7894</v>
      </c>
      <c r="C4373" s="18" t="s">
        <v>7895</v>
      </c>
      <c r="D4373" s="13" t="s">
        <v>224</v>
      </c>
      <c r="E4373" s="17">
        <v>1</v>
      </c>
    </row>
    <row r="4374" spans="1:5" ht="12.75" customHeight="1">
      <c r="A4374" s="15" t="s">
        <v>7855</v>
      </c>
      <c r="B4374" s="16" t="s">
        <v>7896</v>
      </c>
      <c r="C4374" s="18" t="s">
        <v>7897</v>
      </c>
      <c r="D4374" s="13" t="s">
        <v>300</v>
      </c>
      <c r="E4374" s="17">
        <v>1</v>
      </c>
    </row>
    <row r="4375" spans="1:5" ht="12.75" customHeight="1">
      <c r="A4375" s="15" t="s">
        <v>7855</v>
      </c>
      <c r="B4375" s="16" t="s">
        <v>7898</v>
      </c>
      <c r="C4375" s="18" t="s">
        <v>7899</v>
      </c>
      <c r="D4375" s="13" t="s">
        <v>224</v>
      </c>
      <c r="E4375" s="14"/>
    </row>
    <row r="4376" spans="1:5" ht="12.75" customHeight="1">
      <c r="A4376" s="15" t="s">
        <v>7855</v>
      </c>
      <c r="B4376" s="16" t="s">
        <v>7900</v>
      </c>
      <c r="C4376" s="18" t="s">
        <v>7901</v>
      </c>
      <c r="D4376" s="13" t="s">
        <v>224</v>
      </c>
      <c r="E4376" s="14"/>
    </row>
    <row r="4377" spans="1:5" ht="12.75" customHeight="1">
      <c r="A4377" s="15" t="s">
        <v>7902</v>
      </c>
      <c r="B4377" s="16" t="s">
        <v>7903</v>
      </c>
      <c r="C4377" s="18" t="s">
        <v>7904</v>
      </c>
      <c r="D4377" s="13" t="s">
        <v>113</v>
      </c>
      <c r="E4377" s="14"/>
    </row>
    <row r="4378" spans="1:5" ht="12.75" customHeight="1">
      <c r="A4378" s="15" t="s">
        <v>7902</v>
      </c>
      <c r="B4378" s="16" t="s">
        <v>7905</v>
      </c>
      <c r="C4378" s="18" t="s">
        <v>7906</v>
      </c>
      <c r="D4378" s="13" t="s">
        <v>113</v>
      </c>
      <c r="E4378" s="14"/>
    </row>
    <row r="4379" spans="1:5" ht="12.75" customHeight="1">
      <c r="A4379" s="15" t="s">
        <v>7902</v>
      </c>
      <c r="B4379" s="16" t="s">
        <v>7907</v>
      </c>
      <c r="C4379" s="18" t="s">
        <v>7908</v>
      </c>
      <c r="D4379" s="13" t="s">
        <v>113</v>
      </c>
      <c r="E4379" s="14"/>
    </row>
    <row r="4380" spans="1:5" ht="12.75" customHeight="1">
      <c r="A4380" s="15" t="s">
        <v>7902</v>
      </c>
      <c r="B4380" s="16" t="s">
        <v>7909</v>
      </c>
      <c r="C4380" s="18" t="s">
        <v>7910</v>
      </c>
      <c r="D4380" s="13" t="s">
        <v>113</v>
      </c>
      <c r="E4380" s="14"/>
    </row>
    <row r="4381" spans="1:5" ht="12.75" customHeight="1">
      <c r="A4381" s="15" t="s">
        <v>7902</v>
      </c>
      <c r="B4381" s="16" t="s">
        <v>7911</v>
      </c>
      <c r="C4381" s="18" t="s">
        <v>7912</v>
      </c>
      <c r="D4381" s="13" t="s">
        <v>113</v>
      </c>
      <c r="E4381" s="14"/>
    </row>
    <row r="4382" spans="1:5" ht="12.75" customHeight="1">
      <c r="A4382" s="15" t="s">
        <v>7902</v>
      </c>
      <c r="B4382" s="16" t="s">
        <v>7913</v>
      </c>
      <c r="C4382" s="18" t="s">
        <v>7914</v>
      </c>
      <c r="D4382" s="13" t="s">
        <v>113</v>
      </c>
      <c r="E4382" s="14"/>
    </row>
    <row r="4383" spans="1:5" ht="12.75" customHeight="1">
      <c r="A4383" s="15" t="s">
        <v>7902</v>
      </c>
      <c r="B4383" s="16" t="s">
        <v>7915</v>
      </c>
      <c r="C4383" s="18" t="s">
        <v>7916</v>
      </c>
      <c r="D4383" s="13" t="s">
        <v>113</v>
      </c>
      <c r="E4383" s="14"/>
    </row>
    <row r="4384" spans="1:5" ht="12.75" customHeight="1">
      <c r="A4384" s="15" t="s">
        <v>7902</v>
      </c>
      <c r="B4384" s="16" t="s">
        <v>7917</v>
      </c>
      <c r="C4384" s="18" t="s">
        <v>7918</v>
      </c>
      <c r="D4384" s="13" t="s">
        <v>113</v>
      </c>
      <c r="E4384" s="14"/>
    </row>
    <row r="4385" spans="1:5" ht="12.75" customHeight="1">
      <c r="A4385" s="15" t="s">
        <v>7902</v>
      </c>
      <c r="B4385" s="16" t="s">
        <v>7919</v>
      </c>
      <c r="C4385" s="18" t="s">
        <v>7920</v>
      </c>
      <c r="D4385" s="13" t="s">
        <v>113</v>
      </c>
      <c r="E4385" s="14"/>
    </row>
    <row r="4386" spans="1:5" ht="12.75" customHeight="1">
      <c r="A4386" s="15" t="s">
        <v>7902</v>
      </c>
      <c r="B4386" s="16" t="s">
        <v>7921</v>
      </c>
      <c r="C4386" s="18" t="s">
        <v>7922</v>
      </c>
      <c r="D4386" s="13" t="s">
        <v>113</v>
      </c>
      <c r="E4386" s="14"/>
    </row>
    <row r="4387" spans="1:5" ht="12.75" customHeight="1">
      <c r="A4387" s="15" t="s">
        <v>7902</v>
      </c>
      <c r="B4387" s="16" t="s">
        <v>7923</v>
      </c>
      <c r="C4387" s="18" t="s">
        <v>7924</v>
      </c>
      <c r="D4387" s="13" t="s">
        <v>113</v>
      </c>
      <c r="E4387" s="14"/>
    </row>
    <row r="4388" spans="1:5" ht="12.75" customHeight="1">
      <c r="A4388" s="15" t="s">
        <v>7902</v>
      </c>
      <c r="B4388" s="16" t="s">
        <v>7925</v>
      </c>
      <c r="C4388" s="18" t="s">
        <v>7926</v>
      </c>
      <c r="D4388" s="13" t="s">
        <v>113</v>
      </c>
      <c r="E4388" s="14"/>
    </row>
    <row r="4389" spans="1:5" ht="12.75" customHeight="1">
      <c r="A4389" s="15" t="s">
        <v>7902</v>
      </c>
      <c r="B4389" s="16" t="s">
        <v>7927</v>
      </c>
      <c r="C4389" s="18" t="s">
        <v>7928</v>
      </c>
      <c r="D4389" s="13" t="s">
        <v>113</v>
      </c>
      <c r="E4389" s="14"/>
    </row>
    <row r="4390" spans="1:5" ht="12.75" customHeight="1">
      <c r="A4390" s="15" t="s">
        <v>7902</v>
      </c>
      <c r="B4390" s="16" t="s">
        <v>7929</v>
      </c>
      <c r="C4390" s="18" t="s">
        <v>7930</v>
      </c>
      <c r="D4390" s="13" t="s">
        <v>16</v>
      </c>
      <c r="E4390" s="14"/>
    </row>
    <row r="4391" spans="1:5" ht="12.75" customHeight="1">
      <c r="A4391" s="15" t="s">
        <v>7902</v>
      </c>
      <c r="B4391" s="16" t="s">
        <v>7931</v>
      </c>
      <c r="C4391" s="18" t="s">
        <v>7930</v>
      </c>
      <c r="D4391" s="13" t="s">
        <v>113</v>
      </c>
      <c r="E4391" s="14"/>
    </row>
    <row r="4392" spans="1:5" ht="12.75" customHeight="1">
      <c r="A4392" s="15" t="s">
        <v>7902</v>
      </c>
      <c r="B4392" s="16" t="s">
        <v>7932</v>
      </c>
      <c r="C4392" s="18" t="s">
        <v>7933</v>
      </c>
      <c r="D4392" s="13" t="s">
        <v>113</v>
      </c>
      <c r="E4392" s="14"/>
    </row>
    <row r="4393" spans="1:5" ht="12.75" customHeight="1">
      <c r="A4393" s="15" t="s">
        <v>7902</v>
      </c>
      <c r="B4393" s="16" t="s">
        <v>7934</v>
      </c>
      <c r="C4393" s="18" t="s">
        <v>7935</v>
      </c>
      <c r="D4393" s="13" t="s">
        <v>113</v>
      </c>
      <c r="E4393" s="14"/>
    </row>
    <row r="4394" spans="1:5" ht="12.75" customHeight="1">
      <c r="A4394" s="15" t="s">
        <v>7902</v>
      </c>
      <c r="B4394" s="16" t="s">
        <v>7936</v>
      </c>
      <c r="C4394" s="18" t="s">
        <v>7937</v>
      </c>
      <c r="D4394" s="13" t="s">
        <v>113</v>
      </c>
      <c r="E4394" s="14"/>
    </row>
    <row r="4395" spans="1:5" ht="12.75" customHeight="1">
      <c r="A4395" s="15" t="s">
        <v>7902</v>
      </c>
      <c r="B4395" s="16" t="s">
        <v>7938</v>
      </c>
      <c r="C4395" s="18" t="s">
        <v>7939</v>
      </c>
      <c r="D4395" s="13" t="s">
        <v>136</v>
      </c>
      <c r="E4395" s="14"/>
    </row>
    <row r="4396" spans="1:5" ht="12.75" customHeight="1">
      <c r="A4396" s="15" t="s">
        <v>7902</v>
      </c>
      <c r="B4396" s="16" t="s">
        <v>7940</v>
      </c>
      <c r="C4396" s="18" t="s">
        <v>7941</v>
      </c>
      <c r="D4396" s="13" t="s">
        <v>16</v>
      </c>
      <c r="E4396" s="14"/>
    </row>
    <row r="4397" spans="1:5" ht="12.75" customHeight="1">
      <c r="A4397" s="15" t="s">
        <v>7902</v>
      </c>
      <c r="B4397" s="16" t="s">
        <v>7942</v>
      </c>
      <c r="C4397" s="18" t="s">
        <v>7943</v>
      </c>
      <c r="D4397" s="13" t="s">
        <v>113</v>
      </c>
      <c r="E4397" s="14"/>
    </row>
    <row r="4398" spans="1:5" ht="12.75" customHeight="1">
      <c r="A4398" s="15" t="s">
        <v>7902</v>
      </c>
      <c r="B4398" s="16" t="s">
        <v>7944</v>
      </c>
      <c r="C4398" s="18" t="s">
        <v>7945</v>
      </c>
      <c r="D4398" s="13" t="s">
        <v>113</v>
      </c>
      <c r="E4398" s="14"/>
    </row>
    <row r="4399" spans="1:5" ht="12.75" customHeight="1">
      <c r="A4399" s="15" t="s">
        <v>7946</v>
      </c>
      <c r="B4399" s="16" t="s">
        <v>7947</v>
      </c>
      <c r="C4399" s="18" t="s">
        <v>7948</v>
      </c>
      <c r="D4399" s="13" t="s">
        <v>268</v>
      </c>
      <c r="E4399" s="14"/>
    </row>
    <row r="4400" spans="1:5" ht="12.75" customHeight="1">
      <c r="A4400" s="15" t="s">
        <v>7946</v>
      </c>
      <c r="B4400" s="16" t="s">
        <v>7949</v>
      </c>
      <c r="C4400" s="18" t="s">
        <v>7950</v>
      </c>
      <c r="D4400" s="13" t="s">
        <v>268</v>
      </c>
      <c r="E4400" s="14"/>
    </row>
    <row r="4401" spans="1:5" ht="12.75" customHeight="1">
      <c r="A4401" s="15" t="s">
        <v>7946</v>
      </c>
      <c r="B4401" s="16" t="s">
        <v>7951</v>
      </c>
      <c r="C4401" s="18" t="s">
        <v>7952</v>
      </c>
      <c r="D4401" s="13" t="s">
        <v>268</v>
      </c>
      <c r="E4401" s="14"/>
    </row>
    <row r="4402" spans="1:5" ht="12.75" customHeight="1">
      <c r="A4402" s="15" t="s">
        <v>7946</v>
      </c>
      <c r="B4402" s="16" t="s">
        <v>7953</v>
      </c>
      <c r="C4402" s="18" t="s">
        <v>7954</v>
      </c>
      <c r="D4402" s="13" t="s">
        <v>113</v>
      </c>
      <c r="E4402" s="14"/>
    </row>
    <row r="4403" spans="1:5" ht="12.75" customHeight="1">
      <c r="A4403" s="15" t="s">
        <v>7946</v>
      </c>
      <c r="B4403" s="16" t="s">
        <v>7955</v>
      </c>
      <c r="C4403" s="18" t="s">
        <v>7956</v>
      </c>
      <c r="D4403" s="13" t="s">
        <v>268</v>
      </c>
      <c r="E4403" s="14"/>
    </row>
    <row r="4404" spans="1:5" ht="12.75" customHeight="1">
      <c r="A4404" s="15" t="s">
        <v>7946</v>
      </c>
      <c r="B4404" s="16" t="s">
        <v>7957</v>
      </c>
      <c r="C4404" s="18" t="s">
        <v>7958</v>
      </c>
      <c r="D4404" s="13" t="s">
        <v>136</v>
      </c>
      <c r="E4404" s="14"/>
    </row>
    <row r="4405" spans="1:5" ht="12.75" customHeight="1">
      <c r="A4405" s="15" t="s">
        <v>7946</v>
      </c>
      <c r="B4405" s="16" t="s">
        <v>7959</v>
      </c>
      <c r="C4405" s="18" t="s">
        <v>7960</v>
      </c>
      <c r="D4405" s="13" t="s">
        <v>16</v>
      </c>
      <c r="E4405" s="14"/>
    </row>
    <row r="4406" spans="1:5" ht="12.75" customHeight="1">
      <c r="A4406" s="10" t="s">
        <v>7946</v>
      </c>
      <c r="B4406" s="11" t="s">
        <v>7961</v>
      </c>
      <c r="C4406" s="18" t="s">
        <v>7962</v>
      </c>
      <c r="D4406" s="13" t="s">
        <v>13</v>
      </c>
      <c r="E4406" s="14"/>
    </row>
    <row r="4407" spans="1:5" ht="12.75" customHeight="1">
      <c r="A4407" s="15" t="s">
        <v>7946</v>
      </c>
      <c r="B4407" s="16" t="s">
        <v>7963</v>
      </c>
      <c r="C4407" s="12"/>
      <c r="D4407" s="13" t="s">
        <v>268</v>
      </c>
      <c r="E4407" s="14"/>
    </row>
    <row r="4408" spans="1:5" ht="12.75" customHeight="1">
      <c r="A4408" s="10" t="s">
        <v>7946</v>
      </c>
      <c r="B4408" s="11" t="s">
        <v>7964</v>
      </c>
      <c r="C4408" s="12"/>
      <c r="D4408" s="13" t="s">
        <v>13</v>
      </c>
      <c r="E4408" s="14"/>
    </row>
    <row r="4409" spans="1:5" ht="12.75" customHeight="1">
      <c r="A4409" s="15" t="s">
        <v>7946</v>
      </c>
      <c r="B4409" s="16" t="s">
        <v>7965</v>
      </c>
      <c r="C4409" s="18" t="s">
        <v>7966</v>
      </c>
      <c r="D4409" s="13" t="s">
        <v>224</v>
      </c>
      <c r="E4409" s="14"/>
    </row>
    <row r="4410" spans="1:5" ht="12.75" customHeight="1">
      <c r="A4410" s="15" t="s">
        <v>7946</v>
      </c>
      <c r="B4410" s="16" t="s">
        <v>7967</v>
      </c>
      <c r="C4410" s="18" t="s">
        <v>7968</v>
      </c>
      <c r="D4410" s="13" t="s">
        <v>16</v>
      </c>
      <c r="E4410" s="14"/>
    </row>
    <row r="4411" spans="1:5" ht="12.75" customHeight="1">
      <c r="A4411" s="15" t="s">
        <v>7946</v>
      </c>
      <c r="B4411" s="16" t="s">
        <v>7969</v>
      </c>
      <c r="C4411" s="18" t="s">
        <v>7970</v>
      </c>
      <c r="D4411" s="13" t="s">
        <v>268</v>
      </c>
      <c r="E4411" s="14"/>
    </row>
    <row r="4412" spans="1:5" ht="12.75" customHeight="1">
      <c r="A4412" s="15" t="s">
        <v>7946</v>
      </c>
      <c r="B4412" s="16" t="s">
        <v>7971</v>
      </c>
      <c r="C4412" s="18" t="s">
        <v>7972</v>
      </c>
      <c r="D4412" s="13" t="s">
        <v>16</v>
      </c>
      <c r="E4412" s="14"/>
    </row>
    <row r="4413" spans="1:5" ht="12.75" customHeight="1">
      <c r="A4413" s="10" t="s">
        <v>7946</v>
      </c>
      <c r="B4413" s="11" t="s">
        <v>7973</v>
      </c>
      <c r="C4413" s="18" t="s">
        <v>7974</v>
      </c>
      <c r="D4413" s="13" t="s">
        <v>13</v>
      </c>
      <c r="E4413" s="14"/>
    </row>
    <row r="4414" spans="1:5" ht="12.75" customHeight="1">
      <c r="A4414" s="10" t="s">
        <v>7946</v>
      </c>
      <c r="B4414" s="11" t="s">
        <v>7975</v>
      </c>
      <c r="C4414" s="12"/>
      <c r="D4414" s="13" t="s">
        <v>13</v>
      </c>
      <c r="E4414" s="14"/>
    </row>
    <row r="4415" spans="1:5" ht="12.75" customHeight="1">
      <c r="A4415" s="15" t="s">
        <v>7946</v>
      </c>
      <c r="B4415" s="16" t="s">
        <v>7976</v>
      </c>
      <c r="C4415" s="18" t="s">
        <v>7977</v>
      </c>
      <c r="D4415" s="13" t="s">
        <v>16</v>
      </c>
      <c r="E4415" s="14"/>
    </row>
    <row r="4416" spans="1:5" ht="12.75" customHeight="1">
      <c r="A4416" s="15" t="s">
        <v>7946</v>
      </c>
      <c r="B4416" s="16" t="s">
        <v>7978</v>
      </c>
      <c r="C4416" s="18" t="s">
        <v>7979</v>
      </c>
      <c r="D4416" s="13" t="s">
        <v>16</v>
      </c>
      <c r="E4416" s="14"/>
    </row>
    <row r="4417" spans="1:5" ht="12.75" customHeight="1">
      <c r="A4417" s="15" t="s">
        <v>7946</v>
      </c>
      <c r="B4417" s="16" t="s">
        <v>7980</v>
      </c>
      <c r="C4417" s="18" t="s">
        <v>7981</v>
      </c>
      <c r="D4417" s="13" t="s">
        <v>16</v>
      </c>
      <c r="E4417" s="14"/>
    </row>
    <row r="4418" spans="1:5" ht="12.75" customHeight="1">
      <c r="A4418" s="15" t="s">
        <v>7946</v>
      </c>
      <c r="B4418" s="16" t="s">
        <v>7982</v>
      </c>
      <c r="C4418" s="18" t="s">
        <v>7983</v>
      </c>
      <c r="D4418" s="13" t="s">
        <v>16</v>
      </c>
      <c r="E4418" s="14"/>
    </row>
    <row r="4419" spans="1:5" ht="12.75" customHeight="1">
      <c r="A4419" s="15" t="s">
        <v>7946</v>
      </c>
      <c r="B4419" s="16" t="s">
        <v>7984</v>
      </c>
      <c r="C4419" s="18" t="s">
        <v>7985</v>
      </c>
      <c r="D4419" s="13" t="s">
        <v>300</v>
      </c>
      <c r="E4419" s="14"/>
    </row>
    <row r="4420" spans="1:5" ht="12.75" customHeight="1">
      <c r="A4420" s="15" t="s">
        <v>7946</v>
      </c>
      <c r="B4420" s="16" t="s">
        <v>7986</v>
      </c>
      <c r="C4420" s="19" t="s">
        <v>7987</v>
      </c>
      <c r="D4420" s="13" t="s">
        <v>16</v>
      </c>
      <c r="E4420" s="14"/>
    </row>
    <row r="4421" spans="1:5" ht="12.75" customHeight="1">
      <c r="A4421" s="10" t="s">
        <v>7946</v>
      </c>
      <c r="B4421" s="11" t="s">
        <v>7988</v>
      </c>
      <c r="C4421" s="12"/>
      <c r="D4421" s="13" t="s">
        <v>13</v>
      </c>
      <c r="E4421" s="14"/>
    </row>
    <row r="4422" spans="1:5" ht="12.75" customHeight="1">
      <c r="A4422" s="15" t="s">
        <v>7946</v>
      </c>
      <c r="B4422" s="16" t="s">
        <v>7989</v>
      </c>
      <c r="C4422" s="18" t="s">
        <v>7990</v>
      </c>
      <c r="D4422" s="13" t="s">
        <v>16</v>
      </c>
      <c r="E4422" s="14"/>
    </row>
    <row r="4423" spans="1:5" ht="12.75" customHeight="1">
      <c r="A4423" s="15" t="s">
        <v>7946</v>
      </c>
      <c r="B4423" s="16" t="s">
        <v>7991</v>
      </c>
      <c r="C4423" s="18" t="s">
        <v>7992</v>
      </c>
      <c r="D4423" s="13" t="s">
        <v>16</v>
      </c>
      <c r="E4423" s="14"/>
    </row>
    <row r="4424" spans="1:5" ht="12.75" customHeight="1">
      <c r="A4424" s="10" t="s">
        <v>7946</v>
      </c>
      <c r="B4424" s="11" t="s">
        <v>7993</v>
      </c>
      <c r="C4424" s="18" t="s">
        <v>7994</v>
      </c>
      <c r="D4424" s="13" t="s">
        <v>13</v>
      </c>
      <c r="E4424" s="14"/>
    </row>
    <row r="4425" spans="1:5" ht="12.75" customHeight="1">
      <c r="A4425" s="10" t="s">
        <v>7946</v>
      </c>
      <c r="B4425" s="11" t="s">
        <v>7995</v>
      </c>
      <c r="C4425" s="18" t="s">
        <v>7996</v>
      </c>
      <c r="D4425" s="13" t="s">
        <v>13</v>
      </c>
      <c r="E4425" s="14"/>
    </row>
    <row r="4426" spans="1:5" ht="12.75" customHeight="1">
      <c r="A4426" s="15" t="s">
        <v>7946</v>
      </c>
      <c r="B4426" s="16" t="s">
        <v>7997</v>
      </c>
      <c r="C4426" s="18" t="s">
        <v>7998</v>
      </c>
      <c r="D4426" s="13" t="s">
        <v>16</v>
      </c>
      <c r="E4426" s="14"/>
    </row>
    <row r="4427" spans="1:5" ht="12.75" customHeight="1">
      <c r="A4427" s="15" t="s">
        <v>7946</v>
      </c>
      <c r="B4427" s="16" t="s">
        <v>7999</v>
      </c>
      <c r="C4427" s="18" t="s">
        <v>8000</v>
      </c>
      <c r="D4427" s="13" t="s">
        <v>268</v>
      </c>
      <c r="E4427" s="14"/>
    </row>
    <row r="4428" spans="1:5" ht="12.75" customHeight="1">
      <c r="A4428" s="15" t="s">
        <v>7946</v>
      </c>
      <c r="B4428" s="16" t="s">
        <v>8001</v>
      </c>
      <c r="C4428" s="18" t="s">
        <v>8002</v>
      </c>
      <c r="D4428" s="13" t="s">
        <v>224</v>
      </c>
      <c r="E4428" s="14"/>
    </row>
    <row r="4429" spans="1:5" ht="12.75" customHeight="1">
      <c r="A4429" s="15" t="s">
        <v>7946</v>
      </c>
      <c r="B4429" s="16" t="s">
        <v>8003</v>
      </c>
      <c r="C4429" s="18" t="s">
        <v>8004</v>
      </c>
      <c r="D4429" s="13" t="s">
        <v>268</v>
      </c>
      <c r="E4429" s="14"/>
    </row>
    <row r="4430" spans="1:5" ht="12.75" customHeight="1">
      <c r="A4430" s="15" t="s">
        <v>7946</v>
      </c>
      <c r="B4430" s="16" t="s">
        <v>8005</v>
      </c>
      <c r="C4430" s="18" t="s">
        <v>8006</v>
      </c>
      <c r="D4430" s="13" t="s">
        <v>113</v>
      </c>
      <c r="E4430" s="14"/>
    </row>
    <row r="4431" spans="1:5" ht="12.75" customHeight="1">
      <c r="A4431" s="10" t="s">
        <v>7946</v>
      </c>
      <c r="B4431" s="11" t="s">
        <v>8007</v>
      </c>
      <c r="C4431" s="12"/>
      <c r="D4431" s="13" t="s">
        <v>13</v>
      </c>
      <c r="E4431" s="14"/>
    </row>
    <row r="4432" spans="1:5" ht="12.75" customHeight="1">
      <c r="A4432" s="15" t="s">
        <v>7946</v>
      </c>
      <c r="B4432" s="16" t="s">
        <v>8008</v>
      </c>
      <c r="C4432" s="18" t="s">
        <v>8009</v>
      </c>
      <c r="D4432" s="13" t="s">
        <v>268</v>
      </c>
      <c r="E4432" s="14"/>
    </row>
    <row r="4433" spans="1:5" ht="12.75" customHeight="1">
      <c r="A4433" s="15" t="s">
        <v>7946</v>
      </c>
      <c r="B4433" s="16" t="s">
        <v>8010</v>
      </c>
      <c r="C4433" s="18" t="s">
        <v>8011</v>
      </c>
      <c r="D4433" s="13" t="s">
        <v>16</v>
      </c>
      <c r="E4433" s="14"/>
    </row>
    <row r="4434" spans="1:5" ht="12.75" customHeight="1">
      <c r="A4434" s="15" t="s">
        <v>7946</v>
      </c>
      <c r="B4434" s="16" t="s">
        <v>8012</v>
      </c>
      <c r="C4434" s="18" t="s">
        <v>8013</v>
      </c>
      <c r="D4434" s="13" t="s">
        <v>16</v>
      </c>
      <c r="E4434" s="14"/>
    </row>
    <row r="4435" spans="1:5" ht="12.75" customHeight="1">
      <c r="A4435" s="15" t="s">
        <v>7946</v>
      </c>
      <c r="B4435" s="16" t="s">
        <v>8014</v>
      </c>
      <c r="C4435" s="18" t="s">
        <v>8015</v>
      </c>
      <c r="D4435" s="13" t="s">
        <v>268</v>
      </c>
      <c r="E4435" s="14"/>
    </row>
    <row r="4436" spans="1:5" ht="12.75" customHeight="1">
      <c r="A4436" s="15" t="s">
        <v>7946</v>
      </c>
      <c r="B4436" s="16" t="s">
        <v>8016</v>
      </c>
      <c r="C4436" s="18" t="s">
        <v>8017</v>
      </c>
      <c r="D4436" s="13" t="s">
        <v>268</v>
      </c>
      <c r="E4436" s="14"/>
    </row>
    <row r="4437" spans="1:5" ht="12.75" customHeight="1">
      <c r="A4437" s="15" t="s">
        <v>7946</v>
      </c>
      <c r="B4437" s="16" t="s">
        <v>8018</v>
      </c>
      <c r="C4437" s="18" t="s">
        <v>8019</v>
      </c>
      <c r="D4437" s="13" t="s">
        <v>16</v>
      </c>
      <c r="E4437" s="14"/>
    </row>
    <row r="4438" spans="1:5" ht="12.75" customHeight="1">
      <c r="A4438" s="15" t="s">
        <v>7946</v>
      </c>
      <c r="B4438" s="16" t="s">
        <v>8020</v>
      </c>
      <c r="C4438" s="18" t="s">
        <v>8021</v>
      </c>
      <c r="D4438" s="13" t="s">
        <v>16</v>
      </c>
      <c r="E4438" s="14"/>
    </row>
    <row r="4439" spans="1:5" ht="12.75" customHeight="1">
      <c r="A4439" s="15" t="s">
        <v>7946</v>
      </c>
      <c r="B4439" s="16" t="s">
        <v>8022</v>
      </c>
      <c r="C4439" s="18" t="s">
        <v>8023</v>
      </c>
      <c r="D4439" s="13" t="s">
        <v>16</v>
      </c>
      <c r="E4439" s="14"/>
    </row>
    <row r="4440" spans="1:5" ht="12.75" customHeight="1">
      <c r="A4440" s="15" t="s">
        <v>7946</v>
      </c>
      <c r="B4440" s="16" t="s">
        <v>8024</v>
      </c>
      <c r="C4440" s="18" t="s">
        <v>8025</v>
      </c>
      <c r="D4440" s="13" t="s">
        <v>16</v>
      </c>
      <c r="E4440" s="14"/>
    </row>
    <row r="4441" spans="1:5" ht="12.75" customHeight="1">
      <c r="A4441" s="10" t="s">
        <v>7946</v>
      </c>
      <c r="B4441" s="11" t="s">
        <v>8026</v>
      </c>
      <c r="C4441" s="12"/>
      <c r="D4441" s="13" t="s">
        <v>13</v>
      </c>
      <c r="E4441" s="14"/>
    </row>
    <row r="4442" spans="1:5" ht="12.75" customHeight="1">
      <c r="A4442" s="15" t="s">
        <v>7946</v>
      </c>
      <c r="B4442" s="16" t="s">
        <v>8027</v>
      </c>
      <c r="C4442" s="18" t="s">
        <v>8028</v>
      </c>
      <c r="D4442" s="13" t="s">
        <v>113</v>
      </c>
      <c r="E4442" s="14"/>
    </row>
    <row r="4443" spans="1:5" ht="12.75" customHeight="1">
      <c r="A4443" s="15" t="s">
        <v>7946</v>
      </c>
      <c r="B4443" s="16" t="s">
        <v>8029</v>
      </c>
      <c r="C4443" s="18" t="s">
        <v>8030</v>
      </c>
      <c r="D4443" s="13" t="s">
        <v>113</v>
      </c>
      <c r="E4443" s="14"/>
    </row>
    <row r="4444" spans="1:5" ht="12.75" customHeight="1">
      <c r="A4444" s="15" t="s">
        <v>7946</v>
      </c>
      <c r="B4444" s="16" t="s">
        <v>8031</v>
      </c>
      <c r="C4444" s="18" t="s">
        <v>8032</v>
      </c>
      <c r="D4444" s="13" t="s">
        <v>16</v>
      </c>
      <c r="E4444" s="14"/>
    </row>
    <row r="4445" spans="1:5" ht="12.75" customHeight="1">
      <c r="A4445" s="15" t="s">
        <v>7946</v>
      </c>
      <c r="B4445" s="16" t="s">
        <v>8033</v>
      </c>
      <c r="C4445" s="18" t="s">
        <v>8034</v>
      </c>
      <c r="D4445" s="13" t="s">
        <v>113</v>
      </c>
      <c r="E4445" s="14"/>
    </row>
    <row r="4446" spans="1:5" ht="12.75" customHeight="1">
      <c r="A4446" s="15" t="s">
        <v>7946</v>
      </c>
      <c r="B4446" s="16" t="s">
        <v>8035</v>
      </c>
      <c r="C4446" s="18" t="s">
        <v>8036</v>
      </c>
      <c r="D4446" s="13" t="s">
        <v>224</v>
      </c>
      <c r="E4446" s="14"/>
    </row>
    <row r="4447" spans="1:5" ht="12.75" customHeight="1">
      <c r="A4447" s="15" t="s">
        <v>7946</v>
      </c>
      <c r="B4447" s="16" t="s">
        <v>8037</v>
      </c>
      <c r="C4447" s="18" t="s">
        <v>8038</v>
      </c>
      <c r="D4447" s="13" t="s">
        <v>16</v>
      </c>
      <c r="E4447" s="14"/>
    </row>
    <row r="4448" spans="1:5" ht="12.75" customHeight="1">
      <c r="A4448" s="15" t="s">
        <v>7946</v>
      </c>
      <c r="B4448" s="16" t="s">
        <v>8039</v>
      </c>
      <c r="C4448" s="18" t="s">
        <v>8040</v>
      </c>
      <c r="D4448" s="13" t="s">
        <v>268</v>
      </c>
      <c r="E4448" s="14"/>
    </row>
    <row r="4449" spans="1:5" ht="12.75" customHeight="1">
      <c r="A4449" s="15" t="s">
        <v>7946</v>
      </c>
      <c r="B4449" s="16" t="s">
        <v>8041</v>
      </c>
      <c r="C4449" s="18" t="s">
        <v>8042</v>
      </c>
      <c r="D4449" s="13" t="s">
        <v>16</v>
      </c>
      <c r="E4449" s="14"/>
    </row>
    <row r="4450" spans="1:5" ht="12.75" customHeight="1">
      <c r="A4450" s="15" t="s">
        <v>7946</v>
      </c>
      <c r="B4450" s="16" t="s">
        <v>8043</v>
      </c>
      <c r="C4450" s="18" t="s">
        <v>8044</v>
      </c>
      <c r="D4450" s="13" t="s">
        <v>16</v>
      </c>
      <c r="E4450" s="14"/>
    </row>
    <row r="4451" spans="1:5" ht="12.75" customHeight="1">
      <c r="A4451" s="10" t="s">
        <v>7946</v>
      </c>
      <c r="B4451" s="11" t="s">
        <v>8045</v>
      </c>
      <c r="C4451" s="12"/>
      <c r="D4451" s="13" t="s">
        <v>13</v>
      </c>
      <c r="E4451" s="14"/>
    </row>
    <row r="4452" spans="1:5" ht="12.75" customHeight="1">
      <c r="A4452" s="15" t="s">
        <v>7946</v>
      </c>
      <c r="B4452" s="16" t="s">
        <v>8046</v>
      </c>
      <c r="C4452" s="18" t="s">
        <v>8047</v>
      </c>
      <c r="D4452" s="13" t="s">
        <v>16</v>
      </c>
      <c r="E4452" s="14"/>
    </row>
    <row r="4453" spans="1:5" ht="12.75" customHeight="1">
      <c r="A4453" s="10" t="s">
        <v>7946</v>
      </c>
      <c r="B4453" s="11" t="s">
        <v>8048</v>
      </c>
      <c r="C4453" s="12"/>
      <c r="D4453" s="13" t="s">
        <v>13</v>
      </c>
      <c r="E4453" s="14"/>
    </row>
    <row r="4454" spans="1:5" ht="12.75" customHeight="1">
      <c r="A4454" s="15" t="s">
        <v>7946</v>
      </c>
      <c r="B4454" s="16" t="s">
        <v>8049</v>
      </c>
      <c r="C4454" s="18" t="s">
        <v>8050</v>
      </c>
      <c r="D4454" s="13" t="s">
        <v>16</v>
      </c>
      <c r="E4454" s="14"/>
    </row>
    <row r="4455" spans="1:5" ht="12.75" customHeight="1">
      <c r="A4455" s="10" t="s">
        <v>7946</v>
      </c>
      <c r="B4455" s="11" t="s">
        <v>8051</v>
      </c>
      <c r="C4455" s="18" t="s">
        <v>8052</v>
      </c>
      <c r="D4455" s="13" t="s">
        <v>13</v>
      </c>
      <c r="E4455" s="14"/>
    </row>
    <row r="4456" spans="1:5" ht="12.75" customHeight="1">
      <c r="A4456" s="15" t="s">
        <v>7946</v>
      </c>
      <c r="B4456" s="16" t="s">
        <v>8053</v>
      </c>
      <c r="C4456" s="18" t="s">
        <v>8054</v>
      </c>
      <c r="D4456" s="13" t="s">
        <v>268</v>
      </c>
      <c r="E4456" s="14"/>
    </row>
    <row r="4457" spans="1:5" ht="12.75" customHeight="1">
      <c r="A4457" s="10" t="s">
        <v>7946</v>
      </c>
      <c r="B4457" s="11" t="s">
        <v>8055</v>
      </c>
      <c r="C4457" s="12"/>
      <c r="D4457" s="13" t="s">
        <v>13</v>
      </c>
      <c r="E4457" s="14"/>
    </row>
    <row r="4458" spans="1:5" ht="12.75" customHeight="1">
      <c r="A4458" s="15" t="s">
        <v>7946</v>
      </c>
      <c r="B4458" s="16" t="s">
        <v>8056</v>
      </c>
      <c r="C4458" s="18" t="s">
        <v>8057</v>
      </c>
      <c r="D4458" s="13" t="s">
        <v>16</v>
      </c>
      <c r="E4458" s="14"/>
    </row>
    <row r="4459" spans="1:5" ht="12.75" customHeight="1">
      <c r="A4459" s="15" t="s">
        <v>7946</v>
      </c>
      <c r="B4459" s="16" t="s">
        <v>8058</v>
      </c>
      <c r="C4459" s="18" t="s">
        <v>8059</v>
      </c>
      <c r="D4459" s="13" t="s">
        <v>16</v>
      </c>
      <c r="E4459" s="14"/>
    </row>
    <row r="4460" spans="1:5" ht="12.75" customHeight="1">
      <c r="A4460" s="10" t="s">
        <v>7946</v>
      </c>
      <c r="B4460" s="11" t="s">
        <v>8060</v>
      </c>
      <c r="C4460" s="12"/>
      <c r="D4460" s="13" t="s">
        <v>13</v>
      </c>
      <c r="E4460" s="14"/>
    </row>
    <row r="4461" spans="1:5" ht="12.75" customHeight="1">
      <c r="A4461" s="15" t="s">
        <v>7946</v>
      </c>
      <c r="B4461" s="16" t="s">
        <v>8061</v>
      </c>
      <c r="C4461" s="18" t="s">
        <v>8062</v>
      </c>
      <c r="D4461" s="13" t="s">
        <v>16</v>
      </c>
      <c r="E4461" s="14"/>
    </row>
    <row r="4462" spans="1:5" ht="12.75" customHeight="1">
      <c r="A4462" s="15" t="s">
        <v>7946</v>
      </c>
      <c r="B4462" s="16" t="s">
        <v>8063</v>
      </c>
      <c r="C4462" s="18" t="s">
        <v>8013</v>
      </c>
      <c r="D4462" s="13" t="s">
        <v>16</v>
      </c>
      <c r="E4462" s="14"/>
    </row>
    <row r="4463" spans="1:5" ht="12.75" customHeight="1">
      <c r="A4463" s="15" t="s">
        <v>7946</v>
      </c>
      <c r="B4463" s="16" t="s">
        <v>8064</v>
      </c>
      <c r="C4463" s="18" t="s">
        <v>8065</v>
      </c>
      <c r="D4463" s="13" t="s">
        <v>16</v>
      </c>
      <c r="E4463" s="14"/>
    </row>
    <row r="4464" spans="1:5" ht="12.75" customHeight="1">
      <c r="A4464" s="10" t="s">
        <v>7946</v>
      </c>
      <c r="B4464" s="11" t="s">
        <v>8066</v>
      </c>
      <c r="C4464" s="12"/>
      <c r="D4464" s="13" t="s">
        <v>13</v>
      </c>
      <c r="E4464" s="14"/>
    </row>
    <row r="4465" spans="1:5" ht="12.75" customHeight="1">
      <c r="A4465" s="10" t="s">
        <v>7946</v>
      </c>
      <c r="B4465" s="11" t="s">
        <v>8067</v>
      </c>
      <c r="C4465" s="12"/>
      <c r="D4465" s="13" t="s">
        <v>13</v>
      </c>
      <c r="E4465" s="14"/>
    </row>
    <row r="4466" spans="1:5" ht="12.75" customHeight="1">
      <c r="A4466" s="15" t="s">
        <v>7946</v>
      </c>
      <c r="B4466" s="16" t="s">
        <v>8068</v>
      </c>
      <c r="C4466" s="18" t="s">
        <v>8069</v>
      </c>
      <c r="D4466" s="13" t="s">
        <v>16</v>
      </c>
      <c r="E4466" s="14"/>
    </row>
    <row r="4467" spans="1:5" ht="12.75" customHeight="1">
      <c r="A4467" s="10" t="s">
        <v>7946</v>
      </c>
      <c r="B4467" s="11" t="s">
        <v>8070</v>
      </c>
      <c r="C4467" s="18" t="s">
        <v>8071</v>
      </c>
      <c r="D4467" s="13" t="s">
        <v>13</v>
      </c>
      <c r="E4467" s="14"/>
    </row>
    <row r="4468" spans="1:5" ht="12.75" customHeight="1">
      <c r="A4468" s="10" t="s">
        <v>7946</v>
      </c>
      <c r="B4468" s="11" t="s">
        <v>8072</v>
      </c>
      <c r="C4468" s="12"/>
      <c r="D4468" s="13" t="s">
        <v>13</v>
      </c>
      <c r="E4468" s="14"/>
    </row>
    <row r="4469" spans="1:5" ht="12.75" customHeight="1">
      <c r="A4469" s="15" t="s">
        <v>7946</v>
      </c>
      <c r="B4469" s="16" t="s">
        <v>8073</v>
      </c>
      <c r="C4469" s="18" t="s">
        <v>8074</v>
      </c>
      <c r="D4469" s="13" t="s">
        <v>16</v>
      </c>
      <c r="E4469" s="14"/>
    </row>
    <row r="4470" spans="1:5" ht="12.75" customHeight="1">
      <c r="A4470" s="10" t="s">
        <v>7946</v>
      </c>
      <c r="B4470" s="11" t="s">
        <v>8075</v>
      </c>
      <c r="C4470" s="12"/>
      <c r="D4470" s="13" t="s">
        <v>13</v>
      </c>
      <c r="E4470" s="14"/>
    </row>
    <row r="4471" spans="1:5" ht="12.75" customHeight="1">
      <c r="A4471" s="10" t="s">
        <v>7946</v>
      </c>
      <c r="B4471" s="11" t="s">
        <v>8076</v>
      </c>
      <c r="C4471" s="12"/>
      <c r="D4471" s="13" t="s">
        <v>13</v>
      </c>
      <c r="E4471" s="14"/>
    </row>
    <row r="4472" spans="1:5" ht="12.75" customHeight="1">
      <c r="A4472" s="15" t="s">
        <v>7946</v>
      </c>
      <c r="B4472" s="16" t="s">
        <v>8077</v>
      </c>
      <c r="C4472" s="18" t="s">
        <v>8078</v>
      </c>
      <c r="D4472" s="13" t="s">
        <v>16</v>
      </c>
      <c r="E4472" s="14"/>
    </row>
    <row r="4473" spans="1:5" ht="12.75" customHeight="1">
      <c r="A4473" s="10" t="s">
        <v>7946</v>
      </c>
      <c r="B4473" s="11" t="s">
        <v>8079</v>
      </c>
      <c r="C4473" s="12"/>
      <c r="D4473" s="13" t="s">
        <v>13</v>
      </c>
      <c r="E4473" s="14"/>
    </row>
    <row r="4474" spans="1:5" ht="12.75" customHeight="1">
      <c r="A4474" s="15" t="s">
        <v>7946</v>
      </c>
      <c r="B4474" s="16" t="s">
        <v>8080</v>
      </c>
      <c r="C4474" s="18" t="s">
        <v>8081</v>
      </c>
      <c r="D4474" s="13" t="s">
        <v>268</v>
      </c>
      <c r="E4474" s="14"/>
    </row>
    <row r="4475" spans="1:5" ht="12.75" customHeight="1">
      <c r="A4475" s="15" t="s">
        <v>7946</v>
      </c>
      <c r="B4475" s="16" t="s">
        <v>8082</v>
      </c>
      <c r="C4475" s="18" t="s">
        <v>8083</v>
      </c>
      <c r="D4475" s="13" t="s">
        <v>16</v>
      </c>
      <c r="E4475" s="14"/>
    </row>
    <row r="4476" spans="1:5" ht="12.75" customHeight="1">
      <c r="A4476" s="15" t="s">
        <v>7946</v>
      </c>
      <c r="B4476" s="16" t="s">
        <v>8084</v>
      </c>
      <c r="C4476" s="18" t="s">
        <v>8085</v>
      </c>
      <c r="D4476" s="13" t="s">
        <v>268</v>
      </c>
      <c r="E4476" s="14"/>
    </row>
    <row r="4477" spans="1:5" ht="12.75" customHeight="1">
      <c r="A4477" s="15" t="s">
        <v>7946</v>
      </c>
      <c r="B4477" s="16" t="s">
        <v>8086</v>
      </c>
      <c r="C4477" s="18" t="s">
        <v>8087</v>
      </c>
      <c r="D4477" s="13" t="s">
        <v>16</v>
      </c>
      <c r="E4477" s="14"/>
    </row>
    <row r="4478" spans="1:5" ht="12.75" customHeight="1">
      <c r="A4478" s="10" t="s">
        <v>7946</v>
      </c>
      <c r="B4478" s="11" t="s">
        <v>8088</v>
      </c>
      <c r="C4478" s="12"/>
      <c r="D4478" s="13" t="s">
        <v>13</v>
      </c>
      <c r="E4478" s="14"/>
    </row>
    <row r="4479" spans="1:5" ht="12.75" customHeight="1">
      <c r="A4479" s="15" t="s">
        <v>7946</v>
      </c>
      <c r="B4479" s="16" t="s">
        <v>8089</v>
      </c>
      <c r="C4479" s="18" t="s">
        <v>8090</v>
      </c>
      <c r="D4479" s="13" t="s">
        <v>16</v>
      </c>
      <c r="E4479" s="14"/>
    </row>
    <row r="4480" spans="1:5" ht="12.75" customHeight="1">
      <c r="A4480" s="10" t="s">
        <v>7946</v>
      </c>
      <c r="B4480" s="11" t="s">
        <v>8091</v>
      </c>
      <c r="C4480" s="12"/>
      <c r="D4480" s="13" t="s">
        <v>13</v>
      </c>
      <c r="E4480" s="14"/>
    </row>
    <row r="4481" spans="1:5" ht="12.75" customHeight="1">
      <c r="A4481" s="10" t="s">
        <v>7946</v>
      </c>
      <c r="B4481" s="11" t="s">
        <v>8092</v>
      </c>
      <c r="C4481" s="12"/>
      <c r="D4481" s="13" t="s">
        <v>13</v>
      </c>
      <c r="E4481" s="14"/>
    </row>
    <row r="4482" spans="1:5" ht="12.75" customHeight="1">
      <c r="A4482" s="15" t="s">
        <v>7946</v>
      </c>
      <c r="B4482" s="16" t="s">
        <v>8093</v>
      </c>
      <c r="C4482" s="18" t="s">
        <v>8094</v>
      </c>
      <c r="D4482" s="13" t="s">
        <v>16</v>
      </c>
      <c r="E4482" s="14"/>
    </row>
    <row r="4483" spans="1:5" ht="12.75" customHeight="1">
      <c r="A4483" s="15" t="s">
        <v>7946</v>
      </c>
      <c r="B4483" s="16" t="s">
        <v>8095</v>
      </c>
      <c r="C4483" s="18" t="s">
        <v>8096</v>
      </c>
      <c r="D4483" s="13" t="s">
        <v>16</v>
      </c>
      <c r="E4483" s="14"/>
    </row>
    <row r="4484" spans="1:5" ht="12.75" customHeight="1">
      <c r="A4484" s="15" t="s">
        <v>7946</v>
      </c>
      <c r="B4484" s="16" t="s">
        <v>8097</v>
      </c>
      <c r="C4484" s="18" t="s">
        <v>8098</v>
      </c>
      <c r="D4484" s="13" t="s">
        <v>16</v>
      </c>
      <c r="E4484" s="14"/>
    </row>
    <row r="4485" spans="1:5" ht="12.75" customHeight="1">
      <c r="A4485" s="15" t="s">
        <v>7946</v>
      </c>
      <c r="B4485" s="16" t="s">
        <v>8099</v>
      </c>
      <c r="C4485" s="18" t="s">
        <v>8100</v>
      </c>
      <c r="D4485" s="13" t="s">
        <v>16</v>
      </c>
      <c r="E4485" s="14"/>
    </row>
    <row r="4486" spans="1:5" ht="12.75" customHeight="1">
      <c r="A4486" s="10" t="s">
        <v>7946</v>
      </c>
      <c r="B4486" s="11" t="s">
        <v>8101</v>
      </c>
      <c r="C4486" s="12"/>
      <c r="D4486" s="13" t="s">
        <v>13</v>
      </c>
      <c r="E4486" s="14"/>
    </row>
    <row r="4487" spans="1:5" ht="12.75" customHeight="1">
      <c r="A4487" s="15" t="s">
        <v>7946</v>
      </c>
      <c r="B4487" s="16" t="s">
        <v>8102</v>
      </c>
      <c r="C4487" s="18" t="s">
        <v>8103</v>
      </c>
      <c r="D4487" s="13" t="s">
        <v>268</v>
      </c>
      <c r="E4487" s="14"/>
    </row>
    <row r="4488" spans="1:5" ht="12.75" customHeight="1">
      <c r="A4488" s="15" t="s">
        <v>7946</v>
      </c>
      <c r="B4488" s="16" t="s">
        <v>8104</v>
      </c>
      <c r="C4488" s="18" t="s">
        <v>8105</v>
      </c>
      <c r="D4488" s="13" t="s">
        <v>16</v>
      </c>
      <c r="E4488" s="14"/>
    </row>
    <row r="4489" spans="1:5" ht="12.75" customHeight="1">
      <c r="A4489" s="15" t="s">
        <v>7946</v>
      </c>
      <c r="B4489" s="16" t="s">
        <v>8106</v>
      </c>
      <c r="C4489" s="18" t="s">
        <v>8107</v>
      </c>
      <c r="D4489" s="13" t="s">
        <v>16</v>
      </c>
      <c r="E4489" s="14"/>
    </row>
    <row r="4490" spans="1:5" ht="12.75" customHeight="1">
      <c r="A4490" s="10" t="s">
        <v>7946</v>
      </c>
      <c r="B4490" s="11" t="s">
        <v>8108</v>
      </c>
      <c r="C4490" s="12"/>
      <c r="D4490" s="13" t="s">
        <v>13</v>
      </c>
      <c r="E4490" s="14"/>
    </row>
    <row r="4491" spans="1:5" ht="12.75" customHeight="1">
      <c r="A4491" s="10" t="s">
        <v>7946</v>
      </c>
      <c r="B4491" s="11" t="s">
        <v>8109</v>
      </c>
      <c r="C4491" s="12"/>
      <c r="D4491" s="13" t="s">
        <v>13</v>
      </c>
      <c r="E4491" s="14"/>
    </row>
    <row r="4492" spans="1:5" ht="12.75" customHeight="1">
      <c r="A4492" s="15" t="s">
        <v>7946</v>
      </c>
      <c r="B4492" s="16" t="s">
        <v>8110</v>
      </c>
      <c r="C4492" s="18" t="s">
        <v>8111</v>
      </c>
      <c r="D4492" s="13" t="s">
        <v>16</v>
      </c>
      <c r="E4492" s="14"/>
    </row>
    <row r="4493" spans="1:5" ht="12.75" customHeight="1">
      <c r="A4493" s="10" t="s">
        <v>7946</v>
      </c>
      <c r="B4493" s="11" t="s">
        <v>8112</v>
      </c>
      <c r="C4493" s="12"/>
      <c r="D4493" s="13" t="s">
        <v>13</v>
      </c>
      <c r="E4493" s="14"/>
    </row>
    <row r="4494" spans="1:5" ht="12.75" customHeight="1">
      <c r="A4494" s="15" t="s">
        <v>7946</v>
      </c>
      <c r="B4494" s="16" t="s">
        <v>8113</v>
      </c>
      <c r="C4494" s="18" t="s">
        <v>8114</v>
      </c>
      <c r="D4494" s="13" t="s">
        <v>16</v>
      </c>
      <c r="E4494" s="14"/>
    </row>
    <row r="4495" spans="1:5" ht="12.75" customHeight="1">
      <c r="A4495" s="10" t="s">
        <v>7946</v>
      </c>
      <c r="B4495" s="11" t="s">
        <v>8115</v>
      </c>
      <c r="C4495" s="12"/>
      <c r="D4495" s="13" t="s">
        <v>13</v>
      </c>
      <c r="E4495" s="14"/>
    </row>
    <row r="4496" spans="1:5" ht="12.75" customHeight="1">
      <c r="A4496" s="15" t="s">
        <v>7946</v>
      </c>
      <c r="B4496" s="16" t="s">
        <v>8116</v>
      </c>
      <c r="C4496" s="18" t="s">
        <v>8117</v>
      </c>
      <c r="D4496" s="13" t="s">
        <v>16</v>
      </c>
      <c r="E4496" s="14"/>
    </row>
    <row r="4497" spans="1:5" ht="12.75" customHeight="1">
      <c r="A4497" s="15" t="s">
        <v>7946</v>
      </c>
      <c r="B4497" s="16" t="s">
        <v>8118</v>
      </c>
      <c r="C4497" s="18" t="s">
        <v>8119</v>
      </c>
      <c r="D4497" s="13" t="s">
        <v>16</v>
      </c>
      <c r="E4497" s="14"/>
    </row>
    <row r="4498" spans="1:5" ht="12.75" customHeight="1">
      <c r="A4498" s="15" t="s">
        <v>7946</v>
      </c>
      <c r="B4498" s="16" t="s">
        <v>8120</v>
      </c>
      <c r="C4498" s="18" t="s">
        <v>8121</v>
      </c>
      <c r="D4498" s="13" t="s">
        <v>16</v>
      </c>
      <c r="E4498" s="14"/>
    </row>
    <row r="4499" spans="1:5" ht="12.75" customHeight="1">
      <c r="A4499" s="10" t="s">
        <v>7946</v>
      </c>
      <c r="B4499" s="11" t="s">
        <v>8122</v>
      </c>
      <c r="C4499" s="12"/>
      <c r="D4499" s="13" t="s">
        <v>13</v>
      </c>
      <c r="E4499" s="14"/>
    </row>
    <row r="4500" spans="1:5" ht="12.75" customHeight="1">
      <c r="A4500" s="10" t="s">
        <v>7946</v>
      </c>
      <c r="B4500" s="11" t="s">
        <v>8123</v>
      </c>
      <c r="C4500" s="18" t="s">
        <v>8124</v>
      </c>
      <c r="D4500" s="13" t="s">
        <v>13</v>
      </c>
      <c r="E4500" s="14"/>
    </row>
    <row r="4501" spans="1:5" ht="12.75" customHeight="1">
      <c r="A4501" s="15" t="s">
        <v>7946</v>
      </c>
      <c r="B4501" s="16" t="s">
        <v>8125</v>
      </c>
      <c r="C4501" s="18" t="s">
        <v>8126</v>
      </c>
      <c r="D4501" s="13" t="s">
        <v>16</v>
      </c>
      <c r="E4501" s="14"/>
    </row>
    <row r="4502" spans="1:5" ht="12.75" customHeight="1">
      <c r="A4502" s="15" t="s">
        <v>7946</v>
      </c>
      <c r="B4502" s="16" t="s">
        <v>8127</v>
      </c>
      <c r="C4502" s="12"/>
      <c r="D4502" s="13" t="s">
        <v>16</v>
      </c>
      <c r="E4502" s="14"/>
    </row>
    <row r="4503" spans="1:5" ht="12.75" customHeight="1">
      <c r="A4503" s="15" t="s">
        <v>7946</v>
      </c>
      <c r="B4503" s="16" t="s">
        <v>8128</v>
      </c>
      <c r="C4503" s="18" t="s">
        <v>8129</v>
      </c>
      <c r="D4503" s="13" t="s">
        <v>16</v>
      </c>
      <c r="E4503" s="14"/>
    </row>
    <row r="4504" spans="1:5" ht="12.75" customHeight="1">
      <c r="A4504" s="15" t="s">
        <v>7946</v>
      </c>
      <c r="B4504" s="16" t="s">
        <v>8130</v>
      </c>
      <c r="C4504" s="12"/>
      <c r="D4504" s="13" t="s">
        <v>16</v>
      </c>
      <c r="E4504" s="14"/>
    </row>
    <row r="4505" spans="1:5" ht="12.75" customHeight="1">
      <c r="A4505" s="10" t="s">
        <v>7946</v>
      </c>
      <c r="B4505" s="11" t="s">
        <v>8131</v>
      </c>
      <c r="C4505" s="12"/>
      <c r="D4505" s="13" t="s">
        <v>13</v>
      </c>
      <c r="E4505" s="14"/>
    </row>
    <row r="4506" spans="1:5" ht="12.75" customHeight="1">
      <c r="A4506" s="15" t="s">
        <v>7946</v>
      </c>
      <c r="B4506" s="16" t="s">
        <v>8132</v>
      </c>
      <c r="C4506" s="12"/>
      <c r="D4506" s="13" t="s">
        <v>16</v>
      </c>
      <c r="E4506" s="14"/>
    </row>
    <row r="4507" spans="1:5" ht="12.75" customHeight="1">
      <c r="A4507" s="15" t="s">
        <v>7946</v>
      </c>
      <c r="B4507" s="16" t="s">
        <v>8133</v>
      </c>
      <c r="C4507" s="18" t="s">
        <v>8134</v>
      </c>
      <c r="D4507" s="13" t="s">
        <v>268</v>
      </c>
      <c r="E4507" s="14"/>
    </row>
    <row r="4508" spans="1:5" ht="12.75" customHeight="1">
      <c r="A4508" s="15" t="s">
        <v>7946</v>
      </c>
      <c r="B4508" s="16" t="s">
        <v>8135</v>
      </c>
      <c r="C4508" s="18" t="s">
        <v>8136</v>
      </c>
      <c r="D4508" s="13" t="s">
        <v>16</v>
      </c>
      <c r="E4508" s="14"/>
    </row>
    <row r="4509" spans="1:5" ht="12.75" customHeight="1">
      <c r="A4509" s="15" t="s">
        <v>7946</v>
      </c>
      <c r="B4509" s="16" t="s">
        <v>8137</v>
      </c>
      <c r="C4509" s="18" t="s">
        <v>8138</v>
      </c>
      <c r="D4509" s="13" t="s">
        <v>268</v>
      </c>
      <c r="E4509" s="14"/>
    </row>
    <row r="4510" spans="1:5" ht="12.75" customHeight="1">
      <c r="A4510" s="10" t="s">
        <v>7946</v>
      </c>
      <c r="B4510" s="11" t="s">
        <v>8139</v>
      </c>
      <c r="C4510" s="12"/>
      <c r="D4510" s="13" t="s">
        <v>13</v>
      </c>
      <c r="E4510" s="14"/>
    </row>
    <row r="4511" spans="1:5" ht="12.75" customHeight="1">
      <c r="A4511" s="15" t="s">
        <v>7946</v>
      </c>
      <c r="B4511" s="16" t="s">
        <v>8140</v>
      </c>
      <c r="C4511" s="18" t="s">
        <v>8141</v>
      </c>
      <c r="D4511" s="13" t="s">
        <v>16</v>
      </c>
      <c r="E4511" s="14"/>
    </row>
    <row r="4512" spans="1:5" ht="12.75" customHeight="1">
      <c r="A4512" s="10" t="s">
        <v>7946</v>
      </c>
      <c r="B4512" s="11" t="s">
        <v>8142</v>
      </c>
      <c r="C4512" s="12"/>
      <c r="D4512" s="13" t="s">
        <v>13</v>
      </c>
      <c r="E4512" s="14"/>
    </row>
    <row r="4513" spans="1:5" ht="12.75" customHeight="1">
      <c r="A4513" s="15" t="s">
        <v>7946</v>
      </c>
      <c r="B4513" s="16" t="s">
        <v>8143</v>
      </c>
      <c r="C4513" s="18" t="s">
        <v>8144</v>
      </c>
      <c r="D4513" s="13" t="s">
        <v>16</v>
      </c>
      <c r="E4513" s="14"/>
    </row>
    <row r="4514" spans="1:5" ht="12.75" customHeight="1">
      <c r="A4514" s="15" t="s">
        <v>7946</v>
      </c>
      <c r="B4514" s="16" t="s">
        <v>8145</v>
      </c>
      <c r="C4514" s="18" t="s">
        <v>8146</v>
      </c>
      <c r="D4514" s="13" t="s">
        <v>16</v>
      </c>
      <c r="E4514" s="14"/>
    </row>
    <row r="4515" spans="1:5" ht="12.75" customHeight="1">
      <c r="A4515" s="10" t="s">
        <v>7946</v>
      </c>
      <c r="B4515" s="11" t="s">
        <v>8147</v>
      </c>
      <c r="C4515" s="18" t="s">
        <v>8148</v>
      </c>
      <c r="D4515" s="13" t="s">
        <v>13</v>
      </c>
      <c r="E4515" s="14"/>
    </row>
    <row r="4516" spans="1:5" ht="12.75" customHeight="1">
      <c r="A4516" s="15" t="s">
        <v>7946</v>
      </c>
      <c r="B4516" s="16" t="s">
        <v>8149</v>
      </c>
      <c r="C4516" s="18" t="s">
        <v>8150</v>
      </c>
      <c r="D4516" s="13" t="s">
        <v>16</v>
      </c>
      <c r="E4516" s="14"/>
    </row>
    <row r="4517" spans="1:5" ht="12.75" customHeight="1">
      <c r="A4517" s="15" t="s">
        <v>7946</v>
      </c>
      <c r="B4517" s="16" t="s">
        <v>8151</v>
      </c>
      <c r="C4517" s="18" t="s">
        <v>8152</v>
      </c>
      <c r="D4517" s="13" t="s">
        <v>224</v>
      </c>
      <c r="E4517" s="14"/>
    </row>
    <row r="4518" spans="1:5" ht="12.75" customHeight="1">
      <c r="A4518" s="15" t="s">
        <v>7946</v>
      </c>
      <c r="B4518" s="16" t="s">
        <v>8153</v>
      </c>
      <c r="C4518" s="18" t="s">
        <v>8154</v>
      </c>
      <c r="D4518" s="13" t="s">
        <v>16</v>
      </c>
      <c r="E4518" s="14"/>
    </row>
    <row r="4519" spans="1:5" ht="12.75" customHeight="1">
      <c r="A4519" s="15" t="s">
        <v>7946</v>
      </c>
      <c r="B4519" s="16" t="s">
        <v>8155</v>
      </c>
      <c r="C4519" s="18" t="s">
        <v>8156</v>
      </c>
      <c r="D4519" s="13" t="s">
        <v>16</v>
      </c>
      <c r="E4519" s="14"/>
    </row>
    <row r="4520" spans="1:5" ht="12.75" customHeight="1">
      <c r="A4520" s="15" t="s">
        <v>7946</v>
      </c>
      <c r="B4520" s="16" t="s">
        <v>8157</v>
      </c>
      <c r="C4520" s="18" t="s">
        <v>8158</v>
      </c>
      <c r="D4520" s="13" t="s">
        <v>16</v>
      </c>
      <c r="E4520" s="14"/>
    </row>
    <row r="4521" spans="1:5" ht="12.75" customHeight="1">
      <c r="A4521" s="15" t="s">
        <v>7946</v>
      </c>
      <c r="B4521" s="16" t="s">
        <v>8159</v>
      </c>
      <c r="C4521" s="18" t="s">
        <v>8160</v>
      </c>
      <c r="D4521" s="13" t="s">
        <v>268</v>
      </c>
      <c r="E4521" s="14"/>
    </row>
    <row r="4522" spans="1:5" ht="12.75" customHeight="1">
      <c r="A4522" s="15" t="s">
        <v>7946</v>
      </c>
      <c r="B4522" s="16" t="s">
        <v>8161</v>
      </c>
      <c r="C4522" s="18" t="s">
        <v>8162</v>
      </c>
      <c r="D4522" s="13" t="s">
        <v>113</v>
      </c>
      <c r="E4522" s="17">
        <v>2</v>
      </c>
    </row>
    <row r="4523" spans="1:5" ht="12.75" customHeight="1">
      <c r="A4523" s="15" t="s">
        <v>7946</v>
      </c>
      <c r="B4523" s="16" t="s">
        <v>8163</v>
      </c>
      <c r="C4523" s="18" t="s">
        <v>8164</v>
      </c>
      <c r="D4523" s="13" t="s">
        <v>224</v>
      </c>
      <c r="E4523" s="17">
        <v>1</v>
      </c>
    </row>
    <row r="4524" spans="1:5" ht="12.75" customHeight="1">
      <c r="A4524" s="15" t="s">
        <v>7946</v>
      </c>
      <c r="B4524" s="16" t="s">
        <v>8165</v>
      </c>
      <c r="C4524" s="18" t="s">
        <v>8166</v>
      </c>
      <c r="D4524" s="13" t="s">
        <v>16</v>
      </c>
      <c r="E4524" s="14"/>
    </row>
    <row r="4525" spans="1:5" ht="12.75" customHeight="1">
      <c r="A4525" s="15" t="s">
        <v>7946</v>
      </c>
      <c r="B4525" s="16" t="s">
        <v>8167</v>
      </c>
      <c r="C4525" s="18" t="s">
        <v>8168</v>
      </c>
      <c r="D4525" s="13" t="s">
        <v>16</v>
      </c>
      <c r="E4525" s="14"/>
    </row>
    <row r="4526" spans="1:5" ht="12.75" customHeight="1">
      <c r="A4526" s="15" t="s">
        <v>7946</v>
      </c>
      <c r="B4526" s="16" t="s">
        <v>8169</v>
      </c>
      <c r="C4526" s="18" t="s">
        <v>8170</v>
      </c>
      <c r="D4526" s="13" t="s">
        <v>16</v>
      </c>
      <c r="E4526" s="14"/>
    </row>
    <row r="4527" spans="1:5" ht="12.75" customHeight="1">
      <c r="A4527" s="15" t="s">
        <v>7946</v>
      </c>
      <c r="B4527" s="16" t="s">
        <v>8171</v>
      </c>
      <c r="C4527" s="18" t="s">
        <v>8172</v>
      </c>
      <c r="D4527" s="13" t="s">
        <v>16</v>
      </c>
      <c r="E4527" s="14"/>
    </row>
    <row r="4528" spans="1:5" ht="12.75" customHeight="1">
      <c r="A4528" s="15" t="s">
        <v>7946</v>
      </c>
      <c r="B4528" s="16" t="s">
        <v>8173</v>
      </c>
      <c r="C4528" s="18" t="s">
        <v>8174</v>
      </c>
      <c r="D4528" s="13" t="s">
        <v>16</v>
      </c>
      <c r="E4528" s="14"/>
    </row>
    <row r="4529" spans="1:5" ht="12.75" customHeight="1">
      <c r="A4529" s="15" t="s">
        <v>7946</v>
      </c>
      <c r="B4529" s="16" t="s">
        <v>8175</v>
      </c>
      <c r="C4529" s="18" t="s">
        <v>8015</v>
      </c>
      <c r="D4529" s="13" t="s">
        <v>16</v>
      </c>
      <c r="E4529" s="14"/>
    </row>
    <row r="4530" spans="1:5" ht="12.75" customHeight="1">
      <c r="A4530" s="10" t="s">
        <v>7946</v>
      </c>
      <c r="B4530" s="11" t="s">
        <v>8176</v>
      </c>
      <c r="C4530" s="18" t="s">
        <v>8177</v>
      </c>
      <c r="D4530" s="13" t="s">
        <v>13</v>
      </c>
      <c r="E4530" s="14"/>
    </row>
    <row r="4531" spans="1:5" ht="12.75" customHeight="1">
      <c r="A4531" s="15" t="s">
        <v>7946</v>
      </c>
      <c r="B4531" s="16" t="s">
        <v>8178</v>
      </c>
      <c r="C4531" s="18" t="s">
        <v>8179</v>
      </c>
      <c r="D4531" s="13" t="s">
        <v>224</v>
      </c>
      <c r="E4531" s="14"/>
    </row>
    <row r="4532" spans="1:5" ht="12.75" customHeight="1">
      <c r="A4532" s="15" t="s">
        <v>7946</v>
      </c>
      <c r="B4532" s="16" t="s">
        <v>8180</v>
      </c>
      <c r="C4532" s="18" t="s">
        <v>8181</v>
      </c>
      <c r="D4532" s="13" t="s">
        <v>16</v>
      </c>
      <c r="E4532" s="14"/>
    </row>
    <row r="4533" spans="1:5" ht="12.75" customHeight="1">
      <c r="A4533" s="15" t="s">
        <v>7946</v>
      </c>
      <c r="B4533" s="16" t="s">
        <v>8182</v>
      </c>
      <c r="C4533" s="18" t="s">
        <v>8183</v>
      </c>
      <c r="D4533" s="13" t="s">
        <v>16</v>
      </c>
      <c r="E4533" s="14"/>
    </row>
    <row r="4534" spans="1:5" ht="12.75" customHeight="1">
      <c r="A4534" s="15" t="s">
        <v>7946</v>
      </c>
      <c r="B4534" s="16" t="s">
        <v>8184</v>
      </c>
      <c r="C4534" s="18" t="s">
        <v>8185</v>
      </c>
      <c r="D4534" s="13" t="s">
        <v>16</v>
      </c>
      <c r="E4534" s="14"/>
    </row>
    <row r="4535" spans="1:5" ht="12.75" customHeight="1">
      <c r="A4535" s="15" t="s">
        <v>7946</v>
      </c>
      <c r="B4535" s="16" t="s">
        <v>8186</v>
      </c>
      <c r="C4535" s="18" t="s">
        <v>8187</v>
      </c>
      <c r="D4535" s="13" t="s">
        <v>16</v>
      </c>
      <c r="E4535" s="14"/>
    </row>
    <row r="4536" spans="1:5" ht="12.75" customHeight="1">
      <c r="A4536" s="15" t="s">
        <v>7946</v>
      </c>
      <c r="B4536" s="16" t="s">
        <v>8188</v>
      </c>
      <c r="C4536" s="18" t="s">
        <v>8189</v>
      </c>
      <c r="D4536" s="13" t="s">
        <v>16</v>
      </c>
      <c r="E4536" s="14"/>
    </row>
    <row r="4537" spans="1:5" ht="12.75" customHeight="1">
      <c r="A4537" s="15" t="s">
        <v>7946</v>
      </c>
      <c r="B4537" s="16" t="s">
        <v>8190</v>
      </c>
      <c r="C4537" s="18" t="s">
        <v>8191</v>
      </c>
      <c r="D4537" s="13" t="s">
        <v>268</v>
      </c>
      <c r="E4537" s="14"/>
    </row>
    <row r="4538" spans="1:5" ht="12.75" customHeight="1">
      <c r="A4538" s="15" t="s">
        <v>7946</v>
      </c>
      <c r="B4538" s="16" t="s">
        <v>8192</v>
      </c>
      <c r="C4538" s="18" t="s">
        <v>8193</v>
      </c>
      <c r="D4538" s="13" t="s">
        <v>16</v>
      </c>
      <c r="E4538" s="14"/>
    </row>
    <row r="4539" spans="1:5" ht="12.75" customHeight="1">
      <c r="A4539" s="15" t="s">
        <v>7946</v>
      </c>
      <c r="B4539" s="16" t="s">
        <v>8194</v>
      </c>
      <c r="C4539" s="18" t="s">
        <v>8195</v>
      </c>
      <c r="D4539" s="13" t="s">
        <v>224</v>
      </c>
      <c r="E4539" s="14"/>
    </row>
    <row r="4540" spans="1:5" ht="12.75" customHeight="1">
      <c r="A4540" s="15" t="s">
        <v>7946</v>
      </c>
      <c r="B4540" s="16" t="s">
        <v>8196</v>
      </c>
      <c r="C4540" s="18" t="s">
        <v>8197</v>
      </c>
      <c r="D4540" s="13" t="s">
        <v>224</v>
      </c>
      <c r="E4540" s="14"/>
    </row>
    <row r="4541" spans="1:5" ht="12.75" customHeight="1">
      <c r="A4541" s="10" t="s">
        <v>7946</v>
      </c>
      <c r="B4541" s="11" t="s">
        <v>8198</v>
      </c>
      <c r="C4541" s="18" t="s">
        <v>8199</v>
      </c>
      <c r="D4541" s="13" t="s">
        <v>13</v>
      </c>
      <c r="E4541" s="14"/>
    </row>
    <row r="4542" spans="1:5" ht="12.75" customHeight="1">
      <c r="A4542" s="15" t="s">
        <v>7946</v>
      </c>
      <c r="B4542" s="16" t="s">
        <v>8200</v>
      </c>
      <c r="C4542" s="18" t="s">
        <v>8201</v>
      </c>
      <c r="D4542" s="13" t="s">
        <v>300</v>
      </c>
      <c r="E4542" s="17">
        <v>1</v>
      </c>
    </row>
    <row r="4543" spans="1:5" ht="12.75" customHeight="1">
      <c r="A4543" s="15" t="s">
        <v>7946</v>
      </c>
      <c r="B4543" s="16" t="s">
        <v>8202</v>
      </c>
      <c r="C4543" s="18" t="s">
        <v>8203</v>
      </c>
      <c r="D4543" s="13" t="s">
        <v>224</v>
      </c>
      <c r="E4543" s="14"/>
    </row>
    <row r="4544" spans="1:5" ht="12.75" customHeight="1">
      <c r="A4544" s="15" t="s">
        <v>7946</v>
      </c>
      <c r="B4544" s="16" t="s">
        <v>8204</v>
      </c>
      <c r="C4544" s="18" t="s">
        <v>8205</v>
      </c>
      <c r="D4544" s="13" t="s">
        <v>268</v>
      </c>
      <c r="E4544" s="14"/>
    </row>
    <row r="4545" spans="1:5" ht="12.75" customHeight="1">
      <c r="A4545" s="10" t="s">
        <v>7946</v>
      </c>
      <c r="B4545" s="11" t="s">
        <v>8206</v>
      </c>
      <c r="C4545" s="18" t="s">
        <v>8207</v>
      </c>
      <c r="D4545" s="13" t="s">
        <v>13</v>
      </c>
      <c r="E4545" s="17">
        <v>1</v>
      </c>
    </row>
    <row r="4546" spans="1:5" ht="12.75" customHeight="1">
      <c r="A4546" s="15" t="s">
        <v>7946</v>
      </c>
      <c r="B4546" s="16" t="s">
        <v>8208</v>
      </c>
      <c r="C4546" s="18" t="s">
        <v>8209</v>
      </c>
      <c r="D4546" s="13" t="s">
        <v>16</v>
      </c>
      <c r="E4546" s="14"/>
    </row>
    <row r="4547" spans="1:5" ht="12.75" customHeight="1">
      <c r="A4547" s="10" t="s">
        <v>7946</v>
      </c>
      <c r="B4547" s="11" t="s">
        <v>8210</v>
      </c>
      <c r="C4547" s="18" t="s">
        <v>8211</v>
      </c>
      <c r="D4547" s="13" t="s">
        <v>13</v>
      </c>
      <c r="E4547" s="14"/>
    </row>
    <row r="4548" spans="1:5" ht="12.75" customHeight="1">
      <c r="A4548" s="15" t="s">
        <v>7946</v>
      </c>
      <c r="B4548" s="16" t="s">
        <v>8212</v>
      </c>
      <c r="C4548" s="18" t="s">
        <v>8213</v>
      </c>
      <c r="D4548" s="13" t="s">
        <v>16</v>
      </c>
      <c r="E4548" s="14"/>
    </row>
    <row r="4549" spans="1:5" ht="12.75" customHeight="1">
      <c r="A4549" s="10" t="s">
        <v>7946</v>
      </c>
      <c r="B4549" s="11" t="s">
        <v>8214</v>
      </c>
      <c r="C4549" s="19" t="s">
        <v>8215</v>
      </c>
      <c r="D4549" s="13" t="s">
        <v>13</v>
      </c>
      <c r="E4549" s="14"/>
    </row>
    <row r="4550" spans="1:5" ht="12.75" customHeight="1">
      <c r="A4550" s="10" t="s">
        <v>7946</v>
      </c>
      <c r="B4550" s="11" t="s">
        <v>8216</v>
      </c>
      <c r="C4550" s="12"/>
      <c r="D4550" s="13" t="s">
        <v>13</v>
      </c>
      <c r="E4550" s="14"/>
    </row>
    <row r="4551" spans="1:5" ht="12.75" customHeight="1">
      <c r="A4551" s="15" t="s">
        <v>7946</v>
      </c>
      <c r="B4551" s="16" t="s">
        <v>8217</v>
      </c>
      <c r="C4551" s="18" t="s">
        <v>8218</v>
      </c>
      <c r="D4551" s="13" t="s">
        <v>16</v>
      </c>
      <c r="E4551" s="14"/>
    </row>
    <row r="4552" spans="1:5" ht="12.75" customHeight="1">
      <c r="A4552" s="15" t="s">
        <v>7946</v>
      </c>
      <c r="B4552" s="16" t="s">
        <v>8219</v>
      </c>
      <c r="C4552" s="18" t="s">
        <v>8220</v>
      </c>
      <c r="D4552" s="13" t="s">
        <v>136</v>
      </c>
      <c r="E4552" s="14"/>
    </row>
    <row r="4553" spans="1:5" ht="12.75" customHeight="1">
      <c r="A4553" s="15" t="s">
        <v>7946</v>
      </c>
      <c r="B4553" s="16" t="s">
        <v>8221</v>
      </c>
      <c r="C4553" s="18" t="s">
        <v>8222</v>
      </c>
      <c r="D4553" s="13" t="s">
        <v>16</v>
      </c>
      <c r="E4553" s="14"/>
    </row>
    <row r="4554" spans="1:5" ht="12.75" customHeight="1">
      <c r="A4554" s="15" t="s">
        <v>7946</v>
      </c>
      <c r="B4554" s="16" t="s">
        <v>8223</v>
      </c>
      <c r="C4554" s="18" t="s">
        <v>8224</v>
      </c>
      <c r="D4554" s="13" t="s">
        <v>224</v>
      </c>
      <c r="E4554" s="14"/>
    </row>
    <row r="4555" spans="1:5" ht="12.75" customHeight="1">
      <c r="A4555" s="15" t="s">
        <v>7946</v>
      </c>
      <c r="B4555" s="16" t="s">
        <v>8225</v>
      </c>
      <c r="C4555" s="18" t="s">
        <v>8226</v>
      </c>
      <c r="D4555" s="13" t="s">
        <v>16</v>
      </c>
      <c r="E4555" s="14"/>
    </row>
    <row r="4556" spans="1:5" ht="12.75" customHeight="1">
      <c r="A4556" s="10" t="s">
        <v>7946</v>
      </c>
      <c r="B4556" s="11" t="s">
        <v>8227</v>
      </c>
      <c r="C4556" s="12"/>
      <c r="D4556" s="13" t="s">
        <v>13</v>
      </c>
      <c r="E4556" s="14"/>
    </row>
    <row r="4557" spans="1:5" ht="12.75" customHeight="1">
      <c r="A4557" s="15" t="s">
        <v>7946</v>
      </c>
      <c r="B4557" s="16" t="s">
        <v>8228</v>
      </c>
      <c r="C4557" s="18" t="s">
        <v>8229</v>
      </c>
      <c r="D4557" s="13" t="s">
        <v>16</v>
      </c>
      <c r="E4557" s="14"/>
    </row>
    <row r="4558" spans="1:5" ht="12.75" customHeight="1">
      <c r="A4558" s="15" t="s">
        <v>7946</v>
      </c>
      <c r="B4558" s="16" t="s">
        <v>8230</v>
      </c>
      <c r="C4558" s="18" t="s">
        <v>8231</v>
      </c>
      <c r="D4558" s="13" t="s">
        <v>16</v>
      </c>
      <c r="E4558" s="14"/>
    </row>
    <row r="4559" spans="1:5" ht="12.75" customHeight="1">
      <c r="A4559" s="15" t="s">
        <v>7946</v>
      </c>
      <c r="B4559" s="16" t="s">
        <v>8232</v>
      </c>
      <c r="C4559" s="18" t="s">
        <v>8233</v>
      </c>
      <c r="D4559" s="13" t="s">
        <v>16</v>
      </c>
      <c r="E4559" s="14"/>
    </row>
    <row r="4560" spans="1:5" ht="12.75" customHeight="1">
      <c r="A4560" s="10" t="s">
        <v>7946</v>
      </c>
      <c r="B4560" s="11" t="s">
        <v>8234</v>
      </c>
      <c r="C4560" s="12"/>
      <c r="D4560" s="13" t="s">
        <v>13</v>
      </c>
      <c r="E4560" s="14"/>
    </row>
    <row r="4561" spans="1:5" ht="12.75" customHeight="1">
      <c r="A4561" s="10" t="s">
        <v>7946</v>
      </c>
      <c r="B4561" s="11" t="s">
        <v>8235</v>
      </c>
      <c r="C4561" s="12"/>
      <c r="D4561" s="13" t="s">
        <v>13</v>
      </c>
      <c r="E4561" s="14"/>
    </row>
    <row r="4562" spans="1:5" ht="12.75" customHeight="1">
      <c r="A4562" s="10" t="s">
        <v>7946</v>
      </c>
      <c r="B4562" s="11" t="s">
        <v>8236</v>
      </c>
      <c r="C4562" s="12"/>
      <c r="D4562" s="13" t="s">
        <v>13</v>
      </c>
      <c r="E4562" s="14"/>
    </row>
    <row r="4563" spans="1:5" ht="12.75" customHeight="1">
      <c r="A4563" s="15" t="s">
        <v>7946</v>
      </c>
      <c r="B4563" s="16" t="s">
        <v>8237</v>
      </c>
      <c r="C4563" s="18" t="s">
        <v>8238</v>
      </c>
      <c r="D4563" s="13" t="s">
        <v>136</v>
      </c>
      <c r="E4563" s="14"/>
    </row>
    <row r="4564" spans="1:5" ht="12.75" customHeight="1">
      <c r="A4564" s="15" t="s">
        <v>7946</v>
      </c>
      <c r="B4564" s="16" t="s">
        <v>8239</v>
      </c>
      <c r="C4564" s="18" t="s">
        <v>8240</v>
      </c>
      <c r="D4564" s="13" t="s">
        <v>16</v>
      </c>
      <c r="E4564" s="17">
        <v>1</v>
      </c>
    </row>
    <row r="4565" spans="1:5" ht="12.75" customHeight="1">
      <c r="A4565" s="15" t="s">
        <v>7946</v>
      </c>
      <c r="B4565" s="16" t="s">
        <v>8241</v>
      </c>
      <c r="C4565" s="18" t="s">
        <v>8242</v>
      </c>
      <c r="D4565" s="13" t="s">
        <v>113</v>
      </c>
      <c r="E4565" s="14"/>
    </row>
    <row r="4566" spans="1:5" ht="12.75" customHeight="1">
      <c r="A4566" s="15" t="s">
        <v>7946</v>
      </c>
      <c r="B4566" s="16" t="s">
        <v>8243</v>
      </c>
      <c r="C4566" s="18" t="s">
        <v>8244</v>
      </c>
      <c r="D4566" s="13" t="s">
        <v>16</v>
      </c>
      <c r="E4566" s="17">
        <v>1</v>
      </c>
    </row>
    <row r="4567" spans="1:5" ht="12.75" customHeight="1">
      <c r="A4567" s="15" t="s">
        <v>7946</v>
      </c>
      <c r="B4567" s="16" t="s">
        <v>8245</v>
      </c>
      <c r="C4567" s="18" t="s">
        <v>8246</v>
      </c>
      <c r="D4567" s="13" t="s">
        <v>16</v>
      </c>
      <c r="E4567" s="14"/>
    </row>
    <row r="4568" spans="1:5" ht="12.75" customHeight="1">
      <c r="A4568" s="10" t="s">
        <v>7946</v>
      </c>
      <c r="B4568" s="11" t="s">
        <v>8247</v>
      </c>
      <c r="C4568" s="19" t="s">
        <v>8248</v>
      </c>
      <c r="D4568" s="13" t="s">
        <v>13</v>
      </c>
      <c r="E4568" s="17">
        <v>1</v>
      </c>
    </row>
    <row r="4569" spans="1:5" ht="12.75" customHeight="1">
      <c r="A4569" s="15" t="s">
        <v>7946</v>
      </c>
      <c r="B4569" s="16" t="s">
        <v>8249</v>
      </c>
      <c r="C4569" s="18" t="s">
        <v>8250</v>
      </c>
      <c r="D4569" s="13" t="s">
        <v>268</v>
      </c>
      <c r="E4569" s="14"/>
    </row>
    <row r="4570" spans="1:5" ht="12.75" customHeight="1">
      <c r="A4570" s="15" t="s">
        <v>7946</v>
      </c>
      <c r="B4570" s="16" t="s">
        <v>8251</v>
      </c>
      <c r="C4570" s="18" t="s">
        <v>8009</v>
      </c>
      <c r="D4570" s="13" t="s">
        <v>113</v>
      </c>
      <c r="E4570" s="17">
        <v>1</v>
      </c>
    </row>
    <row r="4571" spans="1:5" ht="12.75" customHeight="1">
      <c r="A4571" s="10" t="s">
        <v>7946</v>
      </c>
      <c r="B4571" s="11" t="s">
        <v>8252</v>
      </c>
      <c r="C4571" s="18" t="s">
        <v>8253</v>
      </c>
      <c r="D4571" s="13" t="s">
        <v>13</v>
      </c>
      <c r="E4571" s="17">
        <v>2</v>
      </c>
    </row>
    <row r="4572" spans="1:5" ht="12.75" customHeight="1">
      <c r="A4572" s="15" t="s">
        <v>7946</v>
      </c>
      <c r="B4572" s="16" t="s">
        <v>8254</v>
      </c>
      <c r="C4572" s="18" t="s">
        <v>8255</v>
      </c>
      <c r="D4572" s="13" t="s">
        <v>16</v>
      </c>
      <c r="E4572" s="14"/>
    </row>
    <row r="4573" spans="1:5" ht="12.75" customHeight="1">
      <c r="A4573" s="15" t="s">
        <v>8256</v>
      </c>
      <c r="B4573" s="16" t="s">
        <v>8257</v>
      </c>
      <c r="C4573" s="18" t="s">
        <v>8258</v>
      </c>
      <c r="D4573" s="13" t="s">
        <v>16</v>
      </c>
      <c r="E4573" s="17">
        <v>1</v>
      </c>
    </row>
    <row r="4574" spans="1:5" ht="12.75" customHeight="1">
      <c r="A4574" s="15" t="s">
        <v>8256</v>
      </c>
      <c r="B4574" s="16" t="s">
        <v>8259</v>
      </c>
      <c r="C4574" s="18" t="s">
        <v>8260</v>
      </c>
      <c r="D4574" s="13" t="s">
        <v>16</v>
      </c>
      <c r="E4574" s="17">
        <v>2</v>
      </c>
    </row>
    <row r="4575" spans="1:5" ht="12.75" customHeight="1">
      <c r="A4575" s="15" t="s">
        <v>8256</v>
      </c>
      <c r="B4575" s="16" t="s">
        <v>8261</v>
      </c>
      <c r="C4575" s="18" t="s">
        <v>8262</v>
      </c>
      <c r="D4575" s="13" t="s">
        <v>113</v>
      </c>
      <c r="E4575" s="14"/>
    </row>
    <row r="4576" spans="1:5" ht="12.75" customHeight="1">
      <c r="A4576" s="15" t="s">
        <v>8256</v>
      </c>
      <c r="B4576" s="16" t="s">
        <v>8263</v>
      </c>
      <c r="C4576" s="18" t="s">
        <v>8264</v>
      </c>
      <c r="D4576" s="13" t="s">
        <v>16</v>
      </c>
      <c r="E4576" s="17">
        <v>2</v>
      </c>
    </row>
    <row r="4577" spans="1:5" ht="12.75" customHeight="1">
      <c r="A4577" s="15" t="s">
        <v>8265</v>
      </c>
      <c r="B4577" s="16" t="s">
        <v>8266</v>
      </c>
      <c r="C4577" s="18" t="s">
        <v>8267</v>
      </c>
      <c r="D4577" s="13" t="s">
        <v>224</v>
      </c>
      <c r="E4577" s="14"/>
    </row>
    <row r="4578" spans="1:5" ht="12.75" customHeight="1">
      <c r="A4578" s="15" t="s">
        <v>8268</v>
      </c>
      <c r="B4578" s="16" t="s">
        <v>8269</v>
      </c>
      <c r="C4578" s="18" t="s">
        <v>8270</v>
      </c>
      <c r="D4578" s="13" t="s">
        <v>16</v>
      </c>
      <c r="E4578" s="14"/>
    </row>
    <row r="4579" spans="1:5" ht="12.75" customHeight="1">
      <c r="A4579" s="10" t="s">
        <v>8268</v>
      </c>
      <c r="B4579" s="11" t="s">
        <v>8271</v>
      </c>
      <c r="C4579" s="18" t="s">
        <v>8272</v>
      </c>
      <c r="D4579" s="13" t="s">
        <v>13</v>
      </c>
      <c r="E4579" s="17">
        <v>1</v>
      </c>
    </row>
    <row r="4580" spans="1:5" ht="12.75" customHeight="1">
      <c r="A4580" s="10" t="s">
        <v>8268</v>
      </c>
      <c r="B4580" s="11" t="s">
        <v>8273</v>
      </c>
      <c r="C4580" s="18" t="s">
        <v>8274</v>
      </c>
      <c r="D4580" s="13" t="s">
        <v>13</v>
      </c>
      <c r="E4580" s="14"/>
    </row>
    <row r="4581" spans="1:5" ht="12.75" customHeight="1">
      <c r="A4581" s="15" t="s">
        <v>8268</v>
      </c>
      <c r="B4581" s="16" t="s">
        <v>8275</v>
      </c>
      <c r="C4581" s="12"/>
      <c r="D4581" s="13" t="s">
        <v>16</v>
      </c>
      <c r="E4581" s="14"/>
    </row>
    <row r="4582" spans="1:5" ht="12.75" customHeight="1">
      <c r="A4582" s="15" t="s">
        <v>8268</v>
      </c>
      <c r="B4582" s="16" t="s">
        <v>8276</v>
      </c>
      <c r="C4582" s="18" t="s">
        <v>8277</v>
      </c>
      <c r="D4582" s="13" t="s">
        <v>16</v>
      </c>
      <c r="E4582" s="14"/>
    </row>
    <row r="4583" spans="1:5" ht="12.75" customHeight="1">
      <c r="A4583" s="10" t="s">
        <v>8268</v>
      </c>
      <c r="B4583" s="11" t="s">
        <v>8278</v>
      </c>
      <c r="C4583" s="18" t="s">
        <v>8279</v>
      </c>
      <c r="D4583" s="13" t="s">
        <v>13</v>
      </c>
      <c r="E4583" s="17">
        <v>1</v>
      </c>
    </row>
    <row r="4584" spans="1:5" ht="12.75" customHeight="1">
      <c r="A4584" s="15" t="s">
        <v>8280</v>
      </c>
      <c r="B4584" s="16" t="s">
        <v>8281</v>
      </c>
      <c r="C4584" s="18" t="s">
        <v>8282</v>
      </c>
      <c r="D4584" s="13" t="s">
        <v>16</v>
      </c>
      <c r="E4584" s="20">
        <v>1</v>
      </c>
    </row>
    <row r="4585" spans="1:5" ht="12.75" customHeight="1">
      <c r="A4585" s="10" t="s">
        <v>8280</v>
      </c>
      <c r="B4585" s="11" t="s">
        <v>8283</v>
      </c>
      <c r="C4585" s="12"/>
      <c r="D4585" s="13" t="s">
        <v>13</v>
      </c>
      <c r="E4585" s="14"/>
    </row>
    <row r="4586" spans="1:5" ht="12.75" customHeight="1">
      <c r="A4586" s="15" t="s">
        <v>8280</v>
      </c>
      <c r="B4586" s="16" t="s">
        <v>8284</v>
      </c>
      <c r="C4586" s="18" t="s">
        <v>8285</v>
      </c>
      <c r="D4586" s="13" t="s">
        <v>16</v>
      </c>
      <c r="E4586" s="14"/>
    </row>
    <row r="4587" spans="1:5" ht="12.75" customHeight="1">
      <c r="A4587" s="15" t="s">
        <v>8280</v>
      </c>
      <c r="B4587" s="16" t="s">
        <v>8286</v>
      </c>
      <c r="C4587" s="18" t="s">
        <v>8287</v>
      </c>
      <c r="D4587" s="13" t="s">
        <v>16</v>
      </c>
      <c r="E4587" s="17">
        <v>2</v>
      </c>
    </row>
    <row r="4588" spans="1:5" ht="12.75" customHeight="1">
      <c r="A4588" s="10" t="s">
        <v>8280</v>
      </c>
      <c r="B4588" s="11" t="s">
        <v>8288</v>
      </c>
      <c r="C4588" s="18" t="s">
        <v>8289</v>
      </c>
      <c r="D4588" s="13" t="s">
        <v>13</v>
      </c>
      <c r="E4588" s="14"/>
    </row>
    <row r="4589" spans="1:5" ht="12.75" customHeight="1">
      <c r="A4589" s="15" t="s">
        <v>8290</v>
      </c>
      <c r="B4589" s="16" t="s">
        <v>8291</v>
      </c>
      <c r="C4589" s="12"/>
      <c r="D4589" s="13" t="s">
        <v>13</v>
      </c>
      <c r="E4589" s="14"/>
    </row>
    <row r="4590" spans="1:5" ht="12.75" customHeight="1">
      <c r="A4590" s="15" t="s">
        <v>8292</v>
      </c>
      <c r="B4590" s="16" t="s">
        <v>8293</v>
      </c>
      <c r="C4590" s="18" t="s">
        <v>8294</v>
      </c>
      <c r="D4590" s="13" t="s">
        <v>16</v>
      </c>
      <c r="E4590" s="14"/>
    </row>
    <row r="4591" spans="1:5" ht="12.75" customHeight="1">
      <c r="A4591" s="15" t="s">
        <v>8292</v>
      </c>
      <c r="B4591" s="16" t="s">
        <v>8295</v>
      </c>
      <c r="C4591" s="18" t="s">
        <v>8296</v>
      </c>
      <c r="D4591" s="13" t="s">
        <v>16</v>
      </c>
      <c r="E4591" s="14"/>
    </row>
    <row r="4592" spans="1:5" ht="12.75" customHeight="1">
      <c r="A4592" s="15" t="s">
        <v>8292</v>
      </c>
      <c r="B4592" s="16" t="s">
        <v>8297</v>
      </c>
      <c r="C4592" s="18" t="s">
        <v>8298</v>
      </c>
      <c r="D4592" s="13" t="s">
        <v>16</v>
      </c>
      <c r="E4592" s="17">
        <v>1</v>
      </c>
    </row>
    <row r="4593" spans="1:5" ht="12.75" customHeight="1">
      <c r="A4593" s="15" t="s">
        <v>8292</v>
      </c>
      <c r="B4593" s="16" t="s">
        <v>8299</v>
      </c>
      <c r="C4593" s="12"/>
      <c r="D4593" s="13" t="s">
        <v>268</v>
      </c>
      <c r="E4593" s="14"/>
    </row>
    <row r="4594" spans="1:5" ht="12.75" customHeight="1">
      <c r="A4594" s="10" t="s">
        <v>8292</v>
      </c>
      <c r="B4594" s="11" t="s">
        <v>8300</v>
      </c>
      <c r="C4594" s="12"/>
      <c r="D4594" s="13" t="s">
        <v>13</v>
      </c>
      <c r="E4594" s="14"/>
    </row>
    <row r="4595" spans="1:5" ht="12.75" customHeight="1">
      <c r="A4595" s="15" t="s">
        <v>8292</v>
      </c>
      <c r="B4595" s="16" t="s">
        <v>8301</v>
      </c>
      <c r="C4595" s="18" t="s">
        <v>8302</v>
      </c>
      <c r="D4595" s="13" t="s">
        <v>268</v>
      </c>
      <c r="E4595" s="14"/>
    </row>
    <row r="4596" spans="1:5" ht="12.75" customHeight="1">
      <c r="A4596" s="15" t="s">
        <v>8292</v>
      </c>
      <c r="B4596" s="16" t="s">
        <v>8303</v>
      </c>
      <c r="C4596" s="18" t="s">
        <v>8304</v>
      </c>
      <c r="D4596" s="13" t="s">
        <v>16</v>
      </c>
      <c r="E4596" s="14"/>
    </row>
    <row r="4597" spans="1:5" ht="12.75" customHeight="1">
      <c r="A4597" s="15" t="s">
        <v>8292</v>
      </c>
      <c r="B4597" s="16" t="s">
        <v>8305</v>
      </c>
      <c r="C4597" s="18" t="s">
        <v>8306</v>
      </c>
      <c r="D4597" s="13" t="s">
        <v>224</v>
      </c>
      <c r="E4597" s="14"/>
    </row>
    <row r="4598" spans="1:5" ht="12.75" customHeight="1">
      <c r="A4598" s="15" t="s">
        <v>8292</v>
      </c>
      <c r="B4598" s="16" t="s">
        <v>8307</v>
      </c>
      <c r="C4598" s="18" t="s">
        <v>8308</v>
      </c>
      <c r="D4598" s="13" t="s">
        <v>16</v>
      </c>
      <c r="E4598" s="14"/>
    </row>
    <row r="4599" spans="1:5" ht="12.75" customHeight="1">
      <c r="A4599" s="10" t="s">
        <v>8292</v>
      </c>
      <c r="B4599" s="11" t="s">
        <v>8309</v>
      </c>
      <c r="C4599" s="18" t="s">
        <v>8310</v>
      </c>
      <c r="D4599" s="13" t="s">
        <v>13</v>
      </c>
      <c r="E4599" s="14"/>
    </row>
    <row r="4600" spans="1:5" ht="12.75" customHeight="1">
      <c r="A4600" s="15" t="s">
        <v>8292</v>
      </c>
      <c r="B4600" s="16" t="s">
        <v>8311</v>
      </c>
      <c r="C4600" s="18" t="s">
        <v>8312</v>
      </c>
      <c r="D4600" s="13" t="s">
        <v>268</v>
      </c>
      <c r="E4600" s="14"/>
    </row>
    <row r="4601" spans="1:5" ht="12.75" customHeight="1">
      <c r="A4601" s="15" t="s">
        <v>8292</v>
      </c>
      <c r="B4601" s="16" t="s">
        <v>8313</v>
      </c>
      <c r="C4601" s="18" t="s">
        <v>8314</v>
      </c>
      <c r="D4601" s="13" t="s">
        <v>224</v>
      </c>
      <c r="E4601" s="14"/>
    </row>
    <row r="4602" spans="1:5" ht="12.75" customHeight="1">
      <c r="A4602" s="15" t="s">
        <v>8292</v>
      </c>
      <c r="B4602" s="16" t="s">
        <v>8315</v>
      </c>
      <c r="C4602" s="18" t="s">
        <v>8306</v>
      </c>
      <c r="D4602" s="13" t="s">
        <v>16</v>
      </c>
      <c r="E4602" s="14"/>
    </row>
    <row r="4603" spans="1:5" ht="12.75" customHeight="1">
      <c r="A4603" s="15" t="s">
        <v>8292</v>
      </c>
      <c r="B4603" s="16" t="s">
        <v>8316</v>
      </c>
      <c r="C4603" s="18" t="s">
        <v>8317</v>
      </c>
      <c r="D4603" s="13" t="s">
        <v>224</v>
      </c>
      <c r="E4603" s="14"/>
    </row>
    <row r="4604" spans="1:5" ht="12.75" customHeight="1">
      <c r="A4604" s="15" t="s">
        <v>8292</v>
      </c>
      <c r="B4604" s="16" t="s">
        <v>8318</v>
      </c>
      <c r="C4604" s="18" t="s">
        <v>8319</v>
      </c>
      <c r="D4604" s="13" t="s">
        <v>268</v>
      </c>
      <c r="E4604" s="14"/>
    </row>
    <row r="4605" spans="1:5" ht="12.75" customHeight="1">
      <c r="A4605" s="15" t="s">
        <v>8292</v>
      </c>
      <c r="B4605" s="16" t="s">
        <v>8320</v>
      </c>
      <c r="C4605" s="18" t="s">
        <v>8321</v>
      </c>
      <c r="D4605" s="13" t="s">
        <v>16</v>
      </c>
      <c r="E4605" s="17">
        <v>1</v>
      </c>
    </row>
    <row r="4606" spans="1:5" ht="12.75" customHeight="1">
      <c r="A4606" s="15" t="s">
        <v>8322</v>
      </c>
      <c r="B4606" s="16" t="s">
        <v>8323</v>
      </c>
      <c r="C4606" s="19" t="s">
        <v>8324</v>
      </c>
      <c r="D4606" s="13" t="s">
        <v>13</v>
      </c>
      <c r="E4606" s="14"/>
    </row>
    <row r="4607" spans="1:5" ht="12.75" customHeight="1">
      <c r="A4607" s="15" t="s">
        <v>8325</v>
      </c>
      <c r="B4607" s="16" t="s">
        <v>8326</v>
      </c>
      <c r="C4607" s="18" t="s">
        <v>8327</v>
      </c>
      <c r="D4607" s="13" t="s">
        <v>16</v>
      </c>
      <c r="E4607" s="14"/>
    </row>
    <row r="4608" spans="1:5" ht="12.75" customHeight="1">
      <c r="A4608" s="15" t="s">
        <v>8325</v>
      </c>
      <c r="B4608" s="16" t="s">
        <v>8328</v>
      </c>
      <c r="C4608" s="18" t="s">
        <v>8329</v>
      </c>
      <c r="D4608" s="13" t="s">
        <v>16</v>
      </c>
      <c r="E4608" s="14"/>
    </row>
    <row r="4609" spans="1:5" ht="12.75" customHeight="1">
      <c r="A4609" s="15" t="s">
        <v>8325</v>
      </c>
      <c r="B4609" s="16" t="s">
        <v>8330</v>
      </c>
      <c r="C4609" s="18" t="s">
        <v>8331</v>
      </c>
      <c r="D4609" s="13" t="s">
        <v>16</v>
      </c>
      <c r="E4609" s="14"/>
    </row>
    <row r="4610" spans="1:5" ht="12.75" customHeight="1">
      <c r="A4610" s="15" t="s">
        <v>8325</v>
      </c>
      <c r="B4610" s="16" t="s">
        <v>8332</v>
      </c>
      <c r="C4610" s="18" t="s">
        <v>8333</v>
      </c>
      <c r="D4610" s="13" t="s">
        <v>16</v>
      </c>
      <c r="E4610" s="17">
        <v>1</v>
      </c>
    </row>
    <row r="4611" spans="1:5" ht="12.75" customHeight="1">
      <c r="A4611" s="15" t="s">
        <v>8325</v>
      </c>
      <c r="B4611" s="16" t="s">
        <v>8334</v>
      </c>
      <c r="C4611" s="18" t="s">
        <v>8335</v>
      </c>
      <c r="D4611" s="13" t="s">
        <v>16</v>
      </c>
      <c r="E4611" s="14"/>
    </row>
    <row r="4612" spans="1:5" ht="12.75" customHeight="1">
      <c r="A4612" s="15" t="s">
        <v>8325</v>
      </c>
      <c r="B4612" s="16" t="s">
        <v>8336</v>
      </c>
      <c r="C4612" s="12"/>
      <c r="D4612" s="13" t="s">
        <v>13</v>
      </c>
      <c r="E4612" s="14"/>
    </row>
    <row r="4613" spans="1:5" ht="12.75" customHeight="1">
      <c r="A4613" s="15" t="s">
        <v>8325</v>
      </c>
      <c r="B4613" s="16" t="s">
        <v>8337</v>
      </c>
      <c r="C4613" s="12"/>
      <c r="D4613" s="13" t="s">
        <v>13</v>
      </c>
      <c r="E4613" s="14"/>
    </row>
    <row r="4614" spans="1:5" ht="12.75" customHeight="1">
      <c r="A4614" s="15" t="s">
        <v>8325</v>
      </c>
      <c r="B4614" s="16" t="s">
        <v>8338</v>
      </c>
      <c r="C4614" s="12"/>
      <c r="D4614" s="13" t="s">
        <v>13</v>
      </c>
      <c r="E4614" s="14"/>
    </row>
    <row r="4615" spans="1:5" ht="12.75" customHeight="1">
      <c r="A4615" s="15" t="s">
        <v>8325</v>
      </c>
      <c r="B4615" s="16" t="s">
        <v>8339</v>
      </c>
      <c r="C4615" s="12"/>
      <c r="D4615" s="13" t="s">
        <v>13</v>
      </c>
      <c r="E4615" s="14"/>
    </row>
    <row r="4616" spans="1:5" ht="12.75" customHeight="1">
      <c r="A4616" s="15" t="s">
        <v>8325</v>
      </c>
      <c r="B4616" s="16" t="s">
        <v>8340</v>
      </c>
      <c r="C4616" s="12"/>
      <c r="D4616" s="13" t="s">
        <v>13</v>
      </c>
      <c r="E4616" s="14"/>
    </row>
    <row r="4617" spans="1:5" ht="12.75" customHeight="1">
      <c r="A4617" s="15" t="s">
        <v>8325</v>
      </c>
      <c r="B4617" s="16" t="s">
        <v>8341</v>
      </c>
      <c r="C4617" s="12"/>
      <c r="D4617" s="13" t="s">
        <v>13</v>
      </c>
      <c r="E4617" s="14"/>
    </row>
    <row r="4618" spans="1:5" ht="12.75" customHeight="1">
      <c r="A4618" s="15" t="s">
        <v>8325</v>
      </c>
      <c r="B4618" s="16" t="s">
        <v>8342</v>
      </c>
      <c r="C4618" s="18" t="s">
        <v>8343</v>
      </c>
      <c r="D4618" s="13" t="s">
        <v>16</v>
      </c>
      <c r="E4618" s="14"/>
    </row>
    <row r="4619" spans="1:5" ht="12.75" customHeight="1">
      <c r="A4619" s="15" t="s">
        <v>8325</v>
      </c>
      <c r="B4619" s="16" t="s">
        <v>8344</v>
      </c>
      <c r="C4619" s="18" t="s">
        <v>8345</v>
      </c>
      <c r="D4619" s="13" t="s">
        <v>113</v>
      </c>
      <c r="E4619" s="14"/>
    </row>
    <row r="4620" spans="1:5" ht="12.75" customHeight="1">
      <c r="A4620" s="10" t="s">
        <v>8325</v>
      </c>
      <c r="B4620" s="11" t="s">
        <v>8346</v>
      </c>
      <c r="C4620" s="18" t="s">
        <v>8347</v>
      </c>
      <c r="D4620" s="13" t="s">
        <v>13</v>
      </c>
      <c r="E4620" s="14"/>
    </row>
    <row r="4621" spans="1:5" ht="12.75" customHeight="1">
      <c r="A4621" s="15" t="s">
        <v>8325</v>
      </c>
      <c r="B4621" s="16" t="s">
        <v>8348</v>
      </c>
      <c r="C4621" s="18" t="s">
        <v>8349</v>
      </c>
      <c r="D4621" s="13" t="s">
        <v>16</v>
      </c>
      <c r="E4621" s="14"/>
    </row>
    <row r="4622" spans="1:5" ht="12.75" customHeight="1">
      <c r="A4622" s="10" t="s">
        <v>8325</v>
      </c>
      <c r="B4622" s="11" t="s">
        <v>8350</v>
      </c>
      <c r="C4622" s="12"/>
      <c r="D4622" s="13" t="s">
        <v>13</v>
      </c>
      <c r="E4622" s="14"/>
    </row>
    <row r="4623" spans="1:5" ht="12.75" customHeight="1">
      <c r="A4623" s="15" t="s">
        <v>8325</v>
      </c>
      <c r="B4623" s="16" t="s">
        <v>8351</v>
      </c>
      <c r="C4623" s="18" t="s">
        <v>8352</v>
      </c>
      <c r="D4623" s="13" t="s">
        <v>16</v>
      </c>
      <c r="E4623" s="14"/>
    </row>
    <row r="4624" spans="1:5" ht="12.75" customHeight="1">
      <c r="A4624" s="15" t="s">
        <v>8325</v>
      </c>
      <c r="B4624" s="16" t="s">
        <v>8353</v>
      </c>
      <c r="C4624" s="18" t="s">
        <v>8354</v>
      </c>
      <c r="D4624" s="13" t="s">
        <v>16</v>
      </c>
      <c r="E4624" s="14"/>
    </row>
    <row r="4625" spans="1:5" ht="12.75" customHeight="1">
      <c r="A4625" s="15" t="s">
        <v>8325</v>
      </c>
      <c r="B4625" s="16" t="s">
        <v>8355</v>
      </c>
      <c r="C4625" s="18" t="s">
        <v>8356</v>
      </c>
      <c r="D4625" s="13" t="s">
        <v>16</v>
      </c>
      <c r="E4625" s="14"/>
    </row>
    <row r="4626" spans="1:5" ht="12.75" customHeight="1">
      <c r="A4626" s="10" t="s">
        <v>8325</v>
      </c>
      <c r="B4626" s="11" t="s">
        <v>8357</v>
      </c>
      <c r="C4626" s="18" t="s">
        <v>8358</v>
      </c>
      <c r="D4626" s="13" t="s">
        <v>13</v>
      </c>
      <c r="E4626" s="17">
        <v>1</v>
      </c>
    </row>
    <row r="4627" spans="1:5" ht="12.75" customHeight="1">
      <c r="A4627" s="10" t="s">
        <v>8325</v>
      </c>
      <c r="B4627" s="11" t="s">
        <v>8359</v>
      </c>
      <c r="C4627" s="18" t="s">
        <v>8360</v>
      </c>
      <c r="D4627" s="13" t="s">
        <v>13</v>
      </c>
      <c r="E4627" s="14"/>
    </row>
    <row r="4628" spans="1:5" ht="12.75" customHeight="1">
      <c r="A4628" s="10" t="s">
        <v>8325</v>
      </c>
      <c r="B4628" s="11" t="s">
        <v>8361</v>
      </c>
      <c r="C4628" s="12"/>
      <c r="D4628" s="13" t="s">
        <v>13</v>
      </c>
      <c r="E4628" s="14"/>
    </row>
    <row r="4629" spans="1:5" ht="12.75" customHeight="1">
      <c r="A4629" s="10" t="s">
        <v>8325</v>
      </c>
      <c r="B4629" s="11" t="s">
        <v>8362</v>
      </c>
      <c r="C4629" s="12"/>
      <c r="D4629" s="13" t="s">
        <v>13</v>
      </c>
      <c r="E4629" s="14"/>
    </row>
    <row r="4630" spans="1:5" ht="12.75" customHeight="1">
      <c r="A4630" s="10" t="s">
        <v>8325</v>
      </c>
      <c r="B4630" s="11" t="s">
        <v>8363</v>
      </c>
      <c r="C4630" s="12"/>
      <c r="D4630" s="13" t="s">
        <v>13</v>
      </c>
      <c r="E4630" s="14"/>
    </row>
    <row r="4631" spans="1:5" ht="12.75" customHeight="1">
      <c r="A4631" s="10" t="s">
        <v>8325</v>
      </c>
      <c r="B4631" s="11" t="s">
        <v>8364</v>
      </c>
      <c r="C4631" s="12"/>
      <c r="D4631" s="13" t="s">
        <v>13</v>
      </c>
      <c r="E4631" s="14"/>
    </row>
    <row r="4632" spans="1:5" ht="12.75" customHeight="1">
      <c r="A4632" s="10" t="s">
        <v>8325</v>
      </c>
      <c r="B4632" s="11" t="s">
        <v>8365</v>
      </c>
      <c r="C4632" s="12"/>
      <c r="D4632" s="13" t="s">
        <v>13</v>
      </c>
      <c r="E4632" s="14"/>
    </row>
    <row r="4633" spans="1:5" ht="12.75" customHeight="1">
      <c r="A4633" s="15" t="s">
        <v>8325</v>
      </c>
      <c r="B4633" s="16" t="s">
        <v>8366</v>
      </c>
      <c r="C4633" s="18" t="s">
        <v>8367</v>
      </c>
      <c r="D4633" s="13" t="s">
        <v>16</v>
      </c>
      <c r="E4633" s="14"/>
    </row>
    <row r="4634" spans="1:5" ht="12.75" customHeight="1">
      <c r="A4634" s="10" t="s">
        <v>8325</v>
      </c>
      <c r="B4634" s="11" t="s">
        <v>8368</v>
      </c>
      <c r="C4634" s="18" t="s">
        <v>8369</v>
      </c>
      <c r="D4634" s="13" t="s">
        <v>13</v>
      </c>
      <c r="E4634" s="14"/>
    </row>
    <row r="4635" spans="1:5" ht="12.75" customHeight="1">
      <c r="A4635" s="10" t="s">
        <v>8325</v>
      </c>
      <c r="B4635" s="11" t="s">
        <v>8370</v>
      </c>
      <c r="C4635" s="12"/>
      <c r="D4635" s="18" t="s">
        <v>13</v>
      </c>
      <c r="E4635" s="14"/>
    </row>
    <row r="4636" spans="1:5" ht="12.75" customHeight="1">
      <c r="A4636" s="10" t="s">
        <v>8325</v>
      </c>
      <c r="B4636" s="11" t="s">
        <v>8371</v>
      </c>
      <c r="C4636" s="12"/>
      <c r="D4636" s="13" t="s">
        <v>13</v>
      </c>
      <c r="E4636" s="14"/>
    </row>
    <row r="4637" spans="1:5" ht="12.75" customHeight="1">
      <c r="A4637" s="10" t="s">
        <v>8325</v>
      </c>
      <c r="B4637" s="11" t="s">
        <v>8372</v>
      </c>
      <c r="C4637" s="12"/>
      <c r="D4637" s="13" t="s">
        <v>13</v>
      </c>
      <c r="E4637" s="14"/>
    </row>
    <row r="4638" spans="1:5" ht="12.75" customHeight="1">
      <c r="A4638" s="15" t="s">
        <v>8325</v>
      </c>
      <c r="B4638" s="16" t="s">
        <v>8373</v>
      </c>
      <c r="C4638" s="12"/>
      <c r="D4638" s="13" t="s">
        <v>13</v>
      </c>
      <c r="E4638" s="14"/>
    </row>
    <row r="4639" spans="1:5" ht="12.75" customHeight="1">
      <c r="A4639" s="10" t="s">
        <v>8325</v>
      </c>
      <c r="B4639" s="11" t="s">
        <v>8374</v>
      </c>
      <c r="C4639" s="12"/>
      <c r="D4639" s="18" t="s">
        <v>13</v>
      </c>
      <c r="E4639" s="14"/>
    </row>
    <row r="4640" spans="1:5" ht="12.75" customHeight="1">
      <c r="A4640" s="15" t="s">
        <v>8325</v>
      </c>
      <c r="B4640" s="16" t="s">
        <v>8375</v>
      </c>
      <c r="C4640" s="18" t="s">
        <v>8376</v>
      </c>
      <c r="D4640" s="13" t="s">
        <v>16</v>
      </c>
      <c r="E4640" s="17">
        <v>2</v>
      </c>
    </row>
    <row r="4641" spans="1:5" ht="12.75" customHeight="1">
      <c r="A4641" s="10" t="s">
        <v>8325</v>
      </c>
      <c r="B4641" s="11" t="s">
        <v>8377</v>
      </c>
      <c r="C4641" s="18" t="s">
        <v>8378</v>
      </c>
      <c r="D4641" s="13" t="s">
        <v>13</v>
      </c>
      <c r="E4641" s="14"/>
    </row>
    <row r="4642" spans="1:5" ht="12.75" customHeight="1">
      <c r="A4642" s="10" t="s">
        <v>8325</v>
      </c>
      <c r="B4642" s="11" t="s">
        <v>8379</v>
      </c>
      <c r="C4642" s="18" t="s">
        <v>8380</v>
      </c>
      <c r="D4642" s="13" t="s">
        <v>13</v>
      </c>
      <c r="E4642" s="14"/>
    </row>
    <row r="4643" spans="1:5" ht="12.75" customHeight="1">
      <c r="A4643" s="15" t="s">
        <v>8325</v>
      </c>
      <c r="B4643" s="16" t="s">
        <v>8381</v>
      </c>
      <c r="C4643" s="18" t="s">
        <v>8382</v>
      </c>
      <c r="D4643" s="13" t="s">
        <v>113</v>
      </c>
      <c r="E4643" s="14"/>
    </row>
    <row r="4644" spans="1:5" ht="12.75" customHeight="1">
      <c r="A4644" s="10" t="s">
        <v>8325</v>
      </c>
      <c r="B4644" s="11" t="s">
        <v>8383</v>
      </c>
      <c r="C4644" s="18" t="s">
        <v>8384</v>
      </c>
      <c r="D4644" s="13" t="s">
        <v>13</v>
      </c>
      <c r="E4644" s="17">
        <v>1</v>
      </c>
    </row>
    <row r="4645" spans="1:5" ht="12.75" customHeight="1">
      <c r="A4645" s="15" t="s">
        <v>8325</v>
      </c>
      <c r="B4645" s="16" t="s">
        <v>8385</v>
      </c>
      <c r="C4645" s="18" t="s">
        <v>8386</v>
      </c>
      <c r="D4645" s="13" t="s">
        <v>16</v>
      </c>
      <c r="E4645" s="14"/>
    </row>
    <row r="4646" spans="1:5" ht="12.75" customHeight="1">
      <c r="A4646" s="15" t="s">
        <v>8325</v>
      </c>
      <c r="B4646" s="16" t="s">
        <v>8387</v>
      </c>
      <c r="C4646" s="18" t="s">
        <v>8388</v>
      </c>
      <c r="D4646" s="13" t="s">
        <v>16</v>
      </c>
      <c r="E4646" s="14"/>
    </row>
    <row r="4647" spans="1:5" ht="12.75" customHeight="1">
      <c r="A4647" s="15" t="s">
        <v>8325</v>
      </c>
      <c r="B4647" s="16" t="s">
        <v>8389</v>
      </c>
      <c r="C4647" s="12"/>
      <c r="D4647" s="13" t="s">
        <v>13</v>
      </c>
      <c r="E4647" s="14"/>
    </row>
    <row r="4648" spans="1:5" ht="12.75" customHeight="1">
      <c r="A4648" s="15" t="s">
        <v>8325</v>
      </c>
      <c r="B4648" s="16" t="s">
        <v>8390</v>
      </c>
      <c r="C4648" s="12"/>
      <c r="D4648" s="13" t="s">
        <v>13</v>
      </c>
      <c r="E4648" s="14"/>
    </row>
    <row r="4649" spans="1:5" ht="12.75" customHeight="1">
      <c r="A4649" s="15" t="s">
        <v>8325</v>
      </c>
      <c r="B4649" s="16" t="s">
        <v>8391</v>
      </c>
      <c r="C4649" s="12"/>
      <c r="D4649" s="13" t="s">
        <v>13</v>
      </c>
      <c r="E4649" s="14"/>
    </row>
    <row r="4650" spans="1:5" ht="12.75" customHeight="1">
      <c r="A4650" s="10" t="s">
        <v>8325</v>
      </c>
      <c r="B4650" s="11" t="s">
        <v>8392</v>
      </c>
      <c r="C4650" s="12"/>
      <c r="D4650" s="18" t="s">
        <v>13</v>
      </c>
      <c r="E4650" s="14"/>
    </row>
    <row r="4651" spans="1:5" ht="12.75" customHeight="1">
      <c r="A4651" s="15" t="s">
        <v>8325</v>
      </c>
      <c r="B4651" s="16" t="s">
        <v>8393</v>
      </c>
      <c r="C4651" s="18" t="s">
        <v>8394</v>
      </c>
      <c r="D4651" s="13" t="s">
        <v>16</v>
      </c>
      <c r="E4651" s="14"/>
    </row>
    <row r="4652" spans="1:5" ht="12.75" customHeight="1">
      <c r="A4652" s="10" t="s">
        <v>8325</v>
      </c>
      <c r="B4652" s="11" t="s">
        <v>8395</v>
      </c>
      <c r="C4652" s="12"/>
      <c r="D4652" s="13" t="s">
        <v>13</v>
      </c>
      <c r="E4652" s="14"/>
    </row>
    <row r="4653" spans="1:5" ht="12.75" customHeight="1">
      <c r="A4653" s="10" t="s">
        <v>8325</v>
      </c>
      <c r="B4653" s="11" t="s">
        <v>8396</v>
      </c>
      <c r="C4653" s="12"/>
      <c r="D4653" s="13" t="s">
        <v>13</v>
      </c>
      <c r="E4653" s="14"/>
    </row>
    <row r="4654" spans="1:5" ht="12.75" customHeight="1">
      <c r="A4654" s="15" t="s">
        <v>8325</v>
      </c>
      <c r="B4654" s="16" t="s">
        <v>8397</v>
      </c>
      <c r="C4654" s="12"/>
      <c r="D4654" s="13" t="s">
        <v>13</v>
      </c>
      <c r="E4654" s="14"/>
    </row>
    <row r="4655" spans="1:5" ht="12.75" customHeight="1">
      <c r="A4655" s="15" t="s">
        <v>8325</v>
      </c>
      <c r="B4655" s="16" t="s">
        <v>8398</v>
      </c>
      <c r="C4655" s="12"/>
      <c r="D4655" s="13" t="s">
        <v>13</v>
      </c>
      <c r="E4655" s="14"/>
    </row>
    <row r="4656" spans="1:5" ht="12.75" customHeight="1">
      <c r="A4656" s="15" t="s">
        <v>8325</v>
      </c>
      <c r="B4656" s="16" t="s">
        <v>8399</v>
      </c>
      <c r="C4656" s="12"/>
      <c r="D4656" s="13" t="s">
        <v>13</v>
      </c>
      <c r="E4656" s="14"/>
    </row>
    <row r="4657" spans="1:5" ht="12.75" customHeight="1">
      <c r="A4657" s="15" t="s">
        <v>8325</v>
      </c>
      <c r="B4657" s="16" t="s">
        <v>8400</v>
      </c>
      <c r="C4657" s="18" t="s">
        <v>8401</v>
      </c>
      <c r="D4657" s="13" t="s">
        <v>113</v>
      </c>
      <c r="E4657" s="14"/>
    </row>
    <row r="4658" spans="1:5" ht="12.75" customHeight="1">
      <c r="A4658" s="15" t="s">
        <v>8325</v>
      </c>
      <c r="B4658" s="16" t="s">
        <v>8402</v>
      </c>
      <c r="C4658" s="18" t="s">
        <v>8403</v>
      </c>
      <c r="D4658" s="13" t="s">
        <v>113</v>
      </c>
      <c r="E4658" s="14"/>
    </row>
    <row r="4659" spans="1:5" ht="12.75" customHeight="1">
      <c r="A4659" s="15" t="s">
        <v>8325</v>
      </c>
      <c r="B4659" s="16" t="s">
        <v>8404</v>
      </c>
      <c r="C4659" s="18" t="s">
        <v>8405</v>
      </c>
      <c r="D4659" s="13" t="s">
        <v>16</v>
      </c>
      <c r="E4659" s="14"/>
    </row>
    <row r="4660" spans="1:5" ht="12.75" customHeight="1">
      <c r="A4660" s="15" t="s">
        <v>8325</v>
      </c>
      <c r="B4660" s="16" t="s">
        <v>8406</v>
      </c>
      <c r="C4660" s="18" t="s">
        <v>8407</v>
      </c>
      <c r="D4660" s="13" t="s">
        <v>113</v>
      </c>
      <c r="E4660" s="14"/>
    </row>
    <row r="4661" spans="1:5" ht="12.75" customHeight="1">
      <c r="A4661" s="15" t="s">
        <v>8325</v>
      </c>
      <c r="B4661" s="16" t="s">
        <v>8408</v>
      </c>
      <c r="C4661" s="18" t="s">
        <v>8409</v>
      </c>
      <c r="D4661" s="13" t="s">
        <v>113</v>
      </c>
      <c r="E4661" s="14"/>
    </row>
    <row r="4662" spans="1:5" ht="12.75" customHeight="1">
      <c r="A4662" s="15" t="s">
        <v>8325</v>
      </c>
      <c r="B4662" s="16" t="s">
        <v>8410</v>
      </c>
      <c r="C4662" s="18" t="s">
        <v>8411</v>
      </c>
      <c r="D4662" s="13" t="s">
        <v>16</v>
      </c>
      <c r="E4662" s="17">
        <v>1</v>
      </c>
    </row>
    <row r="4663" spans="1:5" ht="12.75" customHeight="1">
      <c r="A4663" s="15" t="s">
        <v>8325</v>
      </c>
      <c r="B4663" s="16" t="s">
        <v>8412</v>
      </c>
      <c r="C4663" s="18" t="s">
        <v>8413</v>
      </c>
      <c r="D4663" s="13" t="s">
        <v>16</v>
      </c>
      <c r="E4663" s="14"/>
    </row>
    <row r="4664" spans="1:5" ht="12.75" customHeight="1">
      <c r="A4664" s="15" t="s">
        <v>8325</v>
      </c>
      <c r="B4664" s="16" t="s">
        <v>8414</v>
      </c>
      <c r="C4664" s="18" t="s">
        <v>8415</v>
      </c>
      <c r="D4664" s="13" t="s">
        <v>113</v>
      </c>
      <c r="E4664" s="14"/>
    </row>
    <row r="4665" spans="1:5" ht="12.75" customHeight="1">
      <c r="A4665" s="15" t="s">
        <v>8325</v>
      </c>
      <c r="B4665" s="16" t="s">
        <v>8416</v>
      </c>
      <c r="C4665" s="18" t="s">
        <v>8417</v>
      </c>
      <c r="D4665" s="13" t="s">
        <v>16</v>
      </c>
      <c r="E4665" s="17">
        <v>1</v>
      </c>
    </row>
    <row r="4666" spans="1:5" ht="12.75" customHeight="1">
      <c r="A4666" s="15" t="s">
        <v>8325</v>
      </c>
      <c r="B4666" s="16" t="s">
        <v>8418</v>
      </c>
      <c r="C4666" s="18" t="s">
        <v>8419</v>
      </c>
      <c r="D4666" s="13" t="s">
        <v>16</v>
      </c>
      <c r="E4666" s="14"/>
    </row>
    <row r="4667" spans="1:5" ht="12.75" customHeight="1">
      <c r="A4667" s="15" t="s">
        <v>8325</v>
      </c>
      <c r="B4667" s="16" t="s">
        <v>8420</v>
      </c>
      <c r="C4667" s="18" t="s">
        <v>8421</v>
      </c>
      <c r="D4667" s="13" t="s">
        <v>16</v>
      </c>
      <c r="E4667" s="17">
        <v>1</v>
      </c>
    </row>
    <row r="4668" spans="1:5" ht="12.75" customHeight="1">
      <c r="A4668" s="15" t="s">
        <v>8325</v>
      </c>
      <c r="B4668" s="16" t="s">
        <v>8422</v>
      </c>
      <c r="C4668" s="18" t="s">
        <v>8423</v>
      </c>
      <c r="D4668" s="13" t="s">
        <v>16</v>
      </c>
      <c r="E4668" s="14"/>
    </row>
    <row r="4669" spans="1:5" ht="12.75" customHeight="1">
      <c r="A4669" s="15" t="s">
        <v>8325</v>
      </c>
      <c r="B4669" s="16" t="s">
        <v>8424</v>
      </c>
      <c r="C4669" s="18" t="s">
        <v>8425</v>
      </c>
      <c r="D4669" s="13" t="s">
        <v>16</v>
      </c>
      <c r="E4669" s="14"/>
    </row>
    <row r="4670" spans="1:5" ht="12.75" customHeight="1">
      <c r="A4670" s="15" t="s">
        <v>8325</v>
      </c>
      <c r="B4670" s="16" t="s">
        <v>8426</v>
      </c>
      <c r="C4670" s="12"/>
      <c r="D4670" s="13" t="s">
        <v>13</v>
      </c>
      <c r="E4670" s="14"/>
    </row>
    <row r="4671" spans="1:5" ht="12.75" customHeight="1">
      <c r="A4671" s="15" t="s">
        <v>8427</v>
      </c>
      <c r="B4671" s="16" t="s">
        <v>8428</v>
      </c>
      <c r="C4671" s="18" t="s">
        <v>8429</v>
      </c>
      <c r="D4671" s="13" t="s">
        <v>16</v>
      </c>
      <c r="E4671" s="17">
        <v>1</v>
      </c>
    </row>
    <row r="4672" spans="1:5" ht="12.75" customHeight="1">
      <c r="A4672" s="15" t="s">
        <v>8427</v>
      </c>
      <c r="B4672" s="16" t="s">
        <v>8430</v>
      </c>
      <c r="C4672" s="18" t="s">
        <v>8431</v>
      </c>
      <c r="D4672" s="13" t="s">
        <v>16</v>
      </c>
      <c r="E4672" s="17">
        <v>2</v>
      </c>
    </row>
    <row r="4673" spans="1:5" ht="12.75" customHeight="1">
      <c r="A4673" s="10" t="s">
        <v>8427</v>
      </c>
      <c r="B4673" s="11" t="s">
        <v>8432</v>
      </c>
      <c r="C4673" s="18" t="s">
        <v>8433</v>
      </c>
      <c r="D4673" s="13" t="s">
        <v>13</v>
      </c>
      <c r="E4673" s="14"/>
    </row>
    <row r="4674" spans="1:5" ht="12.75" customHeight="1">
      <c r="A4674" s="10" t="s">
        <v>8427</v>
      </c>
      <c r="B4674" s="11" t="s">
        <v>8434</v>
      </c>
      <c r="C4674" s="18" t="s">
        <v>8435</v>
      </c>
      <c r="D4674" s="13" t="s">
        <v>13</v>
      </c>
      <c r="E4674" s="17">
        <v>1</v>
      </c>
    </row>
    <row r="4675" spans="1:5" ht="12.75" customHeight="1">
      <c r="A4675" s="10" t="s">
        <v>8427</v>
      </c>
      <c r="B4675" s="11" t="s">
        <v>8436</v>
      </c>
      <c r="C4675" s="18" t="s">
        <v>8437</v>
      </c>
      <c r="D4675" s="13" t="s">
        <v>13</v>
      </c>
      <c r="E4675" s="14"/>
    </row>
    <row r="4676" spans="1:5" ht="12.75" customHeight="1">
      <c r="A4676" s="15" t="s">
        <v>8427</v>
      </c>
      <c r="B4676" s="16" t="s">
        <v>8438</v>
      </c>
      <c r="C4676" s="18" t="s">
        <v>8439</v>
      </c>
      <c r="D4676" s="13" t="s">
        <v>16</v>
      </c>
      <c r="E4676" s="17">
        <v>3</v>
      </c>
    </row>
    <row r="4677" spans="1:5" ht="12.75" customHeight="1">
      <c r="A4677" s="15" t="s">
        <v>8427</v>
      </c>
      <c r="B4677" s="16" t="s">
        <v>8440</v>
      </c>
      <c r="C4677" s="18" t="s">
        <v>8441</v>
      </c>
      <c r="D4677" s="13" t="s">
        <v>16</v>
      </c>
      <c r="E4677" s="14"/>
    </row>
    <row r="4678" spans="1:5" ht="12.75" customHeight="1">
      <c r="A4678" s="10" t="s">
        <v>8427</v>
      </c>
      <c r="B4678" s="11" t="s">
        <v>8442</v>
      </c>
      <c r="C4678" s="18" t="s">
        <v>8443</v>
      </c>
      <c r="D4678" s="13" t="s">
        <v>13</v>
      </c>
      <c r="E4678" s="17">
        <v>1</v>
      </c>
    </row>
    <row r="4679" spans="1:5" ht="12.75" customHeight="1">
      <c r="A4679" s="10" t="s">
        <v>8427</v>
      </c>
      <c r="B4679" s="11" t="s">
        <v>8444</v>
      </c>
      <c r="C4679" s="18" t="s">
        <v>8445</v>
      </c>
      <c r="D4679" s="13" t="s">
        <v>13</v>
      </c>
      <c r="E4679" s="17">
        <v>1</v>
      </c>
    </row>
    <row r="4680" spans="1:5" ht="12.75" customHeight="1">
      <c r="A4680" s="10" t="s">
        <v>8427</v>
      </c>
      <c r="B4680" s="11" t="s">
        <v>8446</v>
      </c>
      <c r="C4680" s="18" t="s">
        <v>8447</v>
      </c>
      <c r="D4680" s="13" t="s">
        <v>13</v>
      </c>
      <c r="E4680" s="17">
        <v>1</v>
      </c>
    </row>
    <row r="4681" spans="1:5" ht="12.75" customHeight="1">
      <c r="A4681" s="10" t="s">
        <v>8427</v>
      </c>
      <c r="B4681" s="11" t="s">
        <v>8448</v>
      </c>
      <c r="C4681" s="12"/>
      <c r="D4681" s="13" t="s">
        <v>13</v>
      </c>
      <c r="E4681" s="14"/>
    </row>
    <row r="4682" spans="1:5" ht="12.75" customHeight="1">
      <c r="A4682" s="10" t="s">
        <v>8427</v>
      </c>
      <c r="B4682" s="11" t="s">
        <v>8449</v>
      </c>
      <c r="C4682" s="12"/>
      <c r="D4682" s="13" t="s">
        <v>13</v>
      </c>
      <c r="E4682" s="14"/>
    </row>
    <row r="4683" spans="1:5" ht="12.75" customHeight="1">
      <c r="A4683" s="15" t="s">
        <v>8427</v>
      </c>
      <c r="B4683" s="16" t="s">
        <v>8450</v>
      </c>
      <c r="C4683" s="18" t="s">
        <v>8451</v>
      </c>
      <c r="D4683" s="13" t="s">
        <v>16</v>
      </c>
      <c r="E4683" s="17">
        <v>1</v>
      </c>
    </row>
    <row r="4684" spans="1:5" ht="12.75" customHeight="1">
      <c r="A4684" s="15" t="s">
        <v>8427</v>
      </c>
      <c r="B4684" s="16" t="s">
        <v>8452</v>
      </c>
      <c r="C4684" s="18" t="s">
        <v>8453</v>
      </c>
      <c r="D4684" s="13" t="s">
        <v>16</v>
      </c>
      <c r="E4684" s="17">
        <v>1</v>
      </c>
    </row>
    <row r="4685" spans="1:5" ht="12.75" customHeight="1">
      <c r="A4685" s="10" t="s">
        <v>8427</v>
      </c>
      <c r="B4685" s="11" t="s">
        <v>8454</v>
      </c>
      <c r="C4685" s="12"/>
      <c r="D4685" s="13" t="s">
        <v>13</v>
      </c>
      <c r="E4685" s="14"/>
    </row>
    <row r="4686" spans="1:5" ht="12.75" customHeight="1">
      <c r="A4686" s="10" t="s">
        <v>8427</v>
      </c>
      <c r="B4686" s="11" t="s">
        <v>8455</v>
      </c>
      <c r="C4686" s="18" t="s">
        <v>8456</v>
      </c>
      <c r="D4686" s="13" t="s">
        <v>13</v>
      </c>
      <c r="E4686" s="14"/>
    </row>
    <row r="4687" spans="1:5" ht="12.75" customHeight="1">
      <c r="A4687" s="10" t="s">
        <v>8427</v>
      </c>
      <c r="B4687" s="11" t="s">
        <v>8457</v>
      </c>
      <c r="C4687" s="18" t="s">
        <v>8458</v>
      </c>
      <c r="D4687" s="13" t="s">
        <v>13</v>
      </c>
      <c r="E4687" s="14"/>
    </row>
    <row r="4688" spans="1:5" ht="12.75" customHeight="1">
      <c r="A4688" s="15" t="s">
        <v>8427</v>
      </c>
      <c r="B4688" s="16" t="s">
        <v>8459</v>
      </c>
      <c r="C4688" s="18" t="s">
        <v>8460</v>
      </c>
      <c r="D4688" s="13" t="s">
        <v>113</v>
      </c>
      <c r="E4688" s="14"/>
    </row>
    <row r="4689" spans="1:5" ht="12.75" customHeight="1">
      <c r="A4689" s="15" t="s">
        <v>8427</v>
      </c>
      <c r="B4689" s="16" t="s">
        <v>8461</v>
      </c>
      <c r="C4689" s="18" t="s">
        <v>8462</v>
      </c>
      <c r="D4689" s="13" t="s">
        <v>16</v>
      </c>
      <c r="E4689" s="14"/>
    </row>
    <row r="4690" spans="1:5" ht="12.75" customHeight="1">
      <c r="A4690" s="10" t="s">
        <v>8427</v>
      </c>
      <c r="B4690" s="11" t="s">
        <v>8463</v>
      </c>
      <c r="C4690" s="12"/>
      <c r="D4690" s="13" t="s">
        <v>13</v>
      </c>
      <c r="E4690" s="14"/>
    </row>
    <row r="4691" spans="1:5" ht="12.75" customHeight="1">
      <c r="A4691" s="15" t="s">
        <v>8427</v>
      </c>
      <c r="B4691" s="16" t="s">
        <v>8464</v>
      </c>
      <c r="C4691" s="18" t="s">
        <v>8465</v>
      </c>
      <c r="D4691" s="13" t="s">
        <v>16</v>
      </c>
      <c r="E4691" s="17">
        <v>1</v>
      </c>
    </row>
    <row r="4692" spans="1:5" ht="12.75" customHeight="1">
      <c r="A4692" s="10" t="s">
        <v>8427</v>
      </c>
      <c r="B4692" s="11" t="s">
        <v>8466</v>
      </c>
      <c r="C4692" s="18" t="s">
        <v>8467</v>
      </c>
      <c r="D4692" s="13" t="s">
        <v>13</v>
      </c>
      <c r="E4692" s="14"/>
    </row>
    <row r="4693" spans="1:5" ht="12.75" customHeight="1">
      <c r="A4693" s="15" t="s">
        <v>8427</v>
      </c>
      <c r="B4693" s="16" t="s">
        <v>8468</v>
      </c>
      <c r="C4693" s="18" t="s">
        <v>8469</v>
      </c>
      <c r="D4693" s="13" t="s">
        <v>16</v>
      </c>
      <c r="E4693" s="17">
        <v>1</v>
      </c>
    </row>
    <row r="4694" spans="1:5" ht="12.75" customHeight="1">
      <c r="A4694" s="15" t="s">
        <v>8427</v>
      </c>
      <c r="B4694" s="16" t="s">
        <v>8470</v>
      </c>
      <c r="C4694" s="18" t="s">
        <v>8471</v>
      </c>
      <c r="D4694" s="13" t="s">
        <v>16</v>
      </c>
      <c r="E4694" s="17">
        <v>1</v>
      </c>
    </row>
    <row r="4695" spans="1:5" ht="12.75" customHeight="1">
      <c r="A4695" s="10" t="s">
        <v>8427</v>
      </c>
      <c r="B4695" s="11" t="s">
        <v>8472</v>
      </c>
      <c r="C4695" s="18" t="s">
        <v>8473</v>
      </c>
      <c r="D4695" s="13" t="s">
        <v>13</v>
      </c>
      <c r="E4695" s="14"/>
    </row>
    <row r="4696" spans="1:5" ht="12.75" customHeight="1">
      <c r="A4696" s="10" t="s">
        <v>8427</v>
      </c>
      <c r="B4696" s="11" t="s">
        <v>8474</v>
      </c>
      <c r="C4696" s="12"/>
      <c r="D4696" s="13" t="s">
        <v>13</v>
      </c>
      <c r="E4696" s="14"/>
    </row>
    <row r="4697" spans="1:5" ht="12.75" customHeight="1">
      <c r="A4697" s="10" t="s">
        <v>8427</v>
      </c>
      <c r="B4697" s="11" t="s">
        <v>8475</v>
      </c>
      <c r="C4697" s="18" t="s">
        <v>8476</v>
      </c>
      <c r="D4697" s="13" t="s">
        <v>13</v>
      </c>
      <c r="E4697" s="14"/>
    </row>
    <row r="4698" spans="1:5" ht="12.75" customHeight="1">
      <c r="A4698" s="15" t="s">
        <v>8427</v>
      </c>
      <c r="B4698" s="16" t="s">
        <v>8477</v>
      </c>
      <c r="C4698" s="18" t="s">
        <v>8478</v>
      </c>
      <c r="D4698" s="13" t="s">
        <v>16</v>
      </c>
      <c r="E4698" s="17">
        <v>1</v>
      </c>
    </row>
    <row r="4699" spans="1:5" ht="12.75" customHeight="1">
      <c r="A4699" s="10" t="s">
        <v>8427</v>
      </c>
      <c r="B4699" s="11" t="s">
        <v>8479</v>
      </c>
      <c r="C4699" s="12"/>
      <c r="D4699" s="13" t="s">
        <v>13</v>
      </c>
      <c r="E4699" s="14"/>
    </row>
    <row r="4700" spans="1:5" ht="12.75" customHeight="1">
      <c r="A4700" s="15" t="s">
        <v>8480</v>
      </c>
      <c r="B4700" s="16" t="s">
        <v>8481</v>
      </c>
      <c r="C4700" s="12"/>
      <c r="D4700" s="13" t="s">
        <v>13</v>
      </c>
      <c r="E4700" s="14"/>
    </row>
    <row r="4701" spans="1:5" ht="12.75" customHeight="1">
      <c r="A4701" s="15" t="s">
        <v>8482</v>
      </c>
      <c r="B4701" s="16" t="s">
        <v>8483</v>
      </c>
      <c r="C4701" s="12"/>
      <c r="D4701" s="13" t="s">
        <v>13</v>
      </c>
      <c r="E4701" s="14"/>
    </row>
    <row r="4702" spans="1:5" ht="12.75" customHeight="1">
      <c r="A4702" s="15" t="s">
        <v>8484</v>
      </c>
      <c r="B4702" s="16" t="s">
        <v>8485</v>
      </c>
      <c r="C4702" s="18" t="s">
        <v>8486</v>
      </c>
      <c r="D4702" s="13" t="s">
        <v>224</v>
      </c>
      <c r="E4702" s="17">
        <v>1</v>
      </c>
    </row>
    <row r="4703" spans="1:5" ht="12.75" customHeight="1">
      <c r="A4703" s="15" t="s">
        <v>8484</v>
      </c>
      <c r="B4703" s="16" t="s">
        <v>8487</v>
      </c>
      <c r="C4703" s="18" t="s">
        <v>8488</v>
      </c>
      <c r="D4703" s="13" t="s">
        <v>224</v>
      </c>
      <c r="E4703" s="17">
        <v>1</v>
      </c>
    </row>
    <row r="4704" spans="1:5" ht="12.75" customHeight="1">
      <c r="A4704" s="10" t="s">
        <v>8484</v>
      </c>
      <c r="B4704" s="11" t="s">
        <v>8489</v>
      </c>
      <c r="C4704" s="18" t="s">
        <v>8490</v>
      </c>
      <c r="D4704" s="13" t="s">
        <v>13</v>
      </c>
      <c r="E4704" s="14"/>
    </row>
    <row r="4705" spans="1:5" ht="12.75" customHeight="1">
      <c r="A4705" s="10" t="s">
        <v>8491</v>
      </c>
      <c r="B4705" s="11" t="s">
        <v>8492</v>
      </c>
      <c r="C4705" s="12"/>
      <c r="D4705" s="13" t="s">
        <v>13</v>
      </c>
      <c r="E4705" s="14"/>
    </row>
    <row r="4706" spans="1:5" ht="12.75" customHeight="1">
      <c r="A4706" s="10" t="s">
        <v>8491</v>
      </c>
      <c r="B4706" s="11" t="s">
        <v>8493</v>
      </c>
      <c r="C4706" s="18" t="s">
        <v>8494</v>
      </c>
      <c r="D4706" s="13" t="s">
        <v>13</v>
      </c>
      <c r="E4706" s="14"/>
    </row>
    <row r="4707" spans="1:5" ht="12.75" customHeight="1">
      <c r="A4707" s="10" t="s">
        <v>8491</v>
      </c>
      <c r="B4707" s="11" t="s">
        <v>8495</v>
      </c>
      <c r="C4707" s="12"/>
      <c r="D4707" s="13" t="s">
        <v>13</v>
      </c>
      <c r="E4707" s="14"/>
    </row>
    <row r="4708" spans="1:5" ht="12.75" customHeight="1">
      <c r="A4708" s="10" t="s">
        <v>8491</v>
      </c>
      <c r="B4708" s="11" t="s">
        <v>8496</v>
      </c>
      <c r="C4708" s="18" t="s">
        <v>8497</v>
      </c>
      <c r="D4708" s="13" t="s">
        <v>13</v>
      </c>
      <c r="E4708" s="14"/>
    </row>
    <row r="4709" spans="1:5" ht="12.75" customHeight="1">
      <c r="A4709" s="10" t="s">
        <v>8491</v>
      </c>
      <c r="B4709" s="11" t="s">
        <v>8498</v>
      </c>
      <c r="C4709" s="12"/>
      <c r="D4709" s="13" t="s">
        <v>13</v>
      </c>
      <c r="E4709" s="14"/>
    </row>
    <row r="4710" spans="1:5" ht="12.75" customHeight="1">
      <c r="A4710" s="10" t="s">
        <v>8491</v>
      </c>
      <c r="B4710" s="11" t="s">
        <v>8499</v>
      </c>
      <c r="C4710" s="18" t="s">
        <v>8500</v>
      </c>
      <c r="D4710" s="13" t="s">
        <v>13</v>
      </c>
      <c r="E4710" s="17">
        <v>1</v>
      </c>
    </row>
    <row r="4711" spans="1:5" ht="12.75" customHeight="1">
      <c r="A4711" s="10" t="s">
        <v>8491</v>
      </c>
      <c r="B4711" s="11" t="s">
        <v>8501</v>
      </c>
      <c r="C4711" s="12"/>
      <c r="D4711" s="13" t="s">
        <v>13</v>
      </c>
      <c r="E4711" s="14"/>
    </row>
    <row r="4712" spans="1:5" ht="12.75" customHeight="1">
      <c r="A4712" s="10" t="s">
        <v>8491</v>
      </c>
      <c r="B4712" s="11" t="s">
        <v>8502</v>
      </c>
      <c r="C4712" s="12"/>
      <c r="D4712" s="13" t="s">
        <v>13</v>
      </c>
      <c r="E4712" s="14"/>
    </row>
    <row r="4713" spans="1:5" ht="12.75" customHeight="1">
      <c r="A4713" s="10" t="s">
        <v>8491</v>
      </c>
      <c r="B4713" s="11" t="s">
        <v>8503</v>
      </c>
      <c r="C4713" s="18" t="s">
        <v>8504</v>
      </c>
      <c r="D4713" s="13" t="s">
        <v>13</v>
      </c>
      <c r="E4713" s="14"/>
    </row>
    <row r="4714" spans="1:5" ht="12.75" customHeight="1">
      <c r="A4714" s="10" t="s">
        <v>8491</v>
      </c>
      <c r="B4714" s="11" t="s">
        <v>8505</v>
      </c>
      <c r="C4714" s="12"/>
      <c r="D4714" s="13" t="s">
        <v>13</v>
      </c>
      <c r="E4714" s="14"/>
    </row>
    <row r="4715" spans="1:5" ht="12.75" customHeight="1">
      <c r="A4715" s="10" t="s">
        <v>8491</v>
      </c>
      <c r="B4715" s="11" t="s">
        <v>8506</v>
      </c>
      <c r="C4715" s="12"/>
      <c r="D4715" s="13" t="s">
        <v>13</v>
      </c>
      <c r="E4715" s="14"/>
    </row>
    <row r="4716" spans="1:5" ht="12.75" customHeight="1">
      <c r="A4716" s="10" t="s">
        <v>8491</v>
      </c>
      <c r="B4716" s="11" t="s">
        <v>8507</v>
      </c>
      <c r="C4716" s="12"/>
      <c r="D4716" s="13" t="s">
        <v>13</v>
      </c>
      <c r="E4716" s="14"/>
    </row>
    <row r="4717" spans="1:5" ht="12.75" customHeight="1">
      <c r="A4717" s="10" t="s">
        <v>8491</v>
      </c>
      <c r="B4717" s="11" t="s">
        <v>8508</v>
      </c>
      <c r="C4717" s="18" t="s">
        <v>8509</v>
      </c>
      <c r="D4717" s="13" t="s">
        <v>13</v>
      </c>
      <c r="E4717" s="14"/>
    </row>
    <row r="4718" spans="1:5" ht="12.75" customHeight="1">
      <c r="A4718" s="10" t="s">
        <v>8491</v>
      </c>
      <c r="B4718" s="11" t="s">
        <v>8510</v>
      </c>
      <c r="C4718" s="18" t="s">
        <v>8511</v>
      </c>
      <c r="D4718" s="13" t="s">
        <v>13</v>
      </c>
      <c r="E4718" s="17">
        <v>1</v>
      </c>
    </row>
    <row r="4719" spans="1:5" ht="12.75" customHeight="1">
      <c r="A4719" s="10" t="s">
        <v>8491</v>
      </c>
      <c r="B4719" s="11" t="s">
        <v>8512</v>
      </c>
      <c r="C4719" s="12"/>
      <c r="D4719" s="13" t="s">
        <v>13</v>
      </c>
      <c r="E4719" s="14"/>
    </row>
    <row r="4720" spans="1:5" ht="12.75" customHeight="1">
      <c r="A4720" s="10" t="s">
        <v>8491</v>
      </c>
      <c r="B4720" s="11" t="s">
        <v>8513</v>
      </c>
      <c r="C4720" s="18" t="s">
        <v>8514</v>
      </c>
      <c r="D4720" s="13" t="s">
        <v>13</v>
      </c>
      <c r="E4720" s="14"/>
    </row>
    <row r="4721" spans="1:5" ht="12.75" customHeight="1">
      <c r="A4721" s="15" t="s">
        <v>8491</v>
      </c>
      <c r="B4721" s="16" t="s">
        <v>8515</v>
      </c>
      <c r="C4721" s="18" t="s">
        <v>8516</v>
      </c>
      <c r="D4721" s="13" t="s">
        <v>16</v>
      </c>
      <c r="E4721" s="17">
        <v>4</v>
      </c>
    </row>
    <row r="4722" spans="1:5" ht="12.75" customHeight="1">
      <c r="A4722" s="10" t="s">
        <v>8491</v>
      </c>
      <c r="B4722" s="11" t="s">
        <v>8517</v>
      </c>
      <c r="C4722" s="12"/>
      <c r="D4722" s="13" t="s">
        <v>13</v>
      </c>
      <c r="E4722" s="14"/>
    </row>
    <row r="4723" spans="1:5" ht="12.75" customHeight="1">
      <c r="A4723" s="10" t="s">
        <v>8491</v>
      </c>
      <c r="B4723" s="11" t="s">
        <v>8518</v>
      </c>
      <c r="C4723" s="12"/>
      <c r="D4723" s="13" t="s">
        <v>13</v>
      </c>
      <c r="E4723" s="14"/>
    </row>
    <row r="4724" spans="1:5" ht="12.75" customHeight="1">
      <c r="A4724" s="10" t="s">
        <v>8491</v>
      </c>
      <c r="B4724" s="11" t="s">
        <v>8519</v>
      </c>
      <c r="C4724" s="18" t="s">
        <v>8520</v>
      </c>
      <c r="D4724" s="13" t="s">
        <v>13</v>
      </c>
      <c r="E4724" s="14"/>
    </row>
    <row r="4725" spans="1:5" ht="12.75" customHeight="1">
      <c r="A4725" s="15" t="s">
        <v>8491</v>
      </c>
      <c r="B4725" s="16" t="s">
        <v>8521</v>
      </c>
      <c r="C4725" s="18" t="s">
        <v>8522</v>
      </c>
      <c r="D4725" s="13" t="s">
        <v>16</v>
      </c>
      <c r="E4725" s="17">
        <v>3</v>
      </c>
    </row>
    <row r="4726" spans="1:5" ht="12.75" customHeight="1">
      <c r="A4726" s="10" t="s">
        <v>8491</v>
      </c>
      <c r="B4726" s="11" t="s">
        <v>8523</v>
      </c>
      <c r="C4726" s="18" t="s">
        <v>8524</v>
      </c>
      <c r="D4726" s="13" t="s">
        <v>13</v>
      </c>
      <c r="E4726" s="17">
        <v>1</v>
      </c>
    </row>
    <row r="4727" spans="1:5" ht="12.75" customHeight="1">
      <c r="A4727" s="10" t="s">
        <v>8491</v>
      </c>
      <c r="B4727" s="11" t="s">
        <v>8525</v>
      </c>
      <c r="C4727" s="12"/>
      <c r="D4727" s="13" t="s">
        <v>13</v>
      </c>
      <c r="E4727" s="14"/>
    </row>
    <row r="4728" spans="1:5" ht="12.75" customHeight="1">
      <c r="A4728" s="15" t="s">
        <v>8491</v>
      </c>
      <c r="B4728" s="16" t="s">
        <v>8526</v>
      </c>
      <c r="C4728" s="18" t="s">
        <v>8527</v>
      </c>
      <c r="D4728" s="13" t="s">
        <v>16</v>
      </c>
      <c r="E4728" s="17">
        <v>2</v>
      </c>
    </row>
    <row r="4729" spans="1:5" ht="12.75" customHeight="1">
      <c r="A4729" s="15" t="s">
        <v>8491</v>
      </c>
      <c r="B4729" s="16" t="s">
        <v>8528</v>
      </c>
      <c r="C4729" s="18" t="s">
        <v>8529</v>
      </c>
      <c r="D4729" s="13" t="s">
        <v>224</v>
      </c>
      <c r="E4729" s="17">
        <v>1</v>
      </c>
    </row>
    <row r="4730" spans="1:5" ht="12.75" customHeight="1">
      <c r="A4730" s="10" t="s">
        <v>8491</v>
      </c>
      <c r="B4730" s="11" t="s">
        <v>8530</v>
      </c>
      <c r="C4730" s="12"/>
      <c r="D4730" s="13" t="s">
        <v>13</v>
      </c>
      <c r="E4730" s="14"/>
    </row>
    <row r="4731" spans="1:5" ht="12.75" customHeight="1">
      <c r="A4731" s="15" t="s">
        <v>8491</v>
      </c>
      <c r="B4731" s="16" t="s">
        <v>8531</v>
      </c>
      <c r="C4731" s="18" t="s">
        <v>8532</v>
      </c>
      <c r="D4731" s="13" t="s">
        <v>113</v>
      </c>
      <c r="E4731" s="14"/>
    </row>
    <row r="4732" spans="1:5" ht="12.75" customHeight="1">
      <c r="A4732" s="15" t="s">
        <v>8491</v>
      </c>
      <c r="B4732" s="16" t="s">
        <v>8533</v>
      </c>
      <c r="C4732" s="18" t="s">
        <v>8534</v>
      </c>
      <c r="D4732" s="13" t="s">
        <v>16</v>
      </c>
      <c r="E4732" s="17">
        <v>5</v>
      </c>
    </row>
    <row r="4733" spans="1:5" ht="12.75" customHeight="1">
      <c r="A4733" s="15" t="s">
        <v>8491</v>
      </c>
      <c r="B4733" s="16" t="s">
        <v>8535</v>
      </c>
      <c r="C4733" s="12"/>
      <c r="D4733" s="13" t="s">
        <v>16</v>
      </c>
      <c r="E4733" s="14"/>
    </row>
    <row r="4734" spans="1:5" ht="12.75" customHeight="1">
      <c r="A4734" s="15" t="s">
        <v>8491</v>
      </c>
      <c r="B4734" s="16" t="s">
        <v>8536</v>
      </c>
      <c r="C4734" s="18" t="s">
        <v>8537</v>
      </c>
      <c r="D4734" s="13" t="s">
        <v>113</v>
      </c>
      <c r="E4734" s="14"/>
    </row>
    <row r="4735" spans="1:5" ht="12.75" customHeight="1">
      <c r="A4735" s="15" t="s">
        <v>8491</v>
      </c>
      <c r="B4735" s="16" t="s">
        <v>8538</v>
      </c>
      <c r="C4735" s="18" t="s">
        <v>8539</v>
      </c>
      <c r="D4735" s="13" t="s">
        <v>16</v>
      </c>
      <c r="E4735" s="17">
        <v>1</v>
      </c>
    </row>
    <row r="4736" spans="1:5" ht="12.75" customHeight="1">
      <c r="A4736" s="15" t="s">
        <v>8491</v>
      </c>
      <c r="B4736" s="16" t="s">
        <v>8540</v>
      </c>
      <c r="C4736" s="18" t="s">
        <v>8541</v>
      </c>
      <c r="D4736" s="13" t="s">
        <v>16</v>
      </c>
      <c r="E4736" s="17">
        <v>2</v>
      </c>
    </row>
    <row r="4737" spans="1:5" ht="12.75" customHeight="1">
      <c r="A4737" s="15" t="s">
        <v>8491</v>
      </c>
      <c r="B4737" s="16" t="s">
        <v>8542</v>
      </c>
      <c r="C4737" s="18" t="s">
        <v>8543</v>
      </c>
      <c r="D4737" s="13" t="s">
        <v>268</v>
      </c>
      <c r="E4737" s="17">
        <v>2</v>
      </c>
    </row>
    <row r="4738" spans="1:5" ht="12.75" customHeight="1">
      <c r="A4738" s="15" t="s">
        <v>8491</v>
      </c>
      <c r="B4738" s="16" t="s">
        <v>8544</v>
      </c>
      <c r="C4738" s="18" t="s">
        <v>8545</v>
      </c>
      <c r="D4738" s="13" t="s">
        <v>16</v>
      </c>
      <c r="E4738" s="14"/>
    </row>
    <row r="4739" spans="1:5" ht="12.75" customHeight="1">
      <c r="A4739" s="15" t="s">
        <v>8491</v>
      </c>
      <c r="B4739" s="16" t="s">
        <v>8546</v>
      </c>
      <c r="C4739" s="18" t="s">
        <v>8547</v>
      </c>
      <c r="D4739" s="13" t="s">
        <v>16</v>
      </c>
      <c r="E4739" s="17">
        <v>2</v>
      </c>
    </row>
    <row r="4740" spans="1:5" ht="12.75" customHeight="1">
      <c r="A4740" s="15" t="s">
        <v>8491</v>
      </c>
      <c r="B4740" s="16" t="s">
        <v>8548</v>
      </c>
      <c r="C4740" s="18" t="s">
        <v>8549</v>
      </c>
      <c r="D4740" s="13" t="s">
        <v>16</v>
      </c>
      <c r="E4740" s="14"/>
    </row>
    <row r="4741" spans="1:5" ht="12.75" customHeight="1">
      <c r="A4741" s="10" t="s">
        <v>8491</v>
      </c>
      <c r="B4741" s="11" t="s">
        <v>8550</v>
      </c>
      <c r="C4741" s="12"/>
      <c r="D4741" s="13" t="s">
        <v>13</v>
      </c>
      <c r="E4741" s="14"/>
    </row>
    <row r="4742" spans="1:5" ht="12.75" customHeight="1">
      <c r="A4742" s="10" t="s">
        <v>8491</v>
      </c>
      <c r="B4742" s="11" t="s">
        <v>8551</v>
      </c>
      <c r="C4742" s="12"/>
      <c r="D4742" s="13" t="s">
        <v>13</v>
      </c>
      <c r="E4742" s="14"/>
    </row>
    <row r="4743" spans="1:5" ht="12.75" customHeight="1">
      <c r="A4743" s="10" t="s">
        <v>8491</v>
      </c>
      <c r="B4743" s="11" t="s">
        <v>8552</v>
      </c>
      <c r="C4743" s="18" t="s">
        <v>8553</v>
      </c>
      <c r="D4743" s="13" t="s">
        <v>13</v>
      </c>
      <c r="E4743" s="14"/>
    </row>
    <row r="4744" spans="1:5" ht="12.75" customHeight="1">
      <c r="A4744" s="15" t="s">
        <v>8554</v>
      </c>
      <c r="B4744" s="16" t="s">
        <v>8555</v>
      </c>
      <c r="C4744" s="18" t="s">
        <v>8556</v>
      </c>
      <c r="D4744" s="13" t="s">
        <v>268</v>
      </c>
      <c r="E4744" s="14"/>
    </row>
    <row r="4745" spans="1:5" ht="12.75" customHeight="1">
      <c r="A4745" s="15" t="s">
        <v>8554</v>
      </c>
      <c r="B4745" s="16" t="s">
        <v>8557</v>
      </c>
      <c r="C4745" s="18" t="s">
        <v>8558</v>
      </c>
      <c r="D4745" s="13" t="s">
        <v>16</v>
      </c>
      <c r="E4745" s="14"/>
    </row>
    <row r="4746" spans="1:5" ht="12.75" customHeight="1">
      <c r="A4746" s="10" t="s">
        <v>8554</v>
      </c>
      <c r="B4746" s="11" t="s">
        <v>8559</v>
      </c>
      <c r="C4746" s="12"/>
      <c r="D4746" s="13" t="s">
        <v>13</v>
      </c>
      <c r="E4746" s="14"/>
    </row>
    <row r="4747" spans="1:5" ht="12.75" customHeight="1">
      <c r="A4747" s="10" t="s">
        <v>8554</v>
      </c>
      <c r="B4747" s="11" t="s">
        <v>8560</v>
      </c>
      <c r="C4747" s="12"/>
      <c r="D4747" s="13" t="s">
        <v>13</v>
      </c>
      <c r="E4747" s="14"/>
    </row>
    <row r="4748" spans="1:5" ht="12.75" customHeight="1">
      <c r="A4748" s="15" t="s">
        <v>8554</v>
      </c>
      <c r="B4748" s="16" t="s">
        <v>8561</v>
      </c>
      <c r="C4748" s="18" t="s">
        <v>8562</v>
      </c>
      <c r="D4748" s="13" t="s">
        <v>113</v>
      </c>
      <c r="E4748" s="14"/>
    </row>
    <row r="4749" spans="1:5" ht="12.75" customHeight="1">
      <c r="A4749" s="15" t="s">
        <v>8554</v>
      </c>
      <c r="B4749" s="16" t="s">
        <v>8563</v>
      </c>
      <c r="C4749" s="18" t="s">
        <v>8564</v>
      </c>
      <c r="D4749" s="13" t="s">
        <v>16</v>
      </c>
      <c r="E4749" s="17">
        <v>1</v>
      </c>
    </row>
    <row r="4750" spans="1:5" ht="12.75" customHeight="1">
      <c r="A4750" s="15" t="s">
        <v>8565</v>
      </c>
      <c r="B4750" s="16" t="s">
        <v>8566</v>
      </c>
      <c r="C4750" s="18" t="s">
        <v>8567</v>
      </c>
      <c r="D4750" s="13" t="s">
        <v>113</v>
      </c>
      <c r="E4750" s="14"/>
    </row>
    <row r="4751" spans="1:5" ht="12.75" customHeight="1">
      <c r="A4751" s="15" t="s">
        <v>8565</v>
      </c>
      <c r="B4751" s="16" t="s">
        <v>8568</v>
      </c>
      <c r="C4751" s="18" t="s">
        <v>8569</v>
      </c>
      <c r="D4751" s="13" t="s">
        <v>16</v>
      </c>
      <c r="E4751" s="17">
        <v>2</v>
      </c>
    </row>
    <row r="4752" spans="1:5" ht="12.75" customHeight="1">
      <c r="A4752" s="10" t="s">
        <v>8570</v>
      </c>
      <c r="B4752" s="11" t="s">
        <v>8571</v>
      </c>
      <c r="C4752" s="18" t="s">
        <v>8572</v>
      </c>
      <c r="D4752" s="13" t="s">
        <v>13</v>
      </c>
      <c r="E4752" s="14"/>
    </row>
    <row r="4753" spans="1:5" ht="12.75" customHeight="1">
      <c r="A4753" s="10" t="s">
        <v>8570</v>
      </c>
      <c r="B4753" s="11" t="s">
        <v>8573</v>
      </c>
      <c r="C4753" s="18" t="s">
        <v>8574</v>
      </c>
      <c r="D4753" s="13" t="s">
        <v>13</v>
      </c>
      <c r="E4753" s="14"/>
    </row>
    <row r="4754" spans="1:5" ht="12.75" customHeight="1">
      <c r="A4754" s="15" t="s">
        <v>8570</v>
      </c>
      <c r="B4754" s="16" t="s">
        <v>8575</v>
      </c>
      <c r="C4754" s="18" t="s">
        <v>8576</v>
      </c>
      <c r="D4754" s="13" t="s">
        <v>16</v>
      </c>
      <c r="E4754" s="17">
        <v>2</v>
      </c>
    </row>
    <row r="4755" spans="1:5" ht="12.75" customHeight="1">
      <c r="A4755" s="10" t="s">
        <v>8570</v>
      </c>
      <c r="B4755" s="11" t="s">
        <v>8577</v>
      </c>
      <c r="C4755" s="18" t="s">
        <v>8576</v>
      </c>
      <c r="D4755" s="13" t="s">
        <v>13</v>
      </c>
      <c r="E4755" s="14"/>
    </row>
    <row r="4756" spans="1:5" ht="12.75" customHeight="1">
      <c r="A4756" s="15" t="s">
        <v>8570</v>
      </c>
      <c r="B4756" s="16" t="s">
        <v>8578</v>
      </c>
      <c r="C4756" s="18" t="s">
        <v>8579</v>
      </c>
      <c r="D4756" s="13" t="s">
        <v>16</v>
      </c>
      <c r="E4756" s="14"/>
    </row>
    <row r="4757" spans="1:5" ht="12.75" customHeight="1">
      <c r="A4757" s="10" t="s">
        <v>8570</v>
      </c>
      <c r="B4757" s="11" t="s">
        <v>8580</v>
      </c>
      <c r="C4757" s="12"/>
      <c r="D4757" s="13" t="s">
        <v>13</v>
      </c>
      <c r="E4757" s="14"/>
    </row>
    <row r="4758" spans="1:5" ht="12.75" customHeight="1">
      <c r="A4758" s="10" t="s">
        <v>8570</v>
      </c>
      <c r="B4758" s="11" t="s">
        <v>8581</v>
      </c>
      <c r="C4758" s="12"/>
      <c r="D4758" s="13" t="s">
        <v>13</v>
      </c>
      <c r="E4758" s="14"/>
    </row>
    <row r="4759" spans="1:5" ht="12.75" customHeight="1">
      <c r="A4759" s="15" t="s">
        <v>8570</v>
      </c>
      <c r="B4759" s="16" t="s">
        <v>8582</v>
      </c>
      <c r="C4759" s="18" t="s">
        <v>8583</v>
      </c>
      <c r="D4759" s="13" t="s">
        <v>16</v>
      </c>
      <c r="E4759" s="14"/>
    </row>
    <row r="4760" spans="1:5" ht="12.75" customHeight="1">
      <c r="A4760" s="15" t="s">
        <v>8570</v>
      </c>
      <c r="B4760" s="16" t="s">
        <v>8584</v>
      </c>
      <c r="C4760" s="18" t="s">
        <v>8585</v>
      </c>
      <c r="D4760" s="13" t="s">
        <v>16</v>
      </c>
      <c r="E4760" s="17">
        <v>1</v>
      </c>
    </row>
    <row r="4761" spans="1:5" ht="12.75" customHeight="1">
      <c r="A4761" s="15" t="s">
        <v>8586</v>
      </c>
      <c r="B4761" s="16" t="s">
        <v>8587</v>
      </c>
      <c r="C4761" s="18" t="s">
        <v>8588</v>
      </c>
      <c r="D4761" s="13" t="s">
        <v>113</v>
      </c>
      <c r="E4761" s="14"/>
    </row>
    <row r="4762" spans="1:5" ht="12.75" customHeight="1">
      <c r="A4762" s="15" t="s">
        <v>8586</v>
      </c>
      <c r="B4762" s="16" t="s">
        <v>8589</v>
      </c>
      <c r="C4762" s="18" t="s">
        <v>8590</v>
      </c>
      <c r="D4762" s="13" t="s">
        <v>224</v>
      </c>
      <c r="E4762" s="14"/>
    </row>
    <row r="4763" spans="1:5" ht="12.75" customHeight="1">
      <c r="A4763" s="15" t="s">
        <v>8586</v>
      </c>
      <c r="B4763" s="16" t="s">
        <v>8591</v>
      </c>
      <c r="C4763" s="18" t="s">
        <v>8592</v>
      </c>
      <c r="D4763" s="13" t="s">
        <v>113</v>
      </c>
      <c r="E4763" s="14"/>
    </row>
    <row r="4764" spans="1:5" ht="12.75" customHeight="1">
      <c r="A4764" s="15" t="s">
        <v>8586</v>
      </c>
      <c r="B4764" s="16" t="s">
        <v>8593</v>
      </c>
      <c r="C4764" s="18" t="s">
        <v>8594</v>
      </c>
      <c r="D4764" s="13" t="s">
        <v>16</v>
      </c>
      <c r="E4764" s="14"/>
    </row>
    <row r="4765" spans="1:5" ht="12.75" customHeight="1">
      <c r="A4765" s="15" t="s">
        <v>8586</v>
      </c>
      <c r="B4765" s="16" t="s">
        <v>8595</v>
      </c>
      <c r="C4765" s="18" t="s">
        <v>8596</v>
      </c>
      <c r="D4765" s="13" t="s">
        <v>113</v>
      </c>
      <c r="E4765" s="14"/>
    </row>
    <row r="4766" spans="1:5" ht="12.75" customHeight="1">
      <c r="A4766" s="15" t="s">
        <v>8586</v>
      </c>
      <c r="B4766" s="16" t="s">
        <v>8597</v>
      </c>
      <c r="C4766" s="18" t="s">
        <v>8598</v>
      </c>
      <c r="D4766" s="13" t="s">
        <v>113</v>
      </c>
      <c r="E4766" s="14"/>
    </row>
    <row r="4767" spans="1:5" ht="12.75" customHeight="1">
      <c r="A4767" s="15" t="s">
        <v>8586</v>
      </c>
      <c r="B4767" s="16" t="s">
        <v>8599</v>
      </c>
      <c r="C4767" s="12"/>
      <c r="D4767" s="13" t="s">
        <v>13</v>
      </c>
      <c r="E4767" s="14"/>
    </row>
    <row r="4768" spans="1:5" ht="12.75" customHeight="1">
      <c r="A4768" s="15" t="s">
        <v>8586</v>
      </c>
      <c r="B4768" s="16" t="s">
        <v>8600</v>
      </c>
      <c r="C4768" s="18" t="s">
        <v>8601</v>
      </c>
      <c r="D4768" s="13" t="s">
        <v>224</v>
      </c>
      <c r="E4768" s="14"/>
    </row>
    <row r="4769" spans="1:5" ht="12.75" customHeight="1">
      <c r="A4769" s="15" t="s">
        <v>8602</v>
      </c>
      <c r="B4769" s="16" t="s">
        <v>8603</v>
      </c>
      <c r="C4769" s="18" t="s">
        <v>8604</v>
      </c>
      <c r="D4769" s="13" t="s">
        <v>16</v>
      </c>
      <c r="E4769" s="14"/>
    </row>
    <row r="4770" spans="1:5" ht="12.75" customHeight="1">
      <c r="A4770" s="15" t="s">
        <v>8605</v>
      </c>
      <c r="B4770" s="16" t="s">
        <v>8606</v>
      </c>
      <c r="C4770" s="12"/>
      <c r="D4770" s="13" t="s">
        <v>13</v>
      </c>
      <c r="E4770" s="14"/>
    </row>
    <row r="4771" spans="1:5" ht="12.75" customHeight="1">
      <c r="A4771" s="10" t="s">
        <v>8605</v>
      </c>
      <c r="B4771" s="11" t="s">
        <v>8607</v>
      </c>
      <c r="C4771" s="18" t="s">
        <v>8608</v>
      </c>
      <c r="D4771" s="13" t="s">
        <v>13</v>
      </c>
      <c r="E4771" s="14"/>
    </row>
    <row r="4772" spans="1:5" ht="12.75" customHeight="1">
      <c r="A4772" s="15" t="s">
        <v>8605</v>
      </c>
      <c r="B4772" s="16" t="s">
        <v>8609</v>
      </c>
      <c r="C4772" s="18" t="s">
        <v>8610</v>
      </c>
      <c r="D4772" s="13" t="s">
        <v>16</v>
      </c>
      <c r="E4772" s="17">
        <v>5</v>
      </c>
    </row>
    <row r="4773" spans="1:5" ht="12.75" customHeight="1">
      <c r="A4773" s="15" t="s">
        <v>8605</v>
      </c>
      <c r="B4773" s="16" t="s">
        <v>8611</v>
      </c>
      <c r="C4773" s="18" t="s">
        <v>8612</v>
      </c>
      <c r="D4773" s="13" t="s">
        <v>16</v>
      </c>
      <c r="E4773" s="14"/>
    </row>
    <row r="4774" spans="1:5" ht="12.75" customHeight="1">
      <c r="A4774" s="15" t="s">
        <v>8605</v>
      </c>
      <c r="B4774" s="16" t="s">
        <v>8613</v>
      </c>
      <c r="C4774" s="18" t="s">
        <v>8614</v>
      </c>
      <c r="D4774" s="13" t="s">
        <v>16</v>
      </c>
      <c r="E4774" s="17">
        <v>3</v>
      </c>
    </row>
    <row r="4775" spans="1:5" ht="12.75" customHeight="1">
      <c r="A4775" s="15" t="s">
        <v>8615</v>
      </c>
      <c r="B4775" s="16" t="s">
        <v>8616</v>
      </c>
      <c r="C4775" s="18" t="s">
        <v>8617</v>
      </c>
      <c r="D4775" s="13" t="s">
        <v>113</v>
      </c>
      <c r="E4775" s="14"/>
    </row>
    <row r="4776" spans="1:5" ht="12.75" customHeight="1">
      <c r="A4776" s="15" t="s">
        <v>8615</v>
      </c>
      <c r="B4776" s="16" t="s">
        <v>8618</v>
      </c>
      <c r="C4776" s="18" t="s">
        <v>8619</v>
      </c>
      <c r="D4776" s="13" t="s">
        <v>113</v>
      </c>
      <c r="E4776" s="14"/>
    </row>
    <row r="4777" spans="1:5" ht="12.75" customHeight="1">
      <c r="A4777" s="15" t="s">
        <v>8615</v>
      </c>
      <c r="B4777" s="16" t="s">
        <v>8620</v>
      </c>
      <c r="C4777" s="18" t="s">
        <v>8621</v>
      </c>
      <c r="D4777" s="13" t="s">
        <v>16</v>
      </c>
      <c r="E4777" s="17">
        <v>2</v>
      </c>
    </row>
    <row r="4778" spans="1:5" ht="12.75" customHeight="1">
      <c r="A4778" s="15" t="s">
        <v>8615</v>
      </c>
      <c r="B4778" s="16" t="s">
        <v>8622</v>
      </c>
      <c r="C4778" s="18" t="s">
        <v>8623</v>
      </c>
      <c r="D4778" s="13" t="s">
        <v>113</v>
      </c>
      <c r="E4778" s="14"/>
    </row>
    <row r="4779" spans="1:5" ht="12.75" customHeight="1">
      <c r="A4779" s="15" t="s">
        <v>8615</v>
      </c>
      <c r="B4779" s="16" t="s">
        <v>8624</v>
      </c>
      <c r="C4779" s="18" t="s">
        <v>8625</v>
      </c>
      <c r="D4779" s="13" t="s">
        <v>16</v>
      </c>
      <c r="E4779" s="14"/>
    </row>
    <row r="4780" spans="1:5" ht="12.75" customHeight="1">
      <c r="A4780" s="15" t="s">
        <v>8615</v>
      </c>
      <c r="B4780" s="16" t="s">
        <v>8626</v>
      </c>
      <c r="C4780" s="18" t="s">
        <v>8627</v>
      </c>
      <c r="D4780" s="13" t="s">
        <v>113</v>
      </c>
      <c r="E4780" s="14"/>
    </row>
    <row r="4781" spans="1:5" ht="12.75" customHeight="1">
      <c r="A4781" s="15" t="s">
        <v>8615</v>
      </c>
      <c r="B4781" s="16" t="s">
        <v>8628</v>
      </c>
      <c r="C4781" s="18" t="s">
        <v>8629</v>
      </c>
      <c r="D4781" s="13" t="s">
        <v>16</v>
      </c>
      <c r="E4781" s="17">
        <v>1</v>
      </c>
    </row>
    <row r="4782" spans="1:5" ht="12.75" customHeight="1">
      <c r="A4782" s="15" t="s">
        <v>8615</v>
      </c>
      <c r="B4782" s="16" t="s">
        <v>8630</v>
      </c>
      <c r="C4782" s="18" t="s">
        <v>8631</v>
      </c>
      <c r="D4782" s="13" t="s">
        <v>16</v>
      </c>
      <c r="E4782" s="14"/>
    </row>
    <row r="4783" spans="1:5" ht="12.75" customHeight="1">
      <c r="A4783" s="15" t="s">
        <v>8615</v>
      </c>
      <c r="B4783" s="16" t="s">
        <v>8632</v>
      </c>
      <c r="C4783" s="18" t="s">
        <v>8633</v>
      </c>
      <c r="D4783" s="13" t="s">
        <v>113</v>
      </c>
      <c r="E4783" s="14"/>
    </row>
    <row r="4784" spans="1:5" ht="12.75" customHeight="1">
      <c r="A4784" s="15" t="s">
        <v>8634</v>
      </c>
      <c r="B4784" s="16" t="s">
        <v>8635</v>
      </c>
      <c r="C4784" s="18" t="s">
        <v>8636</v>
      </c>
      <c r="D4784" s="13" t="s">
        <v>300</v>
      </c>
      <c r="E4784" s="14"/>
    </row>
    <row r="4785" spans="1:5" ht="12.75" customHeight="1">
      <c r="A4785" s="15" t="s">
        <v>8634</v>
      </c>
      <c r="B4785" s="16" t="s">
        <v>8637</v>
      </c>
      <c r="C4785" s="18" t="s">
        <v>8638</v>
      </c>
      <c r="D4785" s="13" t="s">
        <v>16</v>
      </c>
      <c r="E4785" s="14"/>
    </row>
    <row r="4786" spans="1:5" ht="12.75" customHeight="1">
      <c r="A4786" s="15" t="s">
        <v>8634</v>
      </c>
      <c r="B4786" s="16" t="s">
        <v>8639</v>
      </c>
      <c r="C4786" s="18" t="s">
        <v>8640</v>
      </c>
      <c r="D4786" s="13" t="s">
        <v>16</v>
      </c>
      <c r="E4786" s="14"/>
    </row>
    <row r="4787" spans="1:5" ht="12.75" customHeight="1">
      <c r="A4787" s="15" t="s">
        <v>8634</v>
      </c>
      <c r="B4787" s="16" t="s">
        <v>8641</v>
      </c>
      <c r="C4787" s="18" t="s">
        <v>8642</v>
      </c>
      <c r="D4787" s="13" t="s">
        <v>300</v>
      </c>
      <c r="E4787" s="17">
        <v>1</v>
      </c>
    </row>
    <row r="4788" spans="1:5" ht="12.75" customHeight="1">
      <c r="A4788" s="15" t="s">
        <v>8634</v>
      </c>
      <c r="B4788" s="16" t="s">
        <v>8643</v>
      </c>
      <c r="C4788" s="18" t="s">
        <v>8644</v>
      </c>
      <c r="D4788" s="13" t="s">
        <v>113</v>
      </c>
      <c r="E4788" s="14"/>
    </row>
    <row r="4789" spans="1:5" ht="12.75" customHeight="1">
      <c r="A4789" s="15" t="s">
        <v>8634</v>
      </c>
      <c r="B4789" s="16" t="s">
        <v>8645</v>
      </c>
      <c r="C4789" s="18" t="s">
        <v>8646</v>
      </c>
      <c r="D4789" s="13" t="s">
        <v>16</v>
      </c>
      <c r="E4789" s="17">
        <v>1</v>
      </c>
    </row>
    <row r="4790" spans="1:5" ht="12.75" customHeight="1">
      <c r="A4790" s="15" t="s">
        <v>8634</v>
      </c>
      <c r="B4790" s="16" t="s">
        <v>8647</v>
      </c>
      <c r="C4790" s="18" t="s">
        <v>8648</v>
      </c>
      <c r="D4790" s="13" t="s">
        <v>268</v>
      </c>
      <c r="E4790" s="14"/>
    </row>
    <row r="4791" spans="1:5" ht="12.75" customHeight="1">
      <c r="A4791" s="10" t="s">
        <v>8634</v>
      </c>
      <c r="B4791" s="11" t="s">
        <v>8649</v>
      </c>
      <c r="C4791" s="12"/>
      <c r="D4791" s="13" t="s">
        <v>13</v>
      </c>
      <c r="E4791" s="14"/>
    </row>
    <row r="4792" spans="1:5" ht="12.75" customHeight="1">
      <c r="A4792" s="15" t="s">
        <v>8634</v>
      </c>
      <c r="B4792" s="16" t="s">
        <v>8650</v>
      </c>
      <c r="C4792" s="18" t="s">
        <v>8651</v>
      </c>
      <c r="D4792" s="13" t="s">
        <v>16</v>
      </c>
      <c r="E4792" s="14"/>
    </row>
    <row r="4793" spans="1:5" ht="12.75" customHeight="1">
      <c r="A4793" s="15" t="s">
        <v>8634</v>
      </c>
      <c r="B4793" s="16" t="s">
        <v>8652</v>
      </c>
      <c r="C4793" s="18" t="s">
        <v>8653</v>
      </c>
      <c r="D4793" s="13" t="s">
        <v>16</v>
      </c>
      <c r="E4793" s="17">
        <v>2</v>
      </c>
    </row>
    <row r="4794" spans="1:5" ht="12.75" customHeight="1">
      <c r="A4794" s="10" t="s">
        <v>8634</v>
      </c>
      <c r="B4794" s="11" t="s">
        <v>8654</v>
      </c>
      <c r="C4794" s="18" t="s">
        <v>8655</v>
      </c>
      <c r="D4794" s="13" t="s">
        <v>13</v>
      </c>
      <c r="E4794" s="14"/>
    </row>
    <row r="4795" spans="1:5" ht="12.75" customHeight="1">
      <c r="A4795" s="15" t="s">
        <v>8634</v>
      </c>
      <c r="B4795" s="16" t="s">
        <v>8656</v>
      </c>
      <c r="C4795" s="18" t="s">
        <v>8657</v>
      </c>
      <c r="D4795" s="13" t="s">
        <v>113</v>
      </c>
      <c r="E4795" s="14"/>
    </row>
    <row r="4796" spans="1:5" ht="12.75" customHeight="1">
      <c r="A4796" s="15" t="s">
        <v>8634</v>
      </c>
      <c r="B4796" s="16" t="s">
        <v>8658</v>
      </c>
      <c r="C4796" s="18" t="s">
        <v>8659</v>
      </c>
      <c r="D4796" s="13" t="s">
        <v>16</v>
      </c>
      <c r="E4796" s="17">
        <v>5</v>
      </c>
    </row>
    <row r="4797" spans="1:5" ht="12.75" customHeight="1">
      <c r="A4797" s="15" t="s">
        <v>8634</v>
      </c>
      <c r="B4797" s="16" t="s">
        <v>8660</v>
      </c>
      <c r="C4797" s="18" t="s">
        <v>8661</v>
      </c>
      <c r="D4797" s="13" t="s">
        <v>113</v>
      </c>
      <c r="E4797" s="14"/>
    </row>
    <row r="4798" spans="1:5" ht="12.75" customHeight="1">
      <c r="A4798" s="15" t="s">
        <v>8662</v>
      </c>
      <c r="B4798" s="16" t="s">
        <v>8663</v>
      </c>
      <c r="C4798" s="18" t="s">
        <v>8664</v>
      </c>
      <c r="D4798" s="13" t="s">
        <v>113</v>
      </c>
      <c r="E4798" s="14"/>
    </row>
    <row r="4799" spans="1:5" ht="12.75" customHeight="1">
      <c r="A4799" s="15" t="s">
        <v>8662</v>
      </c>
      <c r="B4799" s="16" t="s">
        <v>8665</v>
      </c>
      <c r="C4799" s="18" t="s">
        <v>8666</v>
      </c>
      <c r="D4799" s="13" t="s">
        <v>113</v>
      </c>
      <c r="E4799" s="17">
        <v>1</v>
      </c>
    </row>
    <row r="4800" spans="1:5" ht="12.75" customHeight="1">
      <c r="A4800" s="15" t="s">
        <v>8667</v>
      </c>
      <c r="B4800" s="16" t="s">
        <v>8668</v>
      </c>
      <c r="C4800" s="12"/>
      <c r="D4800" s="13" t="s">
        <v>13</v>
      </c>
      <c r="E4800" s="14"/>
    </row>
    <row r="4801" spans="1:5" ht="12.75" customHeight="1">
      <c r="A4801" s="15" t="s">
        <v>8669</v>
      </c>
      <c r="B4801" s="16" t="s">
        <v>8670</v>
      </c>
      <c r="C4801" s="18" t="s">
        <v>8671</v>
      </c>
      <c r="D4801" s="13" t="s">
        <v>16</v>
      </c>
      <c r="E4801" s="17">
        <v>1</v>
      </c>
    </row>
    <row r="4802" spans="1:5" ht="12.75" customHeight="1">
      <c r="A4802" s="15" t="s">
        <v>8669</v>
      </c>
      <c r="B4802" s="16" t="s">
        <v>8672</v>
      </c>
      <c r="C4802" s="18" t="s">
        <v>8673</v>
      </c>
      <c r="D4802" s="13" t="s">
        <v>16</v>
      </c>
      <c r="E4802" s="17">
        <v>4</v>
      </c>
    </row>
    <row r="4803" spans="1:5" ht="12.75" customHeight="1">
      <c r="A4803" s="15" t="s">
        <v>8669</v>
      </c>
      <c r="B4803" s="16" t="s">
        <v>8674</v>
      </c>
      <c r="C4803" s="18" t="s">
        <v>8675</v>
      </c>
      <c r="D4803" s="13" t="s">
        <v>16</v>
      </c>
      <c r="E4803" s="17">
        <v>3</v>
      </c>
    </row>
    <row r="4804" spans="1:5" ht="12.75" customHeight="1">
      <c r="A4804" s="15" t="s">
        <v>8669</v>
      </c>
      <c r="B4804" s="16" t="s">
        <v>8676</v>
      </c>
      <c r="C4804" s="18" t="s">
        <v>8677</v>
      </c>
      <c r="D4804" s="13" t="s">
        <v>113</v>
      </c>
      <c r="E4804" s="14"/>
    </row>
    <row r="4805" spans="1:5" ht="12.75" customHeight="1">
      <c r="A4805" s="10" t="s">
        <v>8669</v>
      </c>
      <c r="B4805" s="11" t="s">
        <v>8678</v>
      </c>
      <c r="C4805" s="18" t="s">
        <v>8679</v>
      </c>
      <c r="D4805" s="13" t="s">
        <v>13</v>
      </c>
      <c r="E4805" s="14"/>
    </row>
    <row r="4806" spans="1:5" ht="12.75" customHeight="1">
      <c r="A4806" s="15" t="s">
        <v>8669</v>
      </c>
      <c r="B4806" s="16" t="s">
        <v>8680</v>
      </c>
      <c r="C4806" s="18" t="s">
        <v>8681</v>
      </c>
      <c r="D4806" s="13" t="s">
        <v>16</v>
      </c>
      <c r="E4806" s="17">
        <v>2</v>
      </c>
    </row>
    <row r="4807" spans="1:5" ht="12.75" customHeight="1">
      <c r="A4807" s="15" t="s">
        <v>8669</v>
      </c>
      <c r="B4807" s="16" t="s">
        <v>8682</v>
      </c>
      <c r="C4807" s="18" t="s">
        <v>8683</v>
      </c>
      <c r="D4807" s="13" t="s">
        <v>16</v>
      </c>
      <c r="E4807" s="17">
        <v>6</v>
      </c>
    </row>
    <row r="4808" spans="1:5" ht="12.75" customHeight="1">
      <c r="A4808" s="15" t="s">
        <v>8669</v>
      </c>
      <c r="B4808" s="16" t="s">
        <v>8684</v>
      </c>
      <c r="C4808" s="18" t="s">
        <v>8685</v>
      </c>
      <c r="D4808" s="13" t="s">
        <v>16</v>
      </c>
      <c r="E4808" s="17">
        <v>1</v>
      </c>
    </row>
    <row r="4809" spans="1:5" ht="12.75" customHeight="1">
      <c r="A4809" s="15" t="s">
        <v>8669</v>
      </c>
      <c r="B4809" s="16" t="s">
        <v>8686</v>
      </c>
      <c r="C4809" s="18" t="s">
        <v>8687</v>
      </c>
      <c r="D4809" s="13" t="s">
        <v>16</v>
      </c>
      <c r="E4809" s="14"/>
    </row>
    <row r="4810" spans="1:5" ht="12.75" customHeight="1">
      <c r="A4810" s="15" t="s">
        <v>8669</v>
      </c>
      <c r="B4810" s="16" t="s">
        <v>8688</v>
      </c>
      <c r="C4810" s="18" t="s">
        <v>8689</v>
      </c>
      <c r="D4810" s="13" t="s">
        <v>16</v>
      </c>
      <c r="E4810" s="14"/>
    </row>
    <row r="4811" spans="1:5" ht="12.75" customHeight="1">
      <c r="A4811" s="15" t="s">
        <v>8669</v>
      </c>
      <c r="B4811" s="16" t="s">
        <v>8690</v>
      </c>
      <c r="C4811" s="18" t="s">
        <v>8691</v>
      </c>
      <c r="D4811" s="13" t="s">
        <v>16</v>
      </c>
      <c r="E4811" s="14"/>
    </row>
    <row r="4812" spans="1:5" ht="12.75" customHeight="1">
      <c r="A4812" s="15" t="s">
        <v>8669</v>
      </c>
      <c r="B4812" s="16" t="s">
        <v>8692</v>
      </c>
      <c r="C4812" s="18" t="s">
        <v>8693</v>
      </c>
      <c r="D4812" s="13" t="s">
        <v>16</v>
      </c>
      <c r="E4812" s="14"/>
    </row>
    <row r="4813" spans="1:5" ht="12.75" customHeight="1">
      <c r="A4813" s="15" t="s">
        <v>8669</v>
      </c>
      <c r="B4813" s="16" t="s">
        <v>8694</v>
      </c>
      <c r="C4813" s="18" t="s">
        <v>8695</v>
      </c>
      <c r="D4813" s="13" t="s">
        <v>16</v>
      </c>
      <c r="E4813" s="14"/>
    </row>
    <row r="4814" spans="1:5" ht="12.75" customHeight="1">
      <c r="A4814" s="15" t="s">
        <v>8669</v>
      </c>
      <c r="B4814" s="16" t="s">
        <v>8696</v>
      </c>
      <c r="C4814" s="18" t="s">
        <v>8697</v>
      </c>
      <c r="D4814" s="13" t="s">
        <v>16</v>
      </c>
      <c r="E4814" s="17">
        <v>1</v>
      </c>
    </row>
    <row r="4815" spans="1:5" ht="12.75" customHeight="1">
      <c r="A4815" s="15" t="s">
        <v>8669</v>
      </c>
      <c r="B4815" s="16" t="s">
        <v>8698</v>
      </c>
      <c r="C4815" s="18" t="s">
        <v>8699</v>
      </c>
      <c r="D4815" s="13" t="s">
        <v>16</v>
      </c>
      <c r="E4815" s="17">
        <v>1</v>
      </c>
    </row>
    <row r="4816" spans="1:5" ht="12.75" customHeight="1">
      <c r="A4816" s="15" t="s">
        <v>8669</v>
      </c>
      <c r="B4816" s="16" t="s">
        <v>8700</v>
      </c>
      <c r="C4816" s="18" t="s">
        <v>8701</v>
      </c>
      <c r="D4816" s="13" t="s">
        <v>16</v>
      </c>
      <c r="E4816" s="17">
        <v>3</v>
      </c>
    </row>
    <row r="4817" spans="1:5" ht="12.75" customHeight="1">
      <c r="A4817" s="15" t="s">
        <v>8669</v>
      </c>
      <c r="B4817" s="16" t="s">
        <v>8702</v>
      </c>
      <c r="C4817" s="18" t="s">
        <v>8703</v>
      </c>
      <c r="D4817" s="13" t="s">
        <v>16</v>
      </c>
      <c r="E4817" s="17">
        <v>1</v>
      </c>
    </row>
    <row r="4818" spans="1:5" ht="12.75" customHeight="1">
      <c r="A4818" s="15" t="s">
        <v>8669</v>
      </c>
      <c r="B4818" s="16" t="s">
        <v>8704</v>
      </c>
      <c r="C4818" s="18" t="s">
        <v>8705</v>
      </c>
      <c r="D4818" s="13" t="s">
        <v>113</v>
      </c>
      <c r="E4818" s="17">
        <v>1</v>
      </c>
    </row>
    <row r="4819" spans="1:5" ht="12.75" customHeight="1">
      <c r="A4819" s="15" t="s">
        <v>8669</v>
      </c>
      <c r="B4819" s="16" t="s">
        <v>8706</v>
      </c>
      <c r="C4819" s="18" t="s">
        <v>8707</v>
      </c>
      <c r="D4819" s="13" t="s">
        <v>16</v>
      </c>
      <c r="E4819" s="17">
        <v>1</v>
      </c>
    </row>
    <row r="4820" spans="1:5" ht="12.75" customHeight="1">
      <c r="A4820" s="15" t="s">
        <v>8669</v>
      </c>
      <c r="B4820" s="16" t="s">
        <v>8708</v>
      </c>
      <c r="C4820" s="12"/>
      <c r="D4820" s="13" t="s">
        <v>13</v>
      </c>
      <c r="E4820" s="14"/>
    </row>
    <row r="4821" spans="1:5" ht="12.75" customHeight="1">
      <c r="A4821" s="15" t="s">
        <v>8669</v>
      </c>
      <c r="B4821" s="16" t="s">
        <v>8709</v>
      </c>
      <c r="C4821" s="12"/>
      <c r="D4821" s="13" t="s">
        <v>13</v>
      </c>
      <c r="E4821" s="14"/>
    </row>
    <row r="4822" spans="1:5" ht="12.75" customHeight="1">
      <c r="A4822" s="15" t="s">
        <v>8710</v>
      </c>
      <c r="B4822" s="16" t="s">
        <v>8711</v>
      </c>
      <c r="C4822" s="12"/>
      <c r="D4822" s="13" t="s">
        <v>13</v>
      </c>
      <c r="E4822" s="17">
        <v>1</v>
      </c>
    </row>
    <row r="4823" spans="1:5" ht="12.75" customHeight="1">
      <c r="A4823" s="10" t="s">
        <v>8712</v>
      </c>
      <c r="B4823" s="11" t="s">
        <v>8713</v>
      </c>
      <c r="C4823" s="12"/>
      <c r="D4823" s="13" t="s">
        <v>13</v>
      </c>
      <c r="E4823" s="14"/>
    </row>
    <row r="4824" spans="1:5" ht="12.75" customHeight="1">
      <c r="A4824" s="15" t="s">
        <v>8712</v>
      </c>
      <c r="B4824" s="16" t="s">
        <v>8714</v>
      </c>
      <c r="C4824" s="18" t="s">
        <v>8715</v>
      </c>
      <c r="D4824" s="13" t="s">
        <v>16</v>
      </c>
      <c r="E4824" s="17">
        <v>1</v>
      </c>
    </row>
    <row r="4825" spans="1:5" ht="12.75" customHeight="1">
      <c r="A4825" s="15" t="s">
        <v>8712</v>
      </c>
      <c r="B4825" s="16" t="s">
        <v>8716</v>
      </c>
      <c r="C4825" s="18" t="s">
        <v>8717</v>
      </c>
      <c r="D4825" s="13" t="s">
        <v>16</v>
      </c>
      <c r="E4825" s="14"/>
    </row>
    <row r="4826" spans="1:5" ht="12.75" customHeight="1">
      <c r="A4826" s="15" t="s">
        <v>8712</v>
      </c>
      <c r="B4826" s="16" t="s">
        <v>8718</v>
      </c>
      <c r="C4826" s="18" t="s">
        <v>8719</v>
      </c>
      <c r="D4826" s="13" t="s">
        <v>16</v>
      </c>
      <c r="E4826" s="14"/>
    </row>
    <row r="4827" spans="1:5" ht="12.75" customHeight="1">
      <c r="A4827" s="15" t="s">
        <v>8712</v>
      </c>
      <c r="B4827" s="16" t="s">
        <v>8720</v>
      </c>
      <c r="C4827" s="18" t="s">
        <v>8721</v>
      </c>
      <c r="D4827" s="13" t="s">
        <v>16</v>
      </c>
      <c r="E4827" s="14"/>
    </row>
    <row r="4828" spans="1:5" ht="12.75" customHeight="1">
      <c r="A4828" s="10" t="s">
        <v>8712</v>
      </c>
      <c r="B4828" s="11" t="s">
        <v>8722</v>
      </c>
      <c r="C4828" s="18" t="s">
        <v>8723</v>
      </c>
      <c r="D4828" s="13" t="s">
        <v>13</v>
      </c>
      <c r="E4828" s="14"/>
    </row>
    <row r="4829" spans="1:5" ht="12.75" customHeight="1">
      <c r="A4829" s="10" t="s">
        <v>8712</v>
      </c>
      <c r="B4829" s="11" t="s">
        <v>8724</v>
      </c>
      <c r="C4829" s="12"/>
      <c r="D4829" s="13" t="s">
        <v>13</v>
      </c>
      <c r="E4829" s="14"/>
    </row>
    <row r="4830" spans="1:5" ht="12.75" customHeight="1">
      <c r="A4830" s="10" t="s">
        <v>8712</v>
      </c>
      <c r="B4830" s="11" t="s">
        <v>8725</v>
      </c>
      <c r="C4830" s="12"/>
      <c r="D4830" s="18" t="s">
        <v>13</v>
      </c>
      <c r="E4830" s="14"/>
    </row>
    <row r="4831" spans="1:5" ht="12.75" customHeight="1">
      <c r="A4831" s="10" t="s">
        <v>8712</v>
      </c>
      <c r="B4831" s="11" t="s">
        <v>8726</v>
      </c>
      <c r="C4831" s="12"/>
      <c r="D4831" s="13" t="s">
        <v>13</v>
      </c>
      <c r="E4831" s="14"/>
    </row>
    <row r="4832" spans="1:5" ht="12.75" customHeight="1">
      <c r="A4832" s="10" t="s">
        <v>8712</v>
      </c>
      <c r="B4832" s="11" t="s">
        <v>8727</v>
      </c>
      <c r="C4832" s="12"/>
      <c r="D4832" s="13" t="s">
        <v>13</v>
      </c>
      <c r="E4832" s="14"/>
    </row>
    <row r="4833" spans="1:5" ht="12.75" customHeight="1">
      <c r="A4833" s="10" t="s">
        <v>8712</v>
      </c>
      <c r="B4833" s="11" t="s">
        <v>8728</v>
      </c>
      <c r="C4833" s="12"/>
      <c r="D4833" s="13" t="s">
        <v>13</v>
      </c>
      <c r="E4833" s="14"/>
    </row>
    <row r="4834" spans="1:5" ht="12.75" customHeight="1">
      <c r="A4834" s="10" t="s">
        <v>8712</v>
      </c>
      <c r="B4834" s="11" t="s">
        <v>8729</v>
      </c>
      <c r="C4834" s="12"/>
      <c r="D4834" s="13" t="s">
        <v>13</v>
      </c>
      <c r="E4834" s="14"/>
    </row>
    <row r="4835" spans="1:5" ht="12.75" customHeight="1">
      <c r="A4835" s="10" t="s">
        <v>8712</v>
      </c>
      <c r="B4835" s="11" t="s">
        <v>8730</v>
      </c>
      <c r="C4835" s="12"/>
      <c r="D4835" s="13" t="s">
        <v>13</v>
      </c>
      <c r="E4835" s="14"/>
    </row>
    <row r="4836" spans="1:5" ht="12.75" customHeight="1">
      <c r="A4836" s="10" t="s">
        <v>8712</v>
      </c>
      <c r="B4836" s="11" t="s">
        <v>8731</v>
      </c>
      <c r="C4836" s="12"/>
      <c r="D4836" s="13" t="s">
        <v>13</v>
      </c>
      <c r="E4836" s="14"/>
    </row>
    <row r="4837" spans="1:5" ht="12.75" customHeight="1">
      <c r="A4837" s="10" t="s">
        <v>8712</v>
      </c>
      <c r="B4837" s="11" t="s">
        <v>8732</v>
      </c>
      <c r="C4837" s="12"/>
      <c r="D4837" s="13" t="s">
        <v>13</v>
      </c>
      <c r="E4837" s="14"/>
    </row>
    <row r="4838" spans="1:5" ht="12.75" customHeight="1">
      <c r="A4838" s="10" t="s">
        <v>8712</v>
      </c>
      <c r="B4838" s="11" t="s">
        <v>8733</v>
      </c>
      <c r="C4838" s="12"/>
      <c r="D4838" s="13" t="s">
        <v>13</v>
      </c>
      <c r="E4838" s="14"/>
    </row>
    <row r="4839" spans="1:5" ht="12.75" customHeight="1">
      <c r="A4839" s="10" t="s">
        <v>8712</v>
      </c>
      <c r="B4839" s="11" t="s">
        <v>8734</v>
      </c>
      <c r="C4839" s="12"/>
      <c r="D4839" s="13" t="s">
        <v>13</v>
      </c>
      <c r="E4839" s="14"/>
    </row>
    <row r="4840" spans="1:5" ht="12.75" customHeight="1">
      <c r="A4840" s="10" t="s">
        <v>8712</v>
      </c>
      <c r="B4840" s="11" t="s">
        <v>8735</v>
      </c>
      <c r="C4840" s="12"/>
      <c r="D4840" s="13" t="s">
        <v>13</v>
      </c>
      <c r="E4840" s="14"/>
    </row>
    <row r="4841" spans="1:5" ht="12.75" customHeight="1">
      <c r="A4841" s="10" t="s">
        <v>8712</v>
      </c>
      <c r="B4841" s="11" t="s">
        <v>8736</v>
      </c>
      <c r="C4841" s="12"/>
      <c r="D4841" s="13" t="s">
        <v>13</v>
      </c>
      <c r="E4841" s="14"/>
    </row>
    <row r="4842" spans="1:5" ht="12.75" customHeight="1">
      <c r="A4842" s="15" t="s">
        <v>8712</v>
      </c>
      <c r="B4842" s="16" t="s">
        <v>8737</v>
      </c>
      <c r="C4842" s="12"/>
      <c r="D4842" s="13" t="s">
        <v>13</v>
      </c>
      <c r="E4842" s="14"/>
    </row>
    <row r="4843" spans="1:5" ht="12.75" customHeight="1">
      <c r="A4843" s="15" t="s">
        <v>8712</v>
      </c>
      <c r="B4843" s="16" t="s">
        <v>8738</v>
      </c>
      <c r="C4843" s="12"/>
      <c r="D4843" s="13" t="s">
        <v>13</v>
      </c>
      <c r="E4843" s="14"/>
    </row>
    <row r="4844" spans="1:5" ht="12.75" customHeight="1">
      <c r="A4844" s="15" t="s">
        <v>8712</v>
      </c>
      <c r="B4844" s="16" t="s">
        <v>8739</v>
      </c>
      <c r="C4844" s="12"/>
      <c r="D4844" s="13" t="s">
        <v>13</v>
      </c>
      <c r="E4844" s="14"/>
    </row>
    <row r="4845" spans="1:5" ht="12.75" customHeight="1">
      <c r="A4845" s="15" t="s">
        <v>8712</v>
      </c>
      <c r="B4845" s="16" t="s">
        <v>8740</v>
      </c>
      <c r="C4845" s="12"/>
      <c r="D4845" s="13" t="s">
        <v>13</v>
      </c>
      <c r="E4845" s="14"/>
    </row>
    <row r="4846" spans="1:5" ht="12.75" customHeight="1">
      <c r="A4846" s="15" t="s">
        <v>8712</v>
      </c>
      <c r="B4846" s="16" t="s">
        <v>8741</v>
      </c>
      <c r="C4846" s="12"/>
      <c r="D4846" s="13" t="s">
        <v>13</v>
      </c>
      <c r="E4846" s="14"/>
    </row>
    <row r="4847" spans="1:5" ht="12.75" customHeight="1">
      <c r="A4847" s="15" t="s">
        <v>8712</v>
      </c>
      <c r="B4847" s="16" t="s">
        <v>8742</v>
      </c>
      <c r="C4847" s="12"/>
      <c r="D4847" s="13" t="s">
        <v>13</v>
      </c>
      <c r="E4847" s="14"/>
    </row>
    <row r="4848" spans="1:5" ht="12.75" customHeight="1">
      <c r="A4848" s="15" t="s">
        <v>8712</v>
      </c>
      <c r="B4848" s="16" t="s">
        <v>8743</v>
      </c>
      <c r="C4848" s="12"/>
      <c r="D4848" s="13" t="s">
        <v>13</v>
      </c>
      <c r="E4848" s="14"/>
    </row>
    <row r="4849" spans="1:5" ht="12.75" customHeight="1">
      <c r="A4849" s="15" t="s">
        <v>8744</v>
      </c>
      <c r="B4849" s="16" t="s">
        <v>8745</v>
      </c>
      <c r="C4849" s="18" t="s">
        <v>8746</v>
      </c>
      <c r="D4849" s="13" t="s">
        <v>113</v>
      </c>
      <c r="E4849" s="14"/>
    </row>
    <row r="4850" spans="1:5" ht="12.75" customHeight="1">
      <c r="A4850" s="15" t="s">
        <v>8747</v>
      </c>
      <c r="B4850" s="16" t="s">
        <v>8748</v>
      </c>
      <c r="C4850" s="18" t="s">
        <v>8749</v>
      </c>
      <c r="D4850" s="13" t="s">
        <v>16</v>
      </c>
      <c r="E4850" s="17">
        <v>1</v>
      </c>
    </row>
    <row r="4851" spans="1:5" ht="12.75" customHeight="1">
      <c r="A4851" s="15" t="s">
        <v>8747</v>
      </c>
      <c r="B4851" s="16" t="s">
        <v>8750</v>
      </c>
      <c r="C4851" s="18" t="s">
        <v>8751</v>
      </c>
      <c r="D4851" s="13" t="s">
        <v>16</v>
      </c>
      <c r="E4851" s="14"/>
    </row>
    <row r="4852" spans="1:5" ht="12.75" customHeight="1">
      <c r="A4852" s="15" t="s">
        <v>8747</v>
      </c>
      <c r="B4852" s="16" t="s">
        <v>8752</v>
      </c>
      <c r="C4852" s="18" t="s">
        <v>8753</v>
      </c>
      <c r="D4852" s="13" t="s">
        <v>113</v>
      </c>
      <c r="E4852" s="14"/>
    </row>
    <row r="4853" spans="1:5" ht="12.75" customHeight="1">
      <c r="A4853" s="15" t="s">
        <v>8747</v>
      </c>
      <c r="B4853" s="16" t="s">
        <v>8754</v>
      </c>
      <c r="C4853" s="18" t="s">
        <v>8755</v>
      </c>
      <c r="D4853" s="13" t="s">
        <v>16</v>
      </c>
      <c r="E4853" s="17">
        <v>2</v>
      </c>
    </row>
    <row r="4854" spans="1:5" ht="12.75" customHeight="1">
      <c r="A4854" s="15" t="s">
        <v>8747</v>
      </c>
      <c r="B4854" s="16" t="s">
        <v>8756</v>
      </c>
      <c r="C4854" s="18" t="s">
        <v>8757</v>
      </c>
      <c r="D4854" s="13" t="s">
        <v>113</v>
      </c>
      <c r="E4854" s="17">
        <v>1</v>
      </c>
    </row>
    <row r="4855" spans="1:5" ht="12.75" customHeight="1">
      <c r="A4855" s="15" t="s">
        <v>8747</v>
      </c>
      <c r="B4855" s="16" t="s">
        <v>8758</v>
      </c>
      <c r="C4855" s="12"/>
      <c r="D4855" s="13" t="s">
        <v>13</v>
      </c>
      <c r="E4855" s="14"/>
    </row>
    <row r="4856" spans="1:5" ht="12.75" customHeight="1">
      <c r="A4856" s="15" t="s">
        <v>8747</v>
      </c>
      <c r="B4856" s="16" t="s">
        <v>8759</v>
      </c>
      <c r="C4856" s="18" t="s">
        <v>8760</v>
      </c>
      <c r="D4856" s="13" t="s">
        <v>16</v>
      </c>
      <c r="E4856" s="17">
        <v>1</v>
      </c>
    </row>
    <row r="4857" spans="1:5" ht="12.75" customHeight="1">
      <c r="A4857" s="15" t="s">
        <v>8761</v>
      </c>
      <c r="B4857" s="16" t="s">
        <v>8762</v>
      </c>
      <c r="C4857" s="18" t="s">
        <v>8763</v>
      </c>
      <c r="D4857" s="13" t="s">
        <v>113</v>
      </c>
      <c r="E4857" s="14"/>
    </row>
    <row r="4858" spans="1:5" ht="12.75" customHeight="1">
      <c r="A4858" s="15" t="s">
        <v>8761</v>
      </c>
      <c r="B4858" s="16" t="s">
        <v>8764</v>
      </c>
      <c r="C4858" s="18" t="s">
        <v>8765</v>
      </c>
      <c r="D4858" s="13" t="s">
        <v>16</v>
      </c>
      <c r="E4858" s="14"/>
    </row>
    <row r="4859" spans="1:5" ht="12.75" customHeight="1">
      <c r="A4859" s="10" t="s">
        <v>8766</v>
      </c>
      <c r="B4859" s="11" t="s">
        <v>8767</v>
      </c>
      <c r="C4859" s="18" t="s">
        <v>8768</v>
      </c>
      <c r="D4859" s="13" t="s">
        <v>13</v>
      </c>
      <c r="E4859" s="14"/>
    </row>
    <row r="4860" spans="1:5" ht="12.75" customHeight="1">
      <c r="A4860" s="15" t="s">
        <v>8769</v>
      </c>
      <c r="B4860" s="16" t="s">
        <v>8770</v>
      </c>
      <c r="C4860" s="12"/>
      <c r="D4860" s="13" t="s">
        <v>13</v>
      </c>
      <c r="E4860" s="14"/>
    </row>
    <row r="4861" spans="1:5" ht="12.75" customHeight="1">
      <c r="A4861" s="15" t="s">
        <v>8769</v>
      </c>
      <c r="B4861" s="16" t="s">
        <v>8771</v>
      </c>
      <c r="C4861" s="12"/>
      <c r="D4861" s="13" t="s">
        <v>13</v>
      </c>
      <c r="E4861" s="14"/>
    </row>
    <row r="4862" spans="1:5" ht="12.75" customHeight="1">
      <c r="A4862" s="15" t="s">
        <v>8769</v>
      </c>
      <c r="B4862" s="16" t="s">
        <v>8772</v>
      </c>
      <c r="C4862" s="12"/>
      <c r="D4862" s="13" t="s">
        <v>13</v>
      </c>
      <c r="E4862" s="14"/>
    </row>
    <row r="4863" spans="1:5" ht="12.75" customHeight="1">
      <c r="A4863" s="15" t="s">
        <v>8773</v>
      </c>
      <c r="B4863" s="16" t="s">
        <v>8774</v>
      </c>
      <c r="C4863" s="18" t="s">
        <v>8775</v>
      </c>
      <c r="D4863" s="13" t="s">
        <v>224</v>
      </c>
      <c r="E4863" s="17">
        <v>1</v>
      </c>
    </row>
    <row r="4864" spans="1:5" ht="12.75" customHeight="1">
      <c r="A4864" s="10" t="s">
        <v>8776</v>
      </c>
      <c r="B4864" s="11" t="s">
        <v>8777</v>
      </c>
      <c r="C4864" s="18" t="s">
        <v>8778</v>
      </c>
      <c r="D4864" s="13" t="s">
        <v>13</v>
      </c>
      <c r="E4864" s="14"/>
    </row>
    <row r="4865" spans="1:5" ht="12.75" customHeight="1">
      <c r="A4865" s="15" t="s">
        <v>8779</v>
      </c>
      <c r="B4865" s="16" t="s">
        <v>8780</v>
      </c>
      <c r="C4865" s="18" t="s">
        <v>8781</v>
      </c>
      <c r="D4865" s="13" t="s">
        <v>113</v>
      </c>
      <c r="E4865" s="14"/>
    </row>
    <row r="4866" spans="1:5" ht="12.75" customHeight="1">
      <c r="A4866" s="15" t="s">
        <v>8779</v>
      </c>
      <c r="B4866" s="16" t="s">
        <v>8782</v>
      </c>
      <c r="C4866" s="18" t="s">
        <v>8783</v>
      </c>
      <c r="D4866" s="13" t="s">
        <v>113</v>
      </c>
      <c r="E4866" s="14"/>
    </row>
    <row r="4867" spans="1:5" ht="12.75" customHeight="1">
      <c r="A4867" s="15" t="s">
        <v>8779</v>
      </c>
      <c r="B4867" s="16" t="s">
        <v>8784</v>
      </c>
      <c r="C4867" s="18" t="s">
        <v>8785</v>
      </c>
      <c r="D4867" s="13" t="s">
        <v>113</v>
      </c>
      <c r="E4867" s="14"/>
    </row>
    <row r="4868" spans="1:5" ht="12.75" customHeight="1">
      <c r="A4868" s="15" t="s">
        <v>8786</v>
      </c>
      <c r="B4868" s="16" t="s">
        <v>8787</v>
      </c>
      <c r="C4868" s="18" t="s">
        <v>8788</v>
      </c>
      <c r="D4868" s="13" t="s">
        <v>113</v>
      </c>
      <c r="E4868" s="17">
        <v>1</v>
      </c>
    </row>
    <row r="4869" spans="1:5" ht="12.75" customHeight="1">
      <c r="A4869" s="15" t="s">
        <v>8789</v>
      </c>
      <c r="B4869" s="16" t="s">
        <v>8790</v>
      </c>
      <c r="C4869" s="18" t="s">
        <v>8791</v>
      </c>
      <c r="D4869" s="13" t="s">
        <v>16</v>
      </c>
      <c r="E4869" s="17">
        <v>1</v>
      </c>
    </row>
    <row r="4870" spans="1:5" ht="12.75" customHeight="1">
      <c r="A4870" s="15" t="s">
        <v>8789</v>
      </c>
      <c r="B4870" s="16" t="s">
        <v>8792</v>
      </c>
      <c r="C4870" s="18" t="s">
        <v>8793</v>
      </c>
      <c r="D4870" s="13" t="s">
        <v>300</v>
      </c>
      <c r="E4870" s="14"/>
    </row>
    <row r="4871" spans="1:5" ht="12.75" customHeight="1">
      <c r="A4871" s="15" t="s">
        <v>8794</v>
      </c>
      <c r="B4871" s="16" t="s">
        <v>8795</v>
      </c>
      <c r="C4871" s="12"/>
      <c r="D4871" s="13" t="s">
        <v>13</v>
      </c>
      <c r="E4871" s="14"/>
    </row>
    <row r="4872" spans="1:5" ht="12.75" customHeight="1">
      <c r="A4872" s="15" t="s">
        <v>8794</v>
      </c>
      <c r="B4872" s="16" t="s">
        <v>8796</v>
      </c>
      <c r="C4872" s="12"/>
      <c r="D4872" s="13" t="s">
        <v>13</v>
      </c>
      <c r="E4872" s="14"/>
    </row>
    <row r="4873" spans="1:5" ht="12.75" customHeight="1">
      <c r="A4873" s="10" t="s">
        <v>8797</v>
      </c>
      <c r="B4873" s="11" t="s">
        <v>8798</v>
      </c>
      <c r="C4873" s="12"/>
      <c r="D4873" s="13" t="s">
        <v>13</v>
      </c>
      <c r="E4873" s="14"/>
    </row>
    <row r="4874" spans="1:5" ht="12.75" customHeight="1">
      <c r="A4874" s="15" t="s">
        <v>8797</v>
      </c>
      <c r="B4874" s="16" t="s">
        <v>8799</v>
      </c>
      <c r="C4874" s="18" t="s">
        <v>8800</v>
      </c>
      <c r="D4874" s="13" t="s">
        <v>16</v>
      </c>
      <c r="E4874" s="14"/>
    </row>
    <row r="4875" spans="1:5" ht="12.75" customHeight="1">
      <c r="A4875" s="15" t="s">
        <v>8801</v>
      </c>
      <c r="B4875" s="16" t="s">
        <v>8802</v>
      </c>
      <c r="C4875" s="18" t="s">
        <v>8803</v>
      </c>
      <c r="D4875" s="13" t="s">
        <v>113</v>
      </c>
      <c r="E4875" s="14"/>
    </row>
    <row r="4876" spans="1:5" ht="12.75" customHeight="1">
      <c r="A4876" s="15" t="s">
        <v>8801</v>
      </c>
      <c r="B4876" s="16" t="s">
        <v>8804</v>
      </c>
      <c r="C4876" s="18" t="s">
        <v>8805</v>
      </c>
      <c r="D4876" s="13" t="s">
        <v>113</v>
      </c>
      <c r="E4876" s="14"/>
    </row>
    <row r="4877" spans="1:5" ht="12.75" customHeight="1">
      <c r="A4877" s="15" t="s">
        <v>8801</v>
      </c>
      <c r="B4877" s="16" t="s">
        <v>8806</v>
      </c>
      <c r="C4877" s="18" t="s">
        <v>8807</v>
      </c>
      <c r="D4877" s="13" t="s">
        <v>113</v>
      </c>
      <c r="E4877" s="14"/>
    </row>
    <row r="4878" spans="1:5" ht="12.75" customHeight="1">
      <c r="A4878" s="15" t="s">
        <v>8801</v>
      </c>
      <c r="B4878" s="16" t="s">
        <v>8808</v>
      </c>
      <c r="C4878" s="18" t="s">
        <v>8809</v>
      </c>
      <c r="D4878" s="13" t="s">
        <v>113</v>
      </c>
      <c r="E4878" s="14"/>
    </row>
    <row r="4879" spans="1:5" ht="12.75" customHeight="1">
      <c r="A4879" s="15" t="s">
        <v>8801</v>
      </c>
      <c r="B4879" s="16" t="s">
        <v>8810</v>
      </c>
      <c r="C4879" s="18" t="s">
        <v>8811</v>
      </c>
      <c r="D4879" s="13" t="s">
        <v>113</v>
      </c>
      <c r="E4879" s="14"/>
    </row>
    <row r="4880" spans="1:5" ht="12.75" customHeight="1">
      <c r="A4880" s="15" t="s">
        <v>8801</v>
      </c>
      <c r="B4880" s="16" t="s">
        <v>8812</v>
      </c>
      <c r="C4880" s="18" t="s">
        <v>8813</v>
      </c>
      <c r="D4880" s="13" t="s">
        <v>113</v>
      </c>
      <c r="E4880" s="14"/>
    </row>
    <row r="4881" spans="1:5" ht="12.75" customHeight="1">
      <c r="A4881" s="15" t="s">
        <v>8801</v>
      </c>
      <c r="B4881" s="16" t="s">
        <v>8814</v>
      </c>
      <c r="C4881" s="18" t="s">
        <v>8815</v>
      </c>
      <c r="D4881" s="13" t="s">
        <v>113</v>
      </c>
      <c r="E4881" s="14"/>
    </row>
    <row r="4882" spans="1:5" ht="12.75" customHeight="1">
      <c r="A4882" s="15" t="s">
        <v>8801</v>
      </c>
      <c r="B4882" s="16" t="s">
        <v>8816</v>
      </c>
      <c r="C4882" s="18" t="s">
        <v>8817</v>
      </c>
      <c r="D4882" s="13" t="s">
        <v>113</v>
      </c>
      <c r="E4882" s="14"/>
    </row>
    <row r="4883" spans="1:5" ht="12.75" customHeight="1">
      <c r="A4883" s="15" t="s">
        <v>8801</v>
      </c>
      <c r="B4883" s="16" t="s">
        <v>8818</v>
      </c>
      <c r="C4883" s="18" t="s">
        <v>8819</v>
      </c>
      <c r="D4883" s="13" t="s">
        <v>16</v>
      </c>
      <c r="E4883" s="14"/>
    </row>
    <row r="4884" spans="1:5" ht="12.75" customHeight="1">
      <c r="A4884" s="15" t="s">
        <v>8801</v>
      </c>
      <c r="B4884" s="16" t="s">
        <v>8820</v>
      </c>
      <c r="C4884" s="18" t="s">
        <v>8821</v>
      </c>
      <c r="D4884" s="13" t="s">
        <v>113</v>
      </c>
      <c r="E4884" s="14"/>
    </row>
    <row r="4885" spans="1:5" ht="12.75" customHeight="1">
      <c r="A4885" s="15" t="s">
        <v>8801</v>
      </c>
      <c r="B4885" s="16" t="s">
        <v>8822</v>
      </c>
      <c r="C4885" s="18" t="s">
        <v>8823</v>
      </c>
      <c r="D4885" s="13" t="s">
        <v>113</v>
      </c>
      <c r="E4885" s="14"/>
    </row>
    <row r="4886" spans="1:5" ht="12.75" customHeight="1">
      <c r="A4886" s="15" t="s">
        <v>8801</v>
      </c>
      <c r="B4886" s="16" t="s">
        <v>8824</v>
      </c>
      <c r="C4886" s="18" t="s">
        <v>8825</v>
      </c>
      <c r="D4886" s="13" t="s">
        <v>136</v>
      </c>
      <c r="E4886" s="17">
        <v>1</v>
      </c>
    </row>
    <row r="4887" spans="1:5" ht="12.75" customHeight="1">
      <c r="A4887" s="15" t="s">
        <v>8801</v>
      </c>
      <c r="B4887" s="16" t="s">
        <v>8826</v>
      </c>
      <c r="C4887" s="18" t="s">
        <v>8827</v>
      </c>
      <c r="D4887" s="13" t="s">
        <v>16</v>
      </c>
      <c r="E4887" s="14"/>
    </row>
    <row r="4888" spans="1:5" ht="12.75" customHeight="1">
      <c r="A4888" s="15" t="s">
        <v>8801</v>
      </c>
      <c r="B4888" s="16" t="s">
        <v>8828</v>
      </c>
      <c r="C4888" s="18" t="s">
        <v>8829</v>
      </c>
      <c r="D4888" s="13" t="s">
        <v>113</v>
      </c>
      <c r="E4888" s="14"/>
    </row>
    <row r="4889" spans="1:5" ht="12.75" customHeight="1">
      <c r="A4889" s="15" t="s">
        <v>8801</v>
      </c>
      <c r="B4889" s="16" t="s">
        <v>8830</v>
      </c>
      <c r="C4889" s="18" t="s">
        <v>8831</v>
      </c>
      <c r="D4889" s="13" t="s">
        <v>16</v>
      </c>
      <c r="E4889" s="14"/>
    </row>
    <row r="4890" spans="1:5" ht="12.75" customHeight="1">
      <c r="A4890" s="15" t="s">
        <v>8801</v>
      </c>
      <c r="B4890" s="16" t="s">
        <v>8832</v>
      </c>
      <c r="C4890" s="18" t="s">
        <v>8833</v>
      </c>
      <c r="D4890" s="13" t="s">
        <v>113</v>
      </c>
      <c r="E4890" s="14"/>
    </row>
    <row r="4891" spans="1:5" ht="12.75" customHeight="1">
      <c r="A4891" s="15" t="s">
        <v>8801</v>
      </c>
      <c r="B4891" s="16" t="s">
        <v>8834</v>
      </c>
      <c r="C4891" s="18" t="s">
        <v>8835</v>
      </c>
      <c r="D4891" s="13" t="s">
        <v>113</v>
      </c>
      <c r="E4891" s="14"/>
    </row>
    <row r="4892" spans="1:5" ht="12.75" customHeight="1">
      <c r="A4892" s="15" t="s">
        <v>8801</v>
      </c>
      <c r="B4892" s="16" t="s">
        <v>8836</v>
      </c>
      <c r="C4892" s="18" t="s">
        <v>8837</v>
      </c>
      <c r="D4892" s="13" t="s">
        <v>113</v>
      </c>
      <c r="E4892" s="14"/>
    </row>
    <row r="4893" spans="1:5" ht="12.75" customHeight="1">
      <c r="A4893" s="15" t="s">
        <v>8801</v>
      </c>
      <c r="B4893" s="16" t="s">
        <v>8838</v>
      </c>
      <c r="C4893" s="18" t="s">
        <v>8839</v>
      </c>
      <c r="D4893" s="13" t="s">
        <v>113</v>
      </c>
      <c r="E4893" s="14"/>
    </row>
    <row r="4894" spans="1:5" ht="12.75" customHeight="1">
      <c r="A4894" s="15" t="s">
        <v>8801</v>
      </c>
      <c r="B4894" s="16" t="s">
        <v>8840</v>
      </c>
      <c r="C4894" s="18" t="s">
        <v>8841</v>
      </c>
      <c r="D4894" s="13" t="s">
        <v>113</v>
      </c>
      <c r="E4894" s="14"/>
    </row>
    <row r="4895" spans="1:5" ht="12.75" customHeight="1">
      <c r="A4895" s="15" t="s">
        <v>8801</v>
      </c>
      <c r="B4895" s="16" t="s">
        <v>8842</v>
      </c>
      <c r="C4895" s="18" t="s">
        <v>8843</v>
      </c>
      <c r="D4895" s="13" t="s">
        <v>113</v>
      </c>
      <c r="E4895" s="14"/>
    </row>
    <row r="4896" spans="1:5" ht="12.75" customHeight="1">
      <c r="A4896" s="15" t="s">
        <v>8801</v>
      </c>
      <c r="B4896" s="16" t="s">
        <v>8844</v>
      </c>
      <c r="C4896" s="18" t="s">
        <v>8845</v>
      </c>
      <c r="D4896" s="13" t="s">
        <v>16</v>
      </c>
      <c r="E4896" s="14"/>
    </row>
    <row r="4897" spans="1:5" ht="12.75" customHeight="1">
      <c r="A4897" s="15" t="s">
        <v>8801</v>
      </c>
      <c r="B4897" s="16" t="s">
        <v>8846</v>
      </c>
      <c r="C4897" s="18" t="s">
        <v>8847</v>
      </c>
      <c r="D4897" s="13" t="s">
        <v>113</v>
      </c>
      <c r="E4897" s="14"/>
    </row>
    <row r="4898" spans="1:5" ht="12.75" customHeight="1">
      <c r="A4898" s="15" t="s">
        <v>8801</v>
      </c>
      <c r="B4898" s="16" t="s">
        <v>8848</v>
      </c>
      <c r="C4898" s="18" t="s">
        <v>8849</v>
      </c>
      <c r="D4898" s="13" t="s">
        <v>113</v>
      </c>
      <c r="E4898" s="14"/>
    </row>
    <row r="4899" spans="1:5" ht="12.75" customHeight="1">
      <c r="A4899" s="15" t="s">
        <v>8801</v>
      </c>
      <c r="B4899" s="16" t="s">
        <v>8850</v>
      </c>
      <c r="C4899" s="18" t="s">
        <v>8851</v>
      </c>
      <c r="D4899" s="13" t="s">
        <v>113</v>
      </c>
      <c r="E4899" s="14"/>
    </row>
    <row r="4900" spans="1:5" ht="12.75" customHeight="1">
      <c r="A4900" s="15" t="s">
        <v>8801</v>
      </c>
      <c r="B4900" s="16" t="s">
        <v>8852</v>
      </c>
      <c r="C4900" s="18" t="s">
        <v>8853</v>
      </c>
      <c r="D4900" s="13" t="s">
        <v>113</v>
      </c>
      <c r="E4900" s="14"/>
    </row>
    <row r="4901" spans="1:5" ht="12.75" customHeight="1">
      <c r="A4901" s="15" t="s">
        <v>8801</v>
      </c>
      <c r="B4901" s="16" t="s">
        <v>8854</v>
      </c>
      <c r="C4901" s="18" t="s">
        <v>8855</v>
      </c>
      <c r="D4901" s="13" t="s">
        <v>113</v>
      </c>
      <c r="E4901" s="14"/>
    </row>
    <row r="4902" spans="1:5" ht="12.75" customHeight="1">
      <c r="A4902" s="15" t="s">
        <v>8801</v>
      </c>
      <c r="B4902" s="16" t="s">
        <v>8856</v>
      </c>
      <c r="C4902" s="18" t="s">
        <v>8857</v>
      </c>
      <c r="D4902" s="13" t="s">
        <v>16</v>
      </c>
      <c r="E4902" s="14"/>
    </row>
    <row r="4903" spans="1:5" ht="12.75" customHeight="1">
      <c r="A4903" s="15" t="s">
        <v>8801</v>
      </c>
      <c r="B4903" s="16" t="s">
        <v>8858</v>
      </c>
      <c r="C4903" s="18" t="s">
        <v>8859</v>
      </c>
      <c r="D4903" s="13" t="s">
        <v>16</v>
      </c>
      <c r="E4903" s="14"/>
    </row>
    <row r="4904" spans="1:5" ht="12.75" customHeight="1">
      <c r="A4904" s="15" t="s">
        <v>8801</v>
      </c>
      <c r="B4904" s="16" t="s">
        <v>8860</v>
      </c>
      <c r="C4904" s="18" t="s">
        <v>8861</v>
      </c>
      <c r="D4904" s="13" t="s">
        <v>113</v>
      </c>
      <c r="E4904" s="14"/>
    </row>
    <row r="4905" spans="1:5" ht="12.75" customHeight="1">
      <c r="A4905" s="15" t="s">
        <v>8801</v>
      </c>
      <c r="B4905" s="16" t="s">
        <v>8862</v>
      </c>
      <c r="C4905" s="18" t="s">
        <v>8863</v>
      </c>
      <c r="D4905" s="13" t="s">
        <v>113</v>
      </c>
      <c r="E4905" s="14"/>
    </row>
    <row r="4906" spans="1:5" ht="12.75" customHeight="1">
      <c r="A4906" s="15" t="s">
        <v>8801</v>
      </c>
      <c r="B4906" s="16" t="s">
        <v>8864</v>
      </c>
      <c r="C4906" s="18" t="s">
        <v>8865</v>
      </c>
      <c r="D4906" s="13" t="s">
        <v>113</v>
      </c>
      <c r="E4906" s="14"/>
    </row>
    <row r="4907" spans="1:5" ht="12.75" customHeight="1">
      <c r="A4907" s="15" t="s">
        <v>8801</v>
      </c>
      <c r="B4907" s="16" t="s">
        <v>8866</v>
      </c>
      <c r="C4907" s="18" t="s">
        <v>8867</v>
      </c>
      <c r="D4907" s="13" t="s">
        <v>113</v>
      </c>
      <c r="E4907" s="14"/>
    </row>
    <row r="4908" spans="1:5" ht="12.75" customHeight="1">
      <c r="A4908" s="15" t="s">
        <v>8801</v>
      </c>
      <c r="B4908" s="16" t="s">
        <v>8868</v>
      </c>
      <c r="C4908" s="18" t="s">
        <v>8869</v>
      </c>
      <c r="D4908" s="13" t="s">
        <v>113</v>
      </c>
      <c r="E4908" s="14"/>
    </row>
    <row r="4909" spans="1:5" ht="12.75" customHeight="1">
      <c r="A4909" s="15" t="s">
        <v>8801</v>
      </c>
      <c r="B4909" s="16" t="s">
        <v>8870</v>
      </c>
      <c r="C4909" s="18" t="s">
        <v>8871</v>
      </c>
      <c r="D4909" s="13" t="s">
        <v>113</v>
      </c>
      <c r="E4909" s="14"/>
    </row>
    <row r="4910" spans="1:5" ht="12.75" customHeight="1">
      <c r="A4910" s="15" t="s">
        <v>8801</v>
      </c>
      <c r="B4910" s="16" t="s">
        <v>8872</v>
      </c>
      <c r="C4910" s="18" t="s">
        <v>8873</v>
      </c>
      <c r="D4910" s="13" t="s">
        <v>113</v>
      </c>
      <c r="E4910" s="14"/>
    </row>
    <row r="4911" spans="1:5" ht="12.75" customHeight="1">
      <c r="A4911" s="15" t="s">
        <v>8801</v>
      </c>
      <c r="B4911" s="16" t="s">
        <v>8874</v>
      </c>
      <c r="C4911" s="18" t="s">
        <v>8875</v>
      </c>
      <c r="D4911" s="13" t="s">
        <v>113</v>
      </c>
      <c r="E4911" s="14"/>
    </row>
    <row r="4912" spans="1:5" ht="12.75" customHeight="1">
      <c r="A4912" s="15" t="s">
        <v>8801</v>
      </c>
      <c r="B4912" s="16" t="s">
        <v>8876</v>
      </c>
      <c r="C4912" s="18" t="s">
        <v>8877</v>
      </c>
      <c r="D4912" s="13" t="s">
        <v>113</v>
      </c>
      <c r="E4912" s="14"/>
    </row>
    <row r="4913" spans="1:5" ht="12.75" customHeight="1">
      <c r="A4913" s="15" t="s">
        <v>8801</v>
      </c>
      <c r="B4913" s="16" t="s">
        <v>8878</v>
      </c>
      <c r="C4913" s="18" t="s">
        <v>8879</v>
      </c>
      <c r="D4913" s="13" t="s">
        <v>113</v>
      </c>
      <c r="E4913" s="14"/>
    </row>
    <row r="4914" spans="1:5" ht="12.75" customHeight="1">
      <c r="A4914" s="15" t="s">
        <v>8801</v>
      </c>
      <c r="B4914" s="16" t="s">
        <v>8880</v>
      </c>
      <c r="C4914" s="18" t="s">
        <v>8881</v>
      </c>
      <c r="D4914" s="13" t="s">
        <v>113</v>
      </c>
      <c r="E4914" s="14"/>
    </row>
    <row r="4915" spans="1:5" ht="12.75" customHeight="1">
      <c r="A4915" s="15" t="s">
        <v>8801</v>
      </c>
      <c r="B4915" s="16" t="s">
        <v>8882</v>
      </c>
      <c r="C4915" s="18" t="s">
        <v>8883</v>
      </c>
      <c r="D4915" s="13" t="s">
        <v>113</v>
      </c>
      <c r="E4915" s="17">
        <v>1</v>
      </c>
    </row>
    <row r="4916" spans="1:5" ht="12.75" customHeight="1">
      <c r="A4916" s="15" t="s">
        <v>8801</v>
      </c>
      <c r="B4916" s="16" t="s">
        <v>8884</v>
      </c>
      <c r="C4916" s="18" t="s">
        <v>8885</v>
      </c>
      <c r="D4916" s="13" t="s">
        <v>113</v>
      </c>
      <c r="E4916" s="14"/>
    </row>
    <row r="4917" spans="1:5" ht="12.75" customHeight="1">
      <c r="A4917" s="15" t="s">
        <v>8801</v>
      </c>
      <c r="B4917" s="16" t="s">
        <v>8886</v>
      </c>
      <c r="C4917" s="18" t="s">
        <v>8887</v>
      </c>
      <c r="D4917" s="13" t="s">
        <v>113</v>
      </c>
      <c r="E4917" s="14"/>
    </row>
    <row r="4918" spans="1:5" ht="12.75" customHeight="1">
      <c r="A4918" s="15" t="s">
        <v>8801</v>
      </c>
      <c r="B4918" s="16" t="s">
        <v>8888</v>
      </c>
      <c r="C4918" s="18" t="s">
        <v>8889</v>
      </c>
      <c r="D4918" s="13" t="s">
        <v>113</v>
      </c>
      <c r="E4918" s="14"/>
    </row>
    <row r="4919" spans="1:5" ht="12.75" customHeight="1">
      <c r="A4919" s="15" t="s">
        <v>8801</v>
      </c>
      <c r="B4919" s="16" t="s">
        <v>8890</v>
      </c>
      <c r="C4919" s="18" t="s">
        <v>8891</v>
      </c>
      <c r="D4919" s="13" t="s">
        <v>113</v>
      </c>
      <c r="E4919" s="14"/>
    </row>
    <row r="4920" spans="1:5" ht="12.75" customHeight="1">
      <c r="A4920" s="15" t="s">
        <v>8801</v>
      </c>
      <c r="B4920" s="16" t="s">
        <v>8892</v>
      </c>
      <c r="C4920" s="18" t="s">
        <v>8893</v>
      </c>
      <c r="D4920" s="13" t="s">
        <v>113</v>
      </c>
      <c r="E4920" s="14"/>
    </row>
    <row r="4921" spans="1:5" ht="12.75" customHeight="1">
      <c r="A4921" s="15" t="s">
        <v>8801</v>
      </c>
      <c r="B4921" s="16" t="s">
        <v>8894</v>
      </c>
      <c r="C4921" s="18" t="s">
        <v>8895</v>
      </c>
      <c r="D4921" s="13" t="s">
        <v>16</v>
      </c>
      <c r="E4921" s="14"/>
    </row>
    <row r="4922" spans="1:5" ht="12.75" customHeight="1">
      <c r="A4922" s="15" t="s">
        <v>8801</v>
      </c>
      <c r="B4922" s="16" t="s">
        <v>8896</v>
      </c>
      <c r="C4922" s="18" t="s">
        <v>8897</v>
      </c>
      <c r="D4922" s="13" t="s">
        <v>113</v>
      </c>
      <c r="E4922" s="14"/>
    </row>
    <row r="4923" spans="1:5" ht="12.75" customHeight="1">
      <c r="A4923" s="15" t="s">
        <v>8801</v>
      </c>
      <c r="B4923" s="16" t="s">
        <v>8898</v>
      </c>
      <c r="C4923" s="18" t="s">
        <v>8899</v>
      </c>
      <c r="D4923" s="13" t="s">
        <v>16</v>
      </c>
      <c r="E4923" s="14"/>
    </row>
    <row r="4924" spans="1:5" ht="12.75" customHeight="1">
      <c r="A4924" s="15" t="s">
        <v>8801</v>
      </c>
      <c r="B4924" s="16" t="s">
        <v>8900</v>
      </c>
      <c r="C4924" s="18" t="s">
        <v>8901</v>
      </c>
      <c r="D4924" s="13" t="s">
        <v>113</v>
      </c>
      <c r="E4924" s="14"/>
    </row>
    <row r="4925" spans="1:5" ht="12.75" customHeight="1">
      <c r="A4925" s="15" t="s">
        <v>8801</v>
      </c>
      <c r="B4925" s="16" t="s">
        <v>8902</v>
      </c>
      <c r="C4925" s="18" t="s">
        <v>8903</v>
      </c>
      <c r="D4925" s="13" t="s">
        <v>113</v>
      </c>
      <c r="E4925" s="14"/>
    </row>
    <row r="4926" spans="1:5" ht="12.75" customHeight="1">
      <c r="A4926" s="15" t="s">
        <v>8801</v>
      </c>
      <c r="B4926" s="16" t="s">
        <v>8904</v>
      </c>
      <c r="C4926" s="18" t="s">
        <v>8905</v>
      </c>
      <c r="D4926" s="13" t="s">
        <v>113</v>
      </c>
      <c r="E4926" s="14"/>
    </row>
    <row r="4927" spans="1:5" ht="12.75" customHeight="1">
      <c r="A4927" s="15" t="s">
        <v>8801</v>
      </c>
      <c r="B4927" s="16" t="s">
        <v>8906</v>
      </c>
      <c r="C4927" s="18" t="s">
        <v>8907</v>
      </c>
      <c r="D4927" s="13" t="s">
        <v>136</v>
      </c>
      <c r="E4927" s="14"/>
    </row>
    <row r="4928" spans="1:5" ht="12.75" customHeight="1">
      <c r="A4928" s="15" t="s">
        <v>8801</v>
      </c>
      <c r="B4928" s="16" t="s">
        <v>8908</v>
      </c>
      <c r="C4928" s="18" t="s">
        <v>8909</v>
      </c>
      <c r="D4928" s="13" t="s">
        <v>113</v>
      </c>
      <c r="E4928" s="14"/>
    </row>
    <row r="4929" spans="1:5" ht="12.75" customHeight="1">
      <c r="A4929" s="15" t="s">
        <v>8801</v>
      </c>
      <c r="B4929" s="16" t="s">
        <v>8910</v>
      </c>
      <c r="C4929" s="18" t="s">
        <v>8911</v>
      </c>
      <c r="D4929" s="13" t="s">
        <v>113</v>
      </c>
      <c r="E4929" s="17">
        <v>1</v>
      </c>
    </row>
    <row r="4930" spans="1:5" ht="12.75" customHeight="1">
      <c r="A4930" s="15" t="s">
        <v>8801</v>
      </c>
      <c r="B4930" s="16" t="s">
        <v>8912</v>
      </c>
      <c r="C4930" s="18" t="s">
        <v>8913</v>
      </c>
      <c r="D4930" s="13" t="s">
        <v>136</v>
      </c>
      <c r="E4930" s="14"/>
    </row>
    <row r="4931" spans="1:5" ht="12.75" customHeight="1">
      <c r="A4931" s="15" t="s">
        <v>8801</v>
      </c>
      <c r="B4931" s="16" t="s">
        <v>8914</v>
      </c>
      <c r="C4931" s="18" t="s">
        <v>8915</v>
      </c>
      <c r="D4931" s="13" t="s">
        <v>16</v>
      </c>
      <c r="E4931" s="14"/>
    </row>
    <row r="4932" spans="1:5" ht="12.75" customHeight="1">
      <c r="A4932" s="15" t="s">
        <v>8801</v>
      </c>
      <c r="B4932" s="16" t="s">
        <v>8916</v>
      </c>
      <c r="C4932" s="18" t="s">
        <v>8915</v>
      </c>
      <c r="D4932" s="13" t="s">
        <v>113</v>
      </c>
      <c r="E4932" s="14"/>
    </row>
    <row r="4933" spans="1:5" ht="12.75" customHeight="1">
      <c r="A4933" s="15" t="s">
        <v>8801</v>
      </c>
      <c r="B4933" s="16" t="s">
        <v>8917</v>
      </c>
      <c r="C4933" s="18" t="s">
        <v>8918</v>
      </c>
      <c r="D4933" s="13" t="s">
        <v>113</v>
      </c>
      <c r="E4933" s="14"/>
    </row>
    <row r="4934" spans="1:5" ht="12.75" customHeight="1">
      <c r="A4934" s="15" t="s">
        <v>8801</v>
      </c>
      <c r="B4934" s="16" t="s">
        <v>8919</v>
      </c>
      <c r="C4934" s="18" t="s">
        <v>8920</v>
      </c>
      <c r="D4934" s="13" t="s">
        <v>16</v>
      </c>
      <c r="E4934" s="14"/>
    </row>
    <row r="4935" spans="1:5" ht="12.75" customHeight="1">
      <c r="A4935" s="15" t="s">
        <v>8801</v>
      </c>
      <c r="B4935" s="16" t="s">
        <v>8921</v>
      </c>
      <c r="C4935" s="18" t="s">
        <v>8922</v>
      </c>
      <c r="D4935" s="13" t="s">
        <v>113</v>
      </c>
      <c r="E4935" s="14"/>
    </row>
    <row r="4936" spans="1:5" ht="12.75" customHeight="1">
      <c r="A4936" s="15" t="s">
        <v>8801</v>
      </c>
      <c r="B4936" s="16" t="s">
        <v>8923</v>
      </c>
      <c r="C4936" s="18" t="s">
        <v>8924</v>
      </c>
      <c r="D4936" s="13" t="s">
        <v>113</v>
      </c>
      <c r="E4936" s="14"/>
    </row>
    <row r="4937" spans="1:5" ht="12.75" customHeight="1">
      <c r="A4937" s="15" t="s">
        <v>8801</v>
      </c>
      <c r="B4937" s="16" t="s">
        <v>8925</v>
      </c>
      <c r="C4937" s="18" t="s">
        <v>8926</v>
      </c>
      <c r="D4937" s="13" t="s">
        <v>16</v>
      </c>
      <c r="E4937" s="14"/>
    </row>
    <row r="4938" spans="1:5" ht="12.75" customHeight="1">
      <c r="A4938" s="15" t="s">
        <v>8801</v>
      </c>
      <c r="B4938" s="16" t="s">
        <v>8927</v>
      </c>
      <c r="C4938" s="18" t="s">
        <v>8928</v>
      </c>
      <c r="D4938" s="13" t="s">
        <v>113</v>
      </c>
      <c r="E4938" s="14"/>
    </row>
    <row r="4939" spans="1:5" ht="12.75" customHeight="1">
      <c r="A4939" s="15" t="s">
        <v>8801</v>
      </c>
      <c r="B4939" s="16" t="s">
        <v>8929</v>
      </c>
      <c r="C4939" s="18" t="s">
        <v>8930</v>
      </c>
      <c r="D4939" s="13" t="s">
        <v>113</v>
      </c>
      <c r="E4939" s="14"/>
    </row>
    <row r="4940" spans="1:5" ht="12.75" customHeight="1">
      <c r="A4940" s="15" t="s">
        <v>8801</v>
      </c>
      <c r="B4940" s="16" t="s">
        <v>8931</v>
      </c>
      <c r="C4940" s="18" t="s">
        <v>8932</v>
      </c>
      <c r="D4940" s="13" t="s">
        <v>16</v>
      </c>
      <c r="E4940" s="14"/>
    </row>
    <row r="4941" spans="1:5" ht="12.75" customHeight="1">
      <c r="A4941" s="15" t="s">
        <v>8801</v>
      </c>
      <c r="B4941" s="16" t="s">
        <v>8933</v>
      </c>
      <c r="C4941" s="18" t="s">
        <v>8934</v>
      </c>
      <c r="D4941" s="13" t="s">
        <v>113</v>
      </c>
      <c r="E4941" s="17">
        <v>1</v>
      </c>
    </row>
    <row r="4942" spans="1:5" ht="12.75" customHeight="1">
      <c r="A4942" s="15" t="s">
        <v>8801</v>
      </c>
      <c r="B4942" s="16" t="s">
        <v>8935</v>
      </c>
      <c r="C4942" s="18" t="s">
        <v>8936</v>
      </c>
      <c r="D4942" s="13" t="s">
        <v>16</v>
      </c>
      <c r="E4942" s="14"/>
    </row>
    <row r="4943" spans="1:5" ht="12.75" customHeight="1">
      <c r="A4943" s="15" t="s">
        <v>8801</v>
      </c>
      <c r="B4943" s="16" t="s">
        <v>8937</v>
      </c>
      <c r="C4943" s="18" t="s">
        <v>8938</v>
      </c>
      <c r="D4943" s="13" t="s">
        <v>113</v>
      </c>
      <c r="E4943" s="14"/>
    </row>
    <row r="4944" spans="1:5" ht="12.75" customHeight="1">
      <c r="A4944" s="15" t="s">
        <v>8801</v>
      </c>
      <c r="B4944" s="16" t="s">
        <v>8939</v>
      </c>
      <c r="C4944" s="18" t="s">
        <v>8940</v>
      </c>
      <c r="D4944" s="13" t="s">
        <v>16</v>
      </c>
      <c r="E4944" s="14"/>
    </row>
    <row r="4945" spans="1:5" ht="12.75" customHeight="1">
      <c r="A4945" s="15" t="s">
        <v>8801</v>
      </c>
      <c r="B4945" s="16" t="s">
        <v>8941</v>
      </c>
      <c r="C4945" s="18" t="s">
        <v>8942</v>
      </c>
      <c r="D4945" s="13" t="s">
        <v>113</v>
      </c>
      <c r="E4945" s="14"/>
    </row>
    <row r="4946" spans="1:5" ht="12.75" customHeight="1">
      <c r="A4946" s="15" t="s">
        <v>8801</v>
      </c>
      <c r="B4946" s="16" t="s">
        <v>8943</v>
      </c>
      <c r="C4946" s="18" t="s">
        <v>8944</v>
      </c>
      <c r="D4946" s="13" t="s">
        <v>113</v>
      </c>
      <c r="E4946" s="14"/>
    </row>
    <row r="4947" spans="1:5" ht="12.75" customHeight="1">
      <c r="A4947" s="15" t="s">
        <v>8801</v>
      </c>
      <c r="B4947" s="16" t="s">
        <v>8945</v>
      </c>
      <c r="C4947" s="18" t="s">
        <v>8946</v>
      </c>
      <c r="D4947" s="13" t="s">
        <v>113</v>
      </c>
      <c r="E4947" s="14"/>
    </row>
    <row r="4948" spans="1:5" ht="12.75" customHeight="1">
      <c r="A4948" s="15" t="s">
        <v>8801</v>
      </c>
      <c r="B4948" s="16" t="s">
        <v>8947</v>
      </c>
      <c r="C4948" s="18" t="s">
        <v>8948</v>
      </c>
      <c r="D4948" s="13" t="s">
        <v>136</v>
      </c>
      <c r="E4948" s="14"/>
    </row>
    <row r="4949" spans="1:5" ht="12.75" customHeight="1">
      <c r="A4949" s="15" t="s">
        <v>8801</v>
      </c>
      <c r="B4949" s="16" t="s">
        <v>8949</v>
      </c>
      <c r="C4949" s="18" t="s">
        <v>8950</v>
      </c>
      <c r="D4949" s="13" t="s">
        <v>16</v>
      </c>
      <c r="E4949" s="14"/>
    </row>
    <row r="4950" spans="1:5" ht="12.75" customHeight="1">
      <c r="A4950" s="15" t="s">
        <v>8801</v>
      </c>
      <c r="B4950" s="16" t="s">
        <v>8951</v>
      </c>
      <c r="C4950" s="18" t="s">
        <v>8952</v>
      </c>
      <c r="D4950" s="13" t="s">
        <v>113</v>
      </c>
      <c r="E4950" s="14"/>
    </row>
    <row r="4951" spans="1:5" ht="12.75" customHeight="1">
      <c r="A4951" s="15" t="s">
        <v>8801</v>
      </c>
      <c r="B4951" s="16" t="s">
        <v>8953</v>
      </c>
      <c r="C4951" s="18" t="s">
        <v>8954</v>
      </c>
      <c r="D4951" s="13" t="s">
        <v>113</v>
      </c>
      <c r="E4951" s="14"/>
    </row>
    <row r="4952" spans="1:5" ht="12.75" customHeight="1">
      <c r="A4952" s="15" t="s">
        <v>8801</v>
      </c>
      <c r="B4952" s="16" t="s">
        <v>8955</v>
      </c>
      <c r="C4952" s="18" t="s">
        <v>8956</v>
      </c>
      <c r="D4952" s="13" t="s">
        <v>113</v>
      </c>
      <c r="E4952" s="14"/>
    </row>
    <row r="4953" spans="1:5" ht="12.75" customHeight="1">
      <c r="A4953" s="15" t="s">
        <v>8801</v>
      </c>
      <c r="B4953" s="16" t="s">
        <v>8957</v>
      </c>
      <c r="C4953" s="18" t="s">
        <v>8831</v>
      </c>
      <c r="D4953" s="13" t="s">
        <v>16</v>
      </c>
      <c r="E4953" s="14"/>
    </row>
    <row r="4954" spans="1:5" ht="12.75" customHeight="1">
      <c r="A4954" s="15" t="s">
        <v>8801</v>
      </c>
      <c r="B4954" s="16" t="s">
        <v>8958</v>
      </c>
      <c r="C4954" s="18" t="s">
        <v>8959</v>
      </c>
      <c r="D4954" s="13" t="s">
        <v>113</v>
      </c>
      <c r="E4954" s="14"/>
    </row>
    <row r="4955" spans="1:5" ht="12.75" customHeight="1">
      <c r="A4955" s="15" t="s">
        <v>8801</v>
      </c>
      <c r="B4955" s="16" t="s">
        <v>8960</v>
      </c>
      <c r="C4955" s="18" t="s">
        <v>8961</v>
      </c>
      <c r="D4955" s="13" t="s">
        <v>113</v>
      </c>
      <c r="E4955" s="14"/>
    </row>
    <row r="4956" spans="1:5" ht="12.75" customHeight="1">
      <c r="A4956" s="15" t="s">
        <v>8801</v>
      </c>
      <c r="B4956" s="16" t="s">
        <v>8962</v>
      </c>
      <c r="C4956" s="18" t="s">
        <v>8963</v>
      </c>
      <c r="D4956" s="13" t="s">
        <v>16</v>
      </c>
      <c r="E4956" s="21" t="s">
        <v>8964</v>
      </c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84"/>
  <sheetViews>
    <sheetView showGridLines="0" workbookViewId="0">
      <pane xSplit="5" ySplit="1" topLeftCell="F2" activePane="bottomRight" state="frozen"/>
      <selection pane="bottomRight" activeCell="F25" sqref="F25"/>
      <selection pane="bottomLeft"/>
      <selection pane="topRight"/>
    </sheetView>
  </sheetViews>
  <sheetFormatPr defaultColWidth="16.28515625" defaultRowHeight="20.100000000000001" customHeight="1"/>
  <cols>
    <col min="1" max="1" width="18.7109375" style="27" customWidth="1"/>
    <col min="2" max="2" width="29.42578125" style="27" customWidth="1"/>
    <col min="3" max="3" width="35.7109375" style="27" customWidth="1"/>
    <col min="4" max="4" width="8.7109375" style="27" customWidth="1"/>
    <col min="5" max="5" width="19.7109375" style="27" customWidth="1"/>
    <col min="6" max="6" width="39" style="27" customWidth="1"/>
    <col min="7" max="7" width="60" style="27" customWidth="1"/>
    <col min="8" max="8" width="34.7109375" style="27" customWidth="1"/>
    <col min="9" max="9" width="59.85546875" style="27" customWidth="1"/>
    <col min="10" max="10" width="27.28515625" style="27" customWidth="1"/>
    <col min="11" max="11" width="60" style="27" customWidth="1"/>
    <col min="12" max="12" width="14.28515625" style="27" customWidth="1"/>
    <col min="13" max="13" width="23.140625" style="27" customWidth="1"/>
    <col min="14" max="14" width="16.85546875" style="27" customWidth="1"/>
    <col min="15" max="15" width="12" style="27" customWidth="1"/>
    <col min="16" max="16" width="17" style="27" customWidth="1"/>
    <col min="17" max="17" width="16.28515625" style="27" customWidth="1"/>
    <col min="18" max="16384" width="16.28515625" style="27"/>
  </cols>
  <sheetData>
    <row r="1" spans="1:16" ht="12.95" customHeight="1">
      <c r="A1" s="26" t="s">
        <v>5</v>
      </c>
      <c r="B1" s="26" t="s">
        <v>6</v>
      </c>
      <c r="C1" s="26" t="s">
        <v>7</v>
      </c>
      <c r="D1" s="26" t="s">
        <v>8</v>
      </c>
      <c r="E1" s="26" t="s">
        <v>8965</v>
      </c>
      <c r="F1" s="26" t="s">
        <v>8966</v>
      </c>
      <c r="G1" s="26" t="s">
        <v>8967</v>
      </c>
      <c r="H1" s="26" t="s">
        <v>8968</v>
      </c>
      <c r="I1" s="26" t="s">
        <v>8969</v>
      </c>
      <c r="J1" s="26" t="s">
        <v>8970</v>
      </c>
      <c r="K1" s="26" t="s">
        <v>8971</v>
      </c>
      <c r="L1" s="26" t="s">
        <v>8972</v>
      </c>
      <c r="M1" s="26" t="s">
        <v>8973</v>
      </c>
      <c r="N1" s="26" t="s">
        <v>8974</v>
      </c>
      <c r="O1" s="26" t="s">
        <v>8975</v>
      </c>
      <c r="P1" s="26" t="s">
        <v>8976</v>
      </c>
    </row>
    <row r="2" spans="1:16" ht="12.95" customHeight="1">
      <c r="A2" s="28" t="s">
        <v>8977</v>
      </c>
      <c r="B2" s="29" t="s">
        <v>8978</v>
      </c>
      <c r="C2" s="28" t="s">
        <v>12</v>
      </c>
      <c r="D2" s="28" t="s">
        <v>8979</v>
      </c>
      <c r="E2" s="30" t="s">
        <v>8980</v>
      </c>
      <c r="F2" s="31"/>
      <c r="G2" s="32" t="s">
        <v>8981</v>
      </c>
      <c r="H2" s="28" t="s">
        <v>8982</v>
      </c>
      <c r="I2" s="32" t="s">
        <v>8983</v>
      </c>
      <c r="J2" s="28" t="s">
        <v>8984</v>
      </c>
      <c r="K2" s="32" t="s">
        <v>8985</v>
      </c>
      <c r="L2" s="32" t="s">
        <v>8986</v>
      </c>
      <c r="M2" s="32" t="s">
        <v>8987</v>
      </c>
      <c r="N2" s="32" t="s">
        <v>8988</v>
      </c>
      <c r="O2" s="33"/>
      <c r="P2" s="34" t="s">
        <v>8989</v>
      </c>
    </row>
    <row r="3" spans="1:16" ht="12.75" customHeight="1">
      <c r="A3" s="35" t="s">
        <v>10</v>
      </c>
      <c r="B3" s="36" t="s">
        <v>8990</v>
      </c>
      <c r="C3" s="37"/>
      <c r="D3" s="35" t="s">
        <v>8991</v>
      </c>
      <c r="E3" s="38" t="s">
        <v>8992</v>
      </c>
      <c r="F3" s="39"/>
      <c r="G3" s="40" t="s">
        <v>8993</v>
      </c>
      <c r="H3" s="35" t="s">
        <v>8994</v>
      </c>
      <c r="I3" s="40" t="s">
        <v>8995</v>
      </c>
      <c r="J3" s="35" t="s">
        <v>8996</v>
      </c>
      <c r="K3" s="40" t="s">
        <v>8997</v>
      </c>
      <c r="L3" s="40" t="s">
        <v>8998</v>
      </c>
      <c r="M3" s="40" t="s">
        <v>8999</v>
      </c>
      <c r="N3" s="40" t="s">
        <v>9000</v>
      </c>
      <c r="O3" s="37"/>
      <c r="P3" s="41" t="s">
        <v>8989</v>
      </c>
    </row>
    <row r="4" spans="1:16" ht="12.75" customHeight="1">
      <c r="A4" s="35" t="s">
        <v>8977</v>
      </c>
      <c r="B4" s="36" t="s">
        <v>9001</v>
      </c>
      <c r="C4" s="35" t="s">
        <v>18</v>
      </c>
      <c r="D4" s="35" t="s">
        <v>8979</v>
      </c>
      <c r="E4" s="38" t="s">
        <v>9002</v>
      </c>
      <c r="F4" s="39"/>
      <c r="G4" s="40" t="s">
        <v>9003</v>
      </c>
      <c r="H4" s="35" t="s">
        <v>9004</v>
      </c>
      <c r="I4" s="40" t="s">
        <v>9005</v>
      </c>
      <c r="J4" s="35" t="s">
        <v>9006</v>
      </c>
      <c r="K4" s="40" t="s">
        <v>9007</v>
      </c>
      <c r="L4" s="40" t="s">
        <v>9008</v>
      </c>
      <c r="M4" s="40" t="s">
        <v>9009</v>
      </c>
      <c r="N4" s="40" t="s">
        <v>9010</v>
      </c>
      <c r="O4" s="37"/>
      <c r="P4" s="41" t="s">
        <v>8989</v>
      </c>
    </row>
    <row r="5" spans="1:16" ht="12.75" customHeight="1">
      <c r="A5" s="35" t="s">
        <v>10</v>
      </c>
      <c r="B5" s="36" t="s">
        <v>9011</v>
      </c>
      <c r="C5" s="35" t="s">
        <v>20</v>
      </c>
      <c r="D5" s="35" t="s">
        <v>8991</v>
      </c>
      <c r="E5" s="38" t="s">
        <v>9012</v>
      </c>
      <c r="F5" s="39"/>
      <c r="G5" s="40" t="s">
        <v>9013</v>
      </c>
      <c r="H5" s="35" t="s">
        <v>9014</v>
      </c>
      <c r="I5" s="40" t="s">
        <v>9015</v>
      </c>
      <c r="J5" s="35" t="s">
        <v>9016</v>
      </c>
      <c r="K5" s="40" t="s">
        <v>9017</v>
      </c>
      <c r="L5" s="40" t="s">
        <v>9018</v>
      </c>
      <c r="M5" s="40" t="s">
        <v>9019</v>
      </c>
      <c r="N5" s="40" t="s">
        <v>9020</v>
      </c>
      <c r="O5" s="37"/>
      <c r="P5" s="41" t="s">
        <v>9021</v>
      </c>
    </row>
    <row r="6" spans="1:16" ht="12.75" customHeight="1">
      <c r="A6" s="35" t="s">
        <v>10</v>
      </c>
      <c r="B6" s="36" t="s">
        <v>9022</v>
      </c>
      <c r="C6" s="35" t="s">
        <v>22</v>
      </c>
      <c r="D6" s="35" t="s">
        <v>8991</v>
      </c>
      <c r="E6" s="38" t="s">
        <v>9023</v>
      </c>
      <c r="F6" s="39"/>
      <c r="G6" s="40" t="s">
        <v>9024</v>
      </c>
      <c r="H6" s="35" t="s">
        <v>9025</v>
      </c>
      <c r="I6" s="40" t="s">
        <v>9026</v>
      </c>
      <c r="J6" s="35" t="s">
        <v>9027</v>
      </c>
      <c r="K6" s="40" t="s">
        <v>9028</v>
      </c>
      <c r="L6" s="40" t="s">
        <v>9029</v>
      </c>
      <c r="M6" s="40" t="s">
        <v>9030</v>
      </c>
      <c r="N6" s="40" t="s">
        <v>9031</v>
      </c>
      <c r="O6" s="37"/>
      <c r="P6" s="41" t="s">
        <v>8989</v>
      </c>
    </row>
    <row r="7" spans="1:16" ht="12.75" customHeight="1">
      <c r="A7" s="35" t="s">
        <v>8977</v>
      </c>
      <c r="B7" s="36" t="s">
        <v>9032</v>
      </c>
      <c r="C7" s="35" t="s">
        <v>24</v>
      </c>
      <c r="D7" s="35" t="s">
        <v>8979</v>
      </c>
      <c r="E7" s="38" t="s">
        <v>9033</v>
      </c>
      <c r="F7" s="39"/>
      <c r="G7" s="40" t="s">
        <v>9034</v>
      </c>
      <c r="H7" s="35" t="s">
        <v>9035</v>
      </c>
      <c r="I7" s="40" t="s">
        <v>9036</v>
      </c>
      <c r="J7" s="35" t="s">
        <v>9037</v>
      </c>
      <c r="K7" s="40" t="s">
        <v>9038</v>
      </c>
      <c r="L7" s="40" t="s">
        <v>9039</v>
      </c>
      <c r="M7" s="40" t="s">
        <v>9040</v>
      </c>
      <c r="N7" s="40" t="s">
        <v>9041</v>
      </c>
      <c r="O7" s="37"/>
      <c r="P7" s="41" t="s">
        <v>8989</v>
      </c>
    </row>
    <row r="8" spans="1:16" ht="12.75" customHeight="1">
      <c r="A8" s="35" t="s">
        <v>8977</v>
      </c>
      <c r="B8" s="36" t="s">
        <v>9042</v>
      </c>
      <c r="C8" s="35" t="s">
        <v>26</v>
      </c>
      <c r="D8" s="35" t="s">
        <v>8979</v>
      </c>
      <c r="E8" s="38" t="s">
        <v>9043</v>
      </c>
      <c r="F8" s="39"/>
      <c r="G8" s="40" t="s">
        <v>9044</v>
      </c>
      <c r="H8" s="35" t="s">
        <v>9045</v>
      </c>
      <c r="I8" s="40" t="s">
        <v>9046</v>
      </c>
      <c r="J8" s="35" t="s">
        <v>9047</v>
      </c>
      <c r="K8" s="40" t="s">
        <v>9048</v>
      </c>
      <c r="L8" s="40" t="s">
        <v>9049</v>
      </c>
      <c r="M8" s="40" t="s">
        <v>9050</v>
      </c>
      <c r="N8" s="40" t="s">
        <v>9051</v>
      </c>
      <c r="O8" s="37"/>
      <c r="P8" s="41" t="s">
        <v>8989</v>
      </c>
    </row>
    <row r="9" spans="1:16" ht="12.75" customHeight="1">
      <c r="A9" s="35" t="s">
        <v>8977</v>
      </c>
      <c r="B9" s="36" t="s">
        <v>9052</v>
      </c>
      <c r="C9" s="35" t="s">
        <v>28</v>
      </c>
      <c r="D9" s="35" t="s">
        <v>8979</v>
      </c>
      <c r="E9" s="38" t="s">
        <v>9053</v>
      </c>
      <c r="F9" s="39"/>
      <c r="G9" s="40" t="s">
        <v>9054</v>
      </c>
      <c r="H9" s="35" t="s">
        <v>9055</v>
      </c>
      <c r="I9" s="40" t="s">
        <v>9056</v>
      </c>
      <c r="J9" s="35" t="s">
        <v>9057</v>
      </c>
      <c r="K9" s="40" t="s">
        <v>9058</v>
      </c>
      <c r="L9" s="40" t="s">
        <v>9059</v>
      </c>
      <c r="M9" s="40" t="s">
        <v>9060</v>
      </c>
      <c r="N9" s="40" t="s">
        <v>9061</v>
      </c>
      <c r="O9" s="37"/>
      <c r="P9" s="41" t="s">
        <v>8989</v>
      </c>
    </row>
    <row r="10" spans="1:16" ht="12.75" customHeight="1">
      <c r="A10" s="35" t="s">
        <v>8977</v>
      </c>
      <c r="B10" s="36" t="s">
        <v>9062</v>
      </c>
      <c r="C10" s="35" t="s">
        <v>34</v>
      </c>
      <c r="D10" s="35" t="s">
        <v>8979</v>
      </c>
      <c r="E10" s="38" t="s">
        <v>9063</v>
      </c>
      <c r="F10" s="39"/>
      <c r="G10" s="40" t="s">
        <v>9064</v>
      </c>
      <c r="H10" s="35" t="s">
        <v>9065</v>
      </c>
      <c r="I10" s="40" t="s">
        <v>9066</v>
      </c>
      <c r="J10" s="35" t="s">
        <v>9067</v>
      </c>
      <c r="K10" s="40" t="s">
        <v>9068</v>
      </c>
      <c r="L10" s="40" t="s">
        <v>9069</v>
      </c>
      <c r="M10" s="40" t="s">
        <v>9070</v>
      </c>
      <c r="N10" s="40" t="s">
        <v>9071</v>
      </c>
      <c r="O10" s="37"/>
      <c r="P10" s="41" t="s">
        <v>8989</v>
      </c>
    </row>
    <row r="11" spans="1:16" ht="12.75" customHeight="1">
      <c r="A11" s="35" t="s">
        <v>8977</v>
      </c>
      <c r="B11" s="36" t="s">
        <v>9072</v>
      </c>
      <c r="C11" s="35" t="s">
        <v>37</v>
      </c>
      <c r="D11" s="35" t="s">
        <v>8979</v>
      </c>
      <c r="E11" s="38" t="s">
        <v>9073</v>
      </c>
      <c r="F11" s="39"/>
      <c r="G11" s="40" t="s">
        <v>9074</v>
      </c>
      <c r="H11" s="35" t="s">
        <v>9075</v>
      </c>
      <c r="I11" s="40" t="s">
        <v>9076</v>
      </c>
      <c r="J11" s="35" t="s">
        <v>9077</v>
      </c>
      <c r="K11" s="40" t="s">
        <v>9078</v>
      </c>
      <c r="L11" s="40" t="s">
        <v>9079</v>
      </c>
      <c r="M11" s="40" t="s">
        <v>9080</v>
      </c>
      <c r="N11" s="40" t="s">
        <v>9081</v>
      </c>
      <c r="O11" s="37"/>
      <c r="P11" s="41" t="s">
        <v>8989</v>
      </c>
    </row>
    <row r="12" spans="1:16" ht="12.75" customHeight="1">
      <c r="A12" s="35" t="s">
        <v>8977</v>
      </c>
      <c r="B12" s="36" t="s">
        <v>9082</v>
      </c>
      <c r="C12" s="35" t="s">
        <v>39</v>
      </c>
      <c r="D12" s="35" t="s">
        <v>8979</v>
      </c>
      <c r="E12" s="38" t="s">
        <v>9083</v>
      </c>
      <c r="F12" s="39"/>
      <c r="G12" s="40" t="s">
        <v>9084</v>
      </c>
      <c r="H12" s="35" t="s">
        <v>9085</v>
      </c>
      <c r="I12" s="40" t="s">
        <v>9086</v>
      </c>
      <c r="J12" s="35" t="s">
        <v>9087</v>
      </c>
      <c r="K12" s="40" t="s">
        <v>9088</v>
      </c>
      <c r="L12" s="40" t="s">
        <v>9089</v>
      </c>
      <c r="M12" s="40" t="s">
        <v>9090</v>
      </c>
      <c r="N12" s="40" t="s">
        <v>9091</v>
      </c>
      <c r="O12" s="37"/>
      <c r="P12" s="41" t="s">
        <v>8989</v>
      </c>
    </row>
    <row r="13" spans="1:16" ht="12.75" customHeight="1">
      <c r="A13" s="35" t="s">
        <v>8977</v>
      </c>
      <c r="B13" s="36" t="s">
        <v>9092</v>
      </c>
      <c r="C13" s="35" t="s">
        <v>42</v>
      </c>
      <c r="D13" s="35" t="s">
        <v>8979</v>
      </c>
      <c r="E13" s="38" t="s">
        <v>9093</v>
      </c>
      <c r="F13" s="39"/>
      <c r="G13" s="40" t="s">
        <v>9094</v>
      </c>
      <c r="H13" s="35" t="s">
        <v>9095</v>
      </c>
      <c r="I13" s="40" t="s">
        <v>9096</v>
      </c>
      <c r="J13" s="35" t="s">
        <v>9097</v>
      </c>
      <c r="K13" s="40" t="s">
        <v>9098</v>
      </c>
      <c r="L13" s="40" t="s">
        <v>9099</v>
      </c>
      <c r="M13" s="40" t="s">
        <v>9100</v>
      </c>
      <c r="N13" s="40" t="s">
        <v>9101</v>
      </c>
      <c r="O13" s="37"/>
      <c r="P13" s="41" t="s">
        <v>8989</v>
      </c>
    </row>
    <row r="14" spans="1:16" ht="12.75" customHeight="1">
      <c r="A14" s="35" t="s">
        <v>8977</v>
      </c>
      <c r="B14" s="36" t="s">
        <v>9102</v>
      </c>
      <c r="C14" s="35" t="s">
        <v>45</v>
      </c>
      <c r="D14" s="35" t="s">
        <v>8979</v>
      </c>
      <c r="E14" s="38" t="s">
        <v>9103</v>
      </c>
      <c r="F14" s="39"/>
      <c r="G14" s="40" t="s">
        <v>9104</v>
      </c>
      <c r="H14" s="35" t="s">
        <v>9105</v>
      </c>
      <c r="I14" s="40" t="s">
        <v>9106</v>
      </c>
      <c r="J14" s="35" t="s">
        <v>9107</v>
      </c>
      <c r="K14" s="40" t="s">
        <v>9108</v>
      </c>
      <c r="L14" s="40" t="s">
        <v>9109</v>
      </c>
      <c r="M14" s="40" t="s">
        <v>9110</v>
      </c>
      <c r="N14" s="40" t="s">
        <v>9111</v>
      </c>
      <c r="O14" s="37"/>
      <c r="P14" s="41" t="s">
        <v>8989</v>
      </c>
    </row>
    <row r="15" spans="1:16" ht="12.75" customHeight="1">
      <c r="A15" s="35" t="s">
        <v>10</v>
      </c>
      <c r="B15" s="36" t="s">
        <v>9112</v>
      </c>
      <c r="C15" s="35" t="s">
        <v>47</v>
      </c>
      <c r="D15" s="35" t="s">
        <v>8991</v>
      </c>
      <c r="E15" s="38" t="s">
        <v>9113</v>
      </c>
      <c r="F15" s="39"/>
      <c r="G15" s="40" t="s">
        <v>9114</v>
      </c>
      <c r="H15" s="35" t="s">
        <v>9115</v>
      </c>
      <c r="I15" s="40" t="s">
        <v>9116</v>
      </c>
      <c r="J15" s="35" t="s">
        <v>9117</v>
      </c>
      <c r="K15" s="40" t="s">
        <v>9118</v>
      </c>
      <c r="L15" s="40" t="s">
        <v>9119</v>
      </c>
      <c r="M15" s="40" t="s">
        <v>9120</v>
      </c>
      <c r="N15" s="40" t="s">
        <v>9121</v>
      </c>
      <c r="O15" s="37"/>
      <c r="P15" s="41" t="s">
        <v>9122</v>
      </c>
    </row>
    <row r="16" spans="1:16" ht="12.75" customHeight="1">
      <c r="A16" s="35" t="s">
        <v>8977</v>
      </c>
      <c r="B16" s="36" t="s">
        <v>9123</v>
      </c>
      <c r="C16" s="35" t="s">
        <v>49</v>
      </c>
      <c r="D16" s="35" t="s">
        <v>8979</v>
      </c>
      <c r="E16" s="38" t="s">
        <v>9124</v>
      </c>
      <c r="F16" s="39"/>
      <c r="G16" s="40" t="s">
        <v>9125</v>
      </c>
      <c r="H16" s="35" t="s">
        <v>9126</v>
      </c>
      <c r="I16" s="40" t="s">
        <v>9127</v>
      </c>
      <c r="J16" s="35" t="s">
        <v>9128</v>
      </c>
      <c r="K16" s="40" t="s">
        <v>9129</v>
      </c>
      <c r="L16" s="40" t="s">
        <v>9130</v>
      </c>
      <c r="M16" s="40" t="s">
        <v>9131</v>
      </c>
      <c r="N16" s="40" t="s">
        <v>9132</v>
      </c>
      <c r="O16" s="37"/>
      <c r="P16" s="41" t="s">
        <v>8989</v>
      </c>
    </row>
    <row r="17" spans="1:16" ht="12.75" customHeight="1">
      <c r="A17" s="35" t="s">
        <v>8977</v>
      </c>
      <c r="B17" s="36" t="s">
        <v>9133</v>
      </c>
      <c r="C17" s="35" t="s">
        <v>51</v>
      </c>
      <c r="D17" s="35" t="s">
        <v>8979</v>
      </c>
      <c r="E17" s="38" t="s">
        <v>9134</v>
      </c>
      <c r="F17" s="39"/>
      <c r="G17" s="40" t="s">
        <v>9135</v>
      </c>
      <c r="H17" s="35" t="s">
        <v>9136</v>
      </c>
      <c r="I17" s="40" t="s">
        <v>9137</v>
      </c>
      <c r="J17" s="35" t="s">
        <v>9138</v>
      </c>
      <c r="K17" s="40" t="s">
        <v>9139</v>
      </c>
      <c r="L17" s="40" t="s">
        <v>9140</v>
      </c>
      <c r="M17" s="40" t="s">
        <v>9141</v>
      </c>
      <c r="N17" s="40" t="s">
        <v>9142</v>
      </c>
      <c r="O17" s="37"/>
      <c r="P17" s="41" t="s">
        <v>8989</v>
      </c>
    </row>
    <row r="18" spans="1:16" ht="12.75" customHeight="1">
      <c r="A18" s="35" t="s">
        <v>8977</v>
      </c>
      <c r="B18" s="36" t="s">
        <v>9143</v>
      </c>
      <c r="C18" s="35" t="s">
        <v>56</v>
      </c>
      <c r="D18" s="35" t="s">
        <v>8979</v>
      </c>
      <c r="E18" s="38" t="s">
        <v>9144</v>
      </c>
      <c r="F18" s="39"/>
      <c r="G18" s="40" t="s">
        <v>9145</v>
      </c>
      <c r="H18" s="35" t="s">
        <v>9146</v>
      </c>
      <c r="I18" s="40" t="s">
        <v>9147</v>
      </c>
      <c r="J18" s="35" t="s">
        <v>9148</v>
      </c>
      <c r="K18" s="40" t="s">
        <v>9149</v>
      </c>
      <c r="L18" s="40" t="s">
        <v>9150</v>
      </c>
      <c r="M18" s="40" t="s">
        <v>9151</v>
      </c>
      <c r="N18" s="40" t="s">
        <v>9152</v>
      </c>
      <c r="O18" s="37"/>
      <c r="P18" s="41" t="s">
        <v>9021</v>
      </c>
    </row>
    <row r="19" spans="1:16" ht="12.75" customHeight="1">
      <c r="A19" s="35" t="s">
        <v>8977</v>
      </c>
      <c r="B19" s="36" t="s">
        <v>9153</v>
      </c>
      <c r="C19" s="35" t="s">
        <v>58</v>
      </c>
      <c r="D19" s="35" t="s">
        <v>8979</v>
      </c>
      <c r="E19" s="38" t="s">
        <v>9154</v>
      </c>
      <c r="F19" s="39"/>
      <c r="G19" s="40" t="s">
        <v>9155</v>
      </c>
      <c r="H19" s="35" t="s">
        <v>9156</v>
      </c>
      <c r="I19" s="40" t="s">
        <v>9157</v>
      </c>
      <c r="J19" s="35" t="s">
        <v>9158</v>
      </c>
      <c r="K19" s="40" t="s">
        <v>9159</v>
      </c>
      <c r="L19" s="40" t="s">
        <v>9160</v>
      </c>
      <c r="M19" s="40" t="s">
        <v>9161</v>
      </c>
      <c r="N19" s="40" t="s">
        <v>9162</v>
      </c>
      <c r="O19" s="37"/>
      <c r="P19" s="41" t="s">
        <v>9021</v>
      </c>
    </row>
    <row r="20" spans="1:16" ht="12.75" customHeight="1">
      <c r="A20" s="35" t="s">
        <v>8977</v>
      </c>
      <c r="B20" s="36" t="s">
        <v>9163</v>
      </c>
      <c r="C20" s="35" t="s">
        <v>61</v>
      </c>
      <c r="D20" s="35" t="s">
        <v>8979</v>
      </c>
      <c r="E20" s="38" t="s">
        <v>9164</v>
      </c>
      <c r="F20" s="39"/>
      <c r="G20" s="40" t="s">
        <v>9165</v>
      </c>
      <c r="H20" s="35" t="s">
        <v>9166</v>
      </c>
      <c r="I20" s="40" t="s">
        <v>9167</v>
      </c>
      <c r="J20" s="35" t="s">
        <v>9168</v>
      </c>
      <c r="K20" s="40" t="s">
        <v>9169</v>
      </c>
      <c r="L20" s="40" t="s">
        <v>9170</v>
      </c>
      <c r="M20" s="40" t="s">
        <v>9171</v>
      </c>
      <c r="N20" s="40" t="s">
        <v>9172</v>
      </c>
      <c r="O20" s="37"/>
      <c r="P20" s="41" t="s">
        <v>9021</v>
      </c>
    </row>
    <row r="21" spans="1:16" ht="12.75" customHeight="1">
      <c r="A21" s="35" t="s">
        <v>8977</v>
      </c>
      <c r="B21" s="36" t="s">
        <v>9173</v>
      </c>
      <c r="C21" s="35" t="s">
        <v>66</v>
      </c>
      <c r="D21" s="35" t="s">
        <v>8979</v>
      </c>
      <c r="E21" s="38" t="s">
        <v>9174</v>
      </c>
      <c r="F21" s="39"/>
      <c r="G21" s="40" t="s">
        <v>9175</v>
      </c>
      <c r="H21" s="35" t="s">
        <v>9176</v>
      </c>
      <c r="I21" s="40" t="s">
        <v>9177</v>
      </c>
      <c r="J21" s="35" t="s">
        <v>9178</v>
      </c>
      <c r="K21" s="40" t="s">
        <v>9179</v>
      </c>
      <c r="L21" s="40" t="s">
        <v>9180</v>
      </c>
      <c r="M21" s="40" t="s">
        <v>9181</v>
      </c>
      <c r="N21" s="40" t="s">
        <v>9182</v>
      </c>
      <c r="O21" s="37"/>
      <c r="P21" s="41" t="s">
        <v>9021</v>
      </c>
    </row>
    <row r="22" spans="1:16" ht="12.75" customHeight="1">
      <c r="A22" s="35" t="s">
        <v>8977</v>
      </c>
      <c r="B22" s="36" t="s">
        <v>9173</v>
      </c>
      <c r="C22" s="35" t="s">
        <v>66</v>
      </c>
      <c r="D22" s="35" t="s">
        <v>8979</v>
      </c>
      <c r="E22" s="38" t="s">
        <v>9183</v>
      </c>
      <c r="F22" s="42" t="s">
        <v>9184</v>
      </c>
      <c r="G22" s="35" t="s">
        <v>9185</v>
      </c>
      <c r="H22" s="35" t="s">
        <v>9186</v>
      </c>
      <c r="I22" s="40" t="s">
        <v>9187</v>
      </c>
      <c r="J22" s="35" t="s">
        <v>9188</v>
      </c>
      <c r="K22" s="40" t="s">
        <v>9189</v>
      </c>
      <c r="L22" s="40" t="s">
        <v>9190</v>
      </c>
      <c r="M22" s="40" t="s">
        <v>9191</v>
      </c>
      <c r="N22" s="40" t="s">
        <v>9192</v>
      </c>
      <c r="O22" s="37"/>
      <c r="P22" s="41" t="s">
        <v>9193</v>
      </c>
    </row>
    <row r="23" spans="1:16" ht="12.75" customHeight="1">
      <c r="A23" s="35" t="s">
        <v>8977</v>
      </c>
      <c r="B23" s="36" t="s">
        <v>9194</v>
      </c>
      <c r="C23" s="35" t="s">
        <v>71</v>
      </c>
      <c r="D23" s="35" t="s">
        <v>8979</v>
      </c>
      <c r="E23" s="38" t="s">
        <v>9195</v>
      </c>
      <c r="F23" s="39"/>
      <c r="G23" s="40" t="s">
        <v>9196</v>
      </c>
      <c r="H23" s="35" t="s">
        <v>9197</v>
      </c>
      <c r="I23" s="40" t="s">
        <v>9198</v>
      </c>
      <c r="J23" s="35" t="s">
        <v>9199</v>
      </c>
      <c r="K23" s="40" t="s">
        <v>9200</v>
      </c>
      <c r="L23" s="40" t="s">
        <v>9201</v>
      </c>
      <c r="M23" s="35" t="s">
        <v>9202</v>
      </c>
      <c r="N23" s="40" t="s">
        <v>9203</v>
      </c>
      <c r="O23" s="37"/>
      <c r="P23" s="41" t="s">
        <v>9021</v>
      </c>
    </row>
    <row r="24" spans="1:16" ht="12.75" customHeight="1">
      <c r="A24" s="35" t="s">
        <v>8977</v>
      </c>
      <c r="B24" s="36" t="s">
        <v>9204</v>
      </c>
      <c r="C24" s="35" t="s">
        <v>73</v>
      </c>
      <c r="D24" s="35" t="s">
        <v>8979</v>
      </c>
      <c r="E24" s="38" t="s">
        <v>9205</v>
      </c>
      <c r="F24" s="39"/>
      <c r="G24" s="40" t="s">
        <v>9206</v>
      </c>
      <c r="H24" s="35" t="s">
        <v>9207</v>
      </c>
      <c r="I24" s="40" t="s">
        <v>9208</v>
      </c>
      <c r="J24" s="35" t="s">
        <v>9209</v>
      </c>
      <c r="K24" s="40" t="s">
        <v>9210</v>
      </c>
      <c r="L24" s="40" t="s">
        <v>9211</v>
      </c>
      <c r="M24" s="40" t="s">
        <v>9212</v>
      </c>
      <c r="N24" s="40" t="s">
        <v>9213</v>
      </c>
      <c r="O24" s="37"/>
      <c r="P24" s="41" t="s">
        <v>9021</v>
      </c>
    </row>
    <row r="25" spans="1:16" ht="12.75" customHeight="1">
      <c r="A25" s="35" t="s">
        <v>8977</v>
      </c>
      <c r="B25" s="36" t="s">
        <v>9214</v>
      </c>
      <c r="C25" s="35" t="s">
        <v>81</v>
      </c>
      <c r="D25" s="35" t="s">
        <v>8979</v>
      </c>
      <c r="E25" s="38" t="s">
        <v>9215</v>
      </c>
      <c r="F25" s="39"/>
      <c r="G25" s="40" t="s">
        <v>9216</v>
      </c>
      <c r="H25" s="35" t="s">
        <v>9217</v>
      </c>
      <c r="I25" s="40" t="s">
        <v>9218</v>
      </c>
      <c r="J25" s="35" t="s">
        <v>9219</v>
      </c>
      <c r="K25" s="40" t="s">
        <v>9220</v>
      </c>
      <c r="L25" s="40" t="s">
        <v>9221</v>
      </c>
      <c r="M25" s="40" t="s">
        <v>9222</v>
      </c>
      <c r="N25" s="40" t="s">
        <v>9223</v>
      </c>
      <c r="O25" s="37"/>
      <c r="P25" s="41" t="s">
        <v>9021</v>
      </c>
    </row>
    <row r="26" spans="1:16" ht="12.75" customHeight="1">
      <c r="A26" s="35" t="s">
        <v>8977</v>
      </c>
      <c r="B26" s="36" t="s">
        <v>9224</v>
      </c>
      <c r="C26" s="35" t="s">
        <v>88</v>
      </c>
      <c r="D26" s="35" t="s">
        <v>8979</v>
      </c>
      <c r="E26" s="38" t="s">
        <v>9225</v>
      </c>
      <c r="F26" s="39"/>
      <c r="G26" s="40" t="s">
        <v>9226</v>
      </c>
      <c r="H26" s="35" t="s">
        <v>9227</v>
      </c>
      <c r="I26" s="40" t="s">
        <v>9228</v>
      </c>
      <c r="J26" s="35" t="s">
        <v>9229</v>
      </c>
      <c r="K26" s="40" t="s">
        <v>9230</v>
      </c>
      <c r="L26" s="40" t="s">
        <v>9231</v>
      </c>
      <c r="M26" s="40" t="s">
        <v>9232</v>
      </c>
      <c r="N26" s="40" t="s">
        <v>9233</v>
      </c>
      <c r="O26" s="37"/>
      <c r="P26" s="41" t="s">
        <v>9021</v>
      </c>
    </row>
    <row r="27" spans="1:16" ht="12.75" customHeight="1">
      <c r="A27" s="35" t="s">
        <v>8977</v>
      </c>
      <c r="B27" s="36" t="s">
        <v>9234</v>
      </c>
      <c r="C27" s="35" t="s">
        <v>91</v>
      </c>
      <c r="D27" s="35" t="s">
        <v>8979</v>
      </c>
      <c r="E27" s="38" t="s">
        <v>9235</v>
      </c>
      <c r="F27" s="39"/>
      <c r="G27" s="40" t="s">
        <v>9236</v>
      </c>
      <c r="H27" s="35" t="s">
        <v>9237</v>
      </c>
      <c r="I27" s="40" t="s">
        <v>9238</v>
      </c>
      <c r="J27" s="35" t="s">
        <v>9239</v>
      </c>
      <c r="K27" s="40" t="s">
        <v>9240</v>
      </c>
      <c r="L27" s="40" t="s">
        <v>9241</v>
      </c>
      <c r="M27" s="40" t="s">
        <v>9242</v>
      </c>
      <c r="N27" s="40" t="s">
        <v>9243</v>
      </c>
      <c r="O27" s="37"/>
      <c r="P27" s="41" t="s">
        <v>9021</v>
      </c>
    </row>
    <row r="28" spans="1:16" ht="12.75" customHeight="1">
      <c r="A28" s="35" t="s">
        <v>8977</v>
      </c>
      <c r="B28" s="36" t="s">
        <v>9234</v>
      </c>
      <c r="C28" s="35" t="s">
        <v>91</v>
      </c>
      <c r="D28" s="35" t="s">
        <v>8979</v>
      </c>
      <c r="E28" s="38" t="s">
        <v>9244</v>
      </c>
      <c r="F28" s="39"/>
      <c r="G28" s="40" t="s">
        <v>9245</v>
      </c>
      <c r="H28" s="35" t="s">
        <v>9246</v>
      </c>
      <c r="I28" s="40" t="s">
        <v>9247</v>
      </c>
      <c r="J28" s="35" t="s">
        <v>9248</v>
      </c>
      <c r="K28" s="40" t="s">
        <v>9249</v>
      </c>
      <c r="L28" s="40" t="s">
        <v>9250</v>
      </c>
      <c r="M28" s="40" t="s">
        <v>9251</v>
      </c>
      <c r="N28" s="40" t="s">
        <v>9252</v>
      </c>
      <c r="O28" s="37"/>
      <c r="P28" s="41" t="s">
        <v>9021</v>
      </c>
    </row>
    <row r="29" spans="1:16" ht="12.75" customHeight="1">
      <c r="A29" s="35" t="s">
        <v>92</v>
      </c>
      <c r="B29" s="36" t="s">
        <v>9253</v>
      </c>
      <c r="C29" s="35" t="s">
        <v>103</v>
      </c>
      <c r="D29" s="35" t="s">
        <v>8991</v>
      </c>
      <c r="E29" s="38" t="s">
        <v>9254</v>
      </c>
      <c r="F29" s="39"/>
      <c r="G29" s="40" t="s">
        <v>9255</v>
      </c>
      <c r="H29" s="35" t="s">
        <v>9256</v>
      </c>
      <c r="I29" s="40" t="s">
        <v>9257</v>
      </c>
      <c r="J29" s="35" t="s">
        <v>9258</v>
      </c>
      <c r="K29" s="40" t="s">
        <v>9259</v>
      </c>
      <c r="L29" s="40" t="s">
        <v>9260</v>
      </c>
      <c r="M29" s="40" t="s">
        <v>9261</v>
      </c>
      <c r="N29" s="40" t="s">
        <v>9262</v>
      </c>
      <c r="O29" s="37"/>
      <c r="P29" s="41" t="s">
        <v>9263</v>
      </c>
    </row>
    <row r="30" spans="1:16" ht="12.75" customHeight="1">
      <c r="A30" s="35" t="s">
        <v>125</v>
      </c>
      <c r="B30" s="36" t="s">
        <v>9264</v>
      </c>
      <c r="C30" s="35" t="s">
        <v>9265</v>
      </c>
      <c r="D30" s="35" t="s">
        <v>9266</v>
      </c>
      <c r="E30" s="38" t="s">
        <v>9267</v>
      </c>
      <c r="F30" s="39"/>
      <c r="G30" s="37"/>
      <c r="H30" s="37"/>
      <c r="I30" s="37"/>
      <c r="J30" s="37"/>
      <c r="K30" s="37"/>
      <c r="L30" s="40" t="s">
        <v>9268</v>
      </c>
      <c r="M30" s="40" t="s">
        <v>9269</v>
      </c>
      <c r="N30" s="40" t="s">
        <v>9270</v>
      </c>
      <c r="O30" s="37"/>
      <c r="P30" s="41" t="s">
        <v>9122</v>
      </c>
    </row>
    <row r="31" spans="1:16" ht="12.75" customHeight="1">
      <c r="A31" s="35" t="s">
        <v>125</v>
      </c>
      <c r="B31" s="36" t="s">
        <v>9271</v>
      </c>
      <c r="C31" s="35" t="s">
        <v>9272</v>
      </c>
      <c r="D31" s="35" t="s">
        <v>9266</v>
      </c>
      <c r="E31" s="38" t="s">
        <v>9273</v>
      </c>
      <c r="F31" s="39"/>
      <c r="G31" s="37"/>
      <c r="H31" s="37"/>
      <c r="I31" s="37"/>
      <c r="J31" s="37"/>
      <c r="K31" s="37"/>
      <c r="L31" s="40" t="s">
        <v>9274</v>
      </c>
      <c r="M31" s="40" t="s">
        <v>9275</v>
      </c>
      <c r="N31" s="40" t="s">
        <v>9276</v>
      </c>
      <c r="O31" s="37"/>
      <c r="P31" s="41" t="s">
        <v>9122</v>
      </c>
    </row>
    <row r="32" spans="1:16" ht="12.75" customHeight="1">
      <c r="A32" s="35" t="s">
        <v>125</v>
      </c>
      <c r="B32" s="36" t="s">
        <v>9277</v>
      </c>
      <c r="C32" s="35" t="s">
        <v>9278</v>
      </c>
      <c r="D32" s="35" t="s">
        <v>9266</v>
      </c>
      <c r="E32" s="38" t="s">
        <v>9279</v>
      </c>
      <c r="F32" s="39"/>
      <c r="G32" s="37"/>
      <c r="H32" s="37"/>
      <c r="I32" s="37"/>
      <c r="J32" s="37"/>
      <c r="K32" s="37"/>
      <c r="L32" s="40" t="s">
        <v>9280</v>
      </c>
      <c r="M32" s="40" t="s">
        <v>9281</v>
      </c>
      <c r="N32" s="40" t="s">
        <v>9282</v>
      </c>
      <c r="O32" s="35" t="s">
        <v>9283</v>
      </c>
      <c r="P32" s="41" t="s">
        <v>9263</v>
      </c>
    </row>
    <row r="33" spans="1:16" ht="12.75" customHeight="1">
      <c r="A33" s="35" t="s">
        <v>125</v>
      </c>
      <c r="B33" s="36" t="s">
        <v>9284</v>
      </c>
      <c r="C33" s="35" t="s">
        <v>9285</v>
      </c>
      <c r="D33" s="35" t="s">
        <v>9266</v>
      </c>
      <c r="E33" s="38" t="s">
        <v>9286</v>
      </c>
      <c r="F33" s="39"/>
      <c r="G33" s="37"/>
      <c r="H33" s="37"/>
      <c r="I33" s="37"/>
      <c r="J33" s="37"/>
      <c r="K33" s="37"/>
      <c r="L33" s="40" t="s">
        <v>9287</v>
      </c>
      <c r="M33" s="40" t="s">
        <v>9288</v>
      </c>
      <c r="N33" s="40" t="s">
        <v>9289</v>
      </c>
      <c r="O33" s="37"/>
      <c r="P33" s="41" t="s">
        <v>9122</v>
      </c>
    </row>
    <row r="34" spans="1:16" ht="12.75" customHeight="1">
      <c r="A34" s="35" t="s">
        <v>125</v>
      </c>
      <c r="B34" s="36" t="s">
        <v>9290</v>
      </c>
      <c r="C34" s="35" t="s">
        <v>9291</v>
      </c>
      <c r="D34" s="35" t="s">
        <v>9266</v>
      </c>
      <c r="E34" s="38" t="s">
        <v>9292</v>
      </c>
      <c r="F34" s="39"/>
      <c r="G34" s="37"/>
      <c r="H34" s="37"/>
      <c r="I34" s="37"/>
      <c r="J34" s="37"/>
      <c r="K34" s="37"/>
      <c r="L34" s="40" t="s">
        <v>9293</v>
      </c>
      <c r="M34" s="40" t="s">
        <v>9294</v>
      </c>
      <c r="N34" s="40" t="s">
        <v>9295</v>
      </c>
      <c r="O34" s="37"/>
      <c r="P34" s="41" t="s">
        <v>9122</v>
      </c>
    </row>
    <row r="35" spans="1:16" ht="12.75" customHeight="1">
      <c r="A35" s="35" t="s">
        <v>125</v>
      </c>
      <c r="B35" s="36" t="s">
        <v>9296</v>
      </c>
      <c r="C35" s="35" t="s">
        <v>9297</v>
      </c>
      <c r="D35" s="35" t="s">
        <v>9266</v>
      </c>
      <c r="E35" s="38" t="s">
        <v>9298</v>
      </c>
      <c r="F35" s="39"/>
      <c r="G35" s="37"/>
      <c r="H35" s="37"/>
      <c r="I35" s="37"/>
      <c r="J35" s="37"/>
      <c r="K35" s="37"/>
      <c r="L35" s="40" t="s">
        <v>9299</v>
      </c>
      <c r="M35" s="40" t="s">
        <v>9300</v>
      </c>
      <c r="N35" s="40" t="s">
        <v>9301</v>
      </c>
      <c r="O35" s="37"/>
      <c r="P35" s="41" t="s">
        <v>9122</v>
      </c>
    </row>
    <row r="36" spans="1:16" ht="12.75" customHeight="1">
      <c r="A36" s="35" t="s">
        <v>125</v>
      </c>
      <c r="B36" s="36" t="s">
        <v>9302</v>
      </c>
      <c r="C36" s="35" t="s">
        <v>9303</v>
      </c>
      <c r="D36" s="35" t="s">
        <v>9266</v>
      </c>
      <c r="E36" s="38" t="s">
        <v>9304</v>
      </c>
      <c r="F36" s="39"/>
      <c r="G36" s="37"/>
      <c r="H36" s="37"/>
      <c r="I36" s="37"/>
      <c r="J36" s="37"/>
      <c r="K36" s="37"/>
      <c r="L36" s="40" t="s">
        <v>9305</v>
      </c>
      <c r="M36" s="40" t="s">
        <v>9306</v>
      </c>
      <c r="N36" s="40" t="s">
        <v>9307</v>
      </c>
      <c r="O36" s="35" t="s">
        <v>9283</v>
      </c>
      <c r="P36" s="41" t="s">
        <v>9193</v>
      </c>
    </row>
    <row r="37" spans="1:16" ht="12.75" customHeight="1">
      <c r="A37" s="35" t="s">
        <v>125</v>
      </c>
      <c r="B37" s="36" t="s">
        <v>9308</v>
      </c>
      <c r="C37" s="35" t="s">
        <v>9309</v>
      </c>
      <c r="D37" s="35" t="s">
        <v>9266</v>
      </c>
      <c r="E37" s="38" t="s">
        <v>9310</v>
      </c>
      <c r="F37" s="39"/>
      <c r="G37" s="37"/>
      <c r="H37" s="37"/>
      <c r="I37" s="37"/>
      <c r="J37" s="37"/>
      <c r="K37" s="37"/>
      <c r="L37" s="40" t="s">
        <v>9311</v>
      </c>
      <c r="M37" s="40" t="s">
        <v>9312</v>
      </c>
      <c r="N37" s="40" t="s">
        <v>9313</v>
      </c>
      <c r="O37" s="35" t="s">
        <v>9283</v>
      </c>
      <c r="P37" s="41" t="s">
        <v>9263</v>
      </c>
    </row>
    <row r="38" spans="1:16" ht="12.75" customHeight="1">
      <c r="A38" s="35" t="s">
        <v>125</v>
      </c>
      <c r="B38" s="36" t="s">
        <v>9314</v>
      </c>
      <c r="C38" s="35" t="s">
        <v>9315</v>
      </c>
      <c r="D38" s="35" t="s">
        <v>9266</v>
      </c>
      <c r="E38" s="38" t="s">
        <v>9316</v>
      </c>
      <c r="F38" s="39"/>
      <c r="G38" s="37"/>
      <c r="H38" s="37"/>
      <c r="I38" s="37"/>
      <c r="J38" s="37"/>
      <c r="K38" s="37"/>
      <c r="L38" s="40" t="s">
        <v>9317</v>
      </c>
      <c r="M38" s="40" t="s">
        <v>9318</v>
      </c>
      <c r="N38" s="40" t="s">
        <v>9319</v>
      </c>
      <c r="O38" s="35" t="s">
        <v>9283</v>
      </c>
      <c r="P38" s="41" t="s">
        <v>9263</v>
      </c>
    </row>
    <row r="39" spans="1:16" ht="12.75" customHeight="1">
      <c r="A39" s="35" t="s">
        <v>125</v>
      </c>
      <c r="B39" s="36" t="s">
        <v>9320</v>
      </c>
      <c r="C39" s="35" t="s">
        <v>9321</v>
      </c>
      <c r="D39" s="35" t="s">
        <v>9266</v>
      </c>
      <c r="E39" s="38" t="s">
        <v>9322</v>
      </c>
      <c r="F39" s="39"/>
      <c r="G39" s="37"/>
      <c r="H39" s="37"/>
      <c r="I39" s="37"/>
      <c r="J39" s="37"/>
      <c r="K39" s="37"/>
      <c r="L39" s="40" t="s">
        <v>9323</v>
      </c>
      <c r="M39" s="40" t="s">
        <v>9324</v>
      </c>
      <c r="N39" s="40" t="s">
        <v>9325</v>
      </c>
      <c r="O39" s="35" t="s">
        <v>9283</v>
      </c>
      <c r="P39" s="41" t="s">
        <v>9193</v>
      </c>
    </row>
    <row r="40" spans="1:16" ht="12.75" customHeight="1">
      <c r="A40" s="35" t="s">
        <v>125</v>
      </c>
      <c r="B40" s="36" t="s">
        <v>9326</v>
      </c>
      <c r="C40" s="35" t="s">
        <v>9327</v>
      </c>
      <c r="D40" s="35" t="s">
        <v>9266</v>
      </c>
      <c r="E40" s="38" t="s">
        <v>9328</v>
      </c>
      <c r="F40" s="39"/>
      <c r="G40" s="37"/>
      <c r="H40" s="37"/>
      <c r="I40" s="37"/>
      <c r="J40" s="37"/>
      <c r="K40" s="37"/>
      <c r="L40" s="40" t="s">
        <v>9329</v>
      </c>
      <c r="M40" s="40" t="s">
        <v>9330</v>
      </c>
      <c r="N40" s="40" t="s">
        <v>9331</v>
      </c>
      <c r="O40" s="35" t="s">
        <v>9283</v>
      </c>
      <c r="P40" s="41" t="s">
        <v>9263</v>
      </c>
    </row>
    <row r="41" spans="1:16" ht="12.75" customHeight="1">
      <c r="A41" s="35" t="s">
        <v>210</v>
      </c>
      <c r="B41" s="36" t="s">
        <v>9332</v>
      </c>
      <c r="C41" s="35" t="s">
        <v>218</v>
      </c>
      <c r="D41" s="35" t="s">
        <v>8991</v>
      </c>
      <c r="E41" s="38" t="s">
        <v>9333</v>
      </c>
      <c r="F41" s="39"/>
      <c r="G41" s="40" t="s">
        <v>9334</v>
      </c>
      <c r="H41" s="35" t="s">
        <v>9335</v>
      </c>
      <c r="I41" s="40" t="s">
        <v>9336</v>
      </c>
      <c r="J41" s="35" t="s">
        <v>9337</v>
      </c>
      <c r="K41" s="40" t="s">
        <v>9338</v>
      </c>
      <c r="L41" s="40" t="s">
        <v>9339</v>
      </c>
      <c r="M41" s="40" t="s">
        <v>9340</v>
      </c>
      <c r="N41" s="40" t="s">
        <v>9341</v>
      </c>
      <c r="O41" s="37"/>
      <c r="P41" s="41" t="s">
        <v>9342</v>
      </c>
    </row>
    <row r="42" spans="1:16" ht="12.75" customHeight="1">
      <c r="A42" s="35" t="s">
        <v>219</v>
      </c>
      <c r="B42" s="36" t="s">
        <v>9343</v>
      </c>
      <c r="C42" s="35" t="s">
        <v>223</v>
      </c>
      <c r="D42" s="35" t="s">
        <v>9344</v>
      </c>
      <c r="E42" s="38" t="s">
        <v>9345</v>
      </c>
      <c r="F42" s="39"/>
      <c r="G42" s="40" t="s">
        <v>9346</v>
      </c>
      <c r="H42" s="35" t="s">
        <v>9185</v>
      </c>
      <c r="I42" s="35" t="s">
        <v>9185</v>
      </c>
      <c r="J42" s="35" t="s">
        <v>9347</v>
      </c>
      <c r="K42" s="40" t="s">
        <v>9348</v>
      </c>
      <c r="L42" s="40" t="s">
        <v>9349</v>
      </c>
      <c r="M42" s="40" t="s">
        <v>9350</v>
      </c>
      <c r="N42" s="40" t="s">
        <v>9351</v>
      </c>
      <c r="O42" s="37"/>
      <c r="P42" s="41" t="s">
        <v>9021</v>
      </c>
    </row>
    <row r="43" spans="1:16" ht="12.75" customHeight="1">
      <c r="A43" s="35" t="s">
        <v>225</v>
      </c>
      <c r="B43" s="36" t="s">
        <v>9352</v>
      </c>
      <c r="C43" s="35" t="s">
        <v>290</v>
      </c>
      <c r="D43" s="35" t="s">
        <v>8991</v>
      </c>
      <c r="E43" s="38" t="s">
        <v>9353</v>
      </c>
      <c r="F43" s="39"/>
      <c r="G43" s="40" t="s">
        <v>9354</v>
      </c>
      <c r="H43" s="35" t="s">
        <v>9355</v>
      </c>
      <c r="I43" s="40" t="s">
        <v>9356</v>
      </c>
      <c r="J43" s="35" t="s">
        <v>9357</v>
      </c>
      <c r="K43" s="40" t="s">
        <v>9358</v>
      </c>
      <c r="L43" s="40" t="s">
        <v>9359</v>
      </c>
      <c r="M43" s="40" t="s">
        <v>9360</v>
      </c>
      <c r="N43" s="40" t="s">
        <v>9361</v>
      </c>
      <c r="O43" s="37"/>
      <c r="P43" s="41" t="s">
        <v>9021</v>
      </c>
    </row>
    <row r="44" spans="1:16" ht="12.75" customHeight="1">
      <c r="A44" s="35" t="s">
        <v>225</v>
      </c>
      <c r="B44" s="36" t="s">
        <v>9362</v>
      </c>
      <c r="C44" s="35" t="s">
        <v>296</v>
      </c>
      <c r="D44" s="35" t="s">
        <v>8991</v>
      </c>
      <c r="E44" s="38" t="s">
        <v>9363</v>
      </c>
      <c r="F44" s="39"/>
      <c r="G44" s="40" t="s">
        <v>9364</v>
      </c>
      <c r="H44" s="35" t="s">
        <v>9365</v>
      </c>
      <c r="I44" s="40" t="s">
        <v>9366</v>
      </c>
      <c r="J44" s="35" t="s">
        <v>9367</v>
      </c>
      <c r="K44" s="40" t="s">
        <v>9368</v>
      </c>
      <c r="L44" s="40" t="s">
        <v>9369</v>
      </c>
      <c r="M44" s="40" t="s">
        <v>9370</v>
      </c>
      <c r="N44" s="40" t="s">
        <v>9371</v>
      </c>
      <c r="O44" s="37"/>
      <c r="P44" s="41" t="s">
        <v>9021</v>
      </c>
    </row>
    <row r="45" spans="1:16" ht="12.75" customHeight="1">
      <c r="A45" s="35" t="s">
        <v>297</v>
      </c>
      <c r="B45" s="36" t="s">
        <v>9372</v>
      </c>
      <c r="C45" s="35" t="s">
        <v>304</v>
      </c>
      <c r="D45" s="35" t="s">
        <v>9344</v>
      </c>
      <c r="E45" s="38" t="s">
        <v>9373</v>
      </c>
      <c r="F45" s="42" t="s">
        <v>9374</v>
      </c>
      <c r="G45" s="37"/>
      <c r="H45" s="37"/>
      <c r="I45" s="37"/>
      <c r="J45" s="37"/>
      <c r="K45" s="37"/>
      <c r="L45" s="40" t="s">
        <v>9375</v>
      </c>
      <c r="M45" s="40" t="s">
        <v>9376</v>
      </c>
      <c r="N45" s="40" t="s">
        <v>9377</v>
      </c>
      <c r="O45" s="37"/>
      <c r="P45" s="41" t="s">
        <v>9021</v>
      </c>
    </row>
    <row r="46" spans="1:16" ht="12.75" customHeight="1">
      <c r="A46" s="35" t="s">
        <v>305</v>
      </c>
      <c r="B46" s="36" t="s">
        <v>9378</v>
      </c>
      <c r="C46" s="35" t="s">
        <v>319</v>
      </c>
      <c r="D46" s="35" t="s">
        <v>8991</v>
      </c>
      <c r="E46" s="38" t="s">
        <v>9379</v>
      </c>
      <c r="F46" s="39"/>
      <c r="G46" s="40" t="s">
        <v>9380</v>
      </c>
      <c r="H46" s="35" t="s">
        <v>9381</v>
      </c>
      <c r="I46" s="40" t="s">
        <v>9382</v>
      </c>
      <c r="J46" s="35" t="s">
        <v>9383</v>
      </c>
      <c r="K46" s="40" t="s">
        <v>9384</v>
      </c>
      <c r="L46" s="40" t="s">
        <v>9385</v>
      </c>
      <c r="M46" s="40" t="s">
        <v>9386</v>
      </c>
      <c r="N46" s="40" t="s">
        <v>9387</v>
      </c>
      <c r="O46" s="37"/>
      <c r="P46" s="41" t="s">
        <v>9021</v>
      </c>
    </row>
    <row r="47" spans="1:16" ht="12.75" customHeight="1">
      <c r="A47" s="35" t="s">
        <v>305</v>
      </c>
      <c r="B47" s="36" t="s">
        <v>9388</v>
      </c>
      <c r="C47" s="35" t="s">
        <v>321</v>
      </c>
      <c r="D47" s="35" t="s">
        <v>8991</v>
      </c>
      <c r="E47" s="38" t="s">
        <v>9389</v>
      </c>
      <c r="F47" s="39"/>
      <c r="G47" s="40" t="s">
        <v>9390</v>
      </c>
      <c r="H47" s="35" t="s">
        <v>9391</v>
      </c>
      <c r="I47" s="40" t="s">
        <v>9392</v>
      </c>
      <c r="J47" s="35" t="s">
        <v>9393</v>
      </c>
      <c r="K47" s="40" t="s">
        <v>9394</v>
      </c>
      <c r="L47" s="40" t="s">
        <v>9395</v>
      </c>
      <c r="M47" s="40" t="s">
        <v>9396</v>
      </c>
      <c r="N47" s="40" t="s">
        <v>9397</v>
      </c>
      <c r="O47" s="37"/>
      <c r="P47" s="41" t="s">
        <v>9021</v>
      </c>
    </row>
    <row r="48" spans="1:16" ht="12.75" customHeight="1">
      <c r="A48" s="35" t="s">
        <v>305</v>
      </c>
      <c r="B48" s="36" t="s">
        <v>9398</v>
      </c>
      <c r="C48" s="35" t="s">
        <v>323</v>
      </c>
      <c r="D48" s="35" t="s">
        <v>8991</v>
      </c>
      <c r="E48" s="38" t="s">
        <v>9399</v>
      </c>
      <c r="F48" s="39"/>
      <c r="G48" s="40" t="s">
        <v>9400</v>
      </c>
      <c r="H48" s="35" t="s">
        <v>9401</v>
      </c>
      <c r="I48" s="40" t="s">
        <v>9402</v>
      </c>
      <c r="J48" s="35" t="s">
        <v>9403</v>
      </c>
      <c r="K48" s="40" t="s">
        <v>9404</v>
      </c>
      <c r="L48" s="40" t="s">
        <v>9405</v>
      </c>
      <c r="M48" s="40" t="s">
        <v>9406</v>
      </c>
      <c r="N48" s="40" t="s">
        <v>9407</v>
      </c>
      <c r="O48" s="37"/>
      <c r="P48" s="41" t="s">
        <v>9021</v>
      </c>
    </row>
    <row r="49" spans="1:16" ht="12.75" customHeight="1">
      <c r="A49" s="35" t="s">
        <v>305</v>
      </c>
      <c r="B49" s="36" t="s">
        <v>9408</v>
      </c>
      <c r="C49" s="35" t="s">
        <v>9409</v>
      </c>
      <c r="D49" s="35" t="s">
        <v>9266</v>
      </c>
      <c r="E49" s="38" t="s">
        <v>9410</v>
      </c>
      <c r="F49" s="42" t="s">
        <v>9411</v>
      </c>
      <c r="G49" s="37"/>
      <c r="H49" s="37"/>
      <c r="I49" s="37"/>
      <c r="J49" s="37"/>
      <c r="K49" s="37"/>
      <c r="L49" s="40" t="s">
        <v>9412</v>
      </c>
      <c r="M49" s="40" t="s">
        <v>9413</v>
      </c>
      <c r="N49" s="40" t="s">
        <v>9414</v>
      </c>
      <c r="O49" s="37"/>
      <c r="P49" s="41" t="s">
        <v>9122</v>
      </c>
    </row>
    <row r="50" spans="1:16" ht="12.75" customHeight="1">
      <c r="A50" s="35" t="s">
        <v>333</v>
      </c>
      <c r="B50" s="36" t="s">
        <v>9415</v>
      </c>
      <c r="C50" s="35" t="s">
        <v>337</v>
      </c>
      <c r="D50" s="35" t="s">
        <v>8991</v>
      </c>
      <c r="E50" s="38" t="s">
        <v>9416</v>
      </c>
      <c r="F50" s="39"/>
      <c r="G50" s="40" t="s">
        <v>9417</v>
      </c>
      <c r="H50" s="35" t="s">
        <v>9418</v>
      </c>
      <c r="I50" s="40" t="s">
        <v>9419</v>
      </c>
      <c r="J50" s="35" t="s">
        <v>9420</v>
      </c>
      <c r="K50" s="40" t="s">
        <v>9421</v>
      </c>
      <c r="L50" s="40" t="s">
        <v>9422</v>
      </c>
      <c r="M50" s="40" t="s">
        <v>9423</v>
      </c>
      <c r="N50" s="40" t="s">
        <v>9424</v>
      </c>
      <c r="O50" s="37"/>
      <c r="P50" s="41" t="s">
        <v>9425</v>
      </c>
    </row>
    <row r="51" spans="1:16" ht="12.75" customHeight="1">
      <c r="A51" s="35" t="s">
        <v>9426</v>
      </c>
      <c r="B51" s="36" t="s">
        <v>9427</v>
      </c>
      <c r="C51" s="35" t="s">
        <v>396</v>
      </c>
      <c r="D51" s="35" t="s">
        <v>8979</v>
      </c>
      <c r="E51" s="38" t="s">
        <v>9428</v>
      </c>
      <c r="F51" s="39"/>
      <c r="G51" s="40" t="s">
        <v>9429</v>
      </c>
      <c r="H51" s="35" t="s">
        <v>9430</v>
      </c>
      <c r="I51" s="40" t="s">
        <v>9431</v>
      </c>
      <c r="J51" s="35" t="s">
        <v>9432</v>
      </c>
      <c r="K51" s="40" t="s">
        <v>9433</v>
      </c>
      <c r="L51" s="40" t="s">
        <v>9434</v>
      </c>
      <c r="M51" s="40" t="s">
        <v>9435</v>
      </c>
      <c r="N51" s="40" t="s">
        <v>9436</v>
      </c>
      <c r="O51" s="37"/>
      <c r="P51" s="41" t="s">
        <v>9021</v>
      </c>
    </row>
    <row r="52" spans="1:16" ht="12.75" customHeight="1">
      <c r="A52" s="35" t="s">
        <v>9426</v>
      </c>
      <c r="B52" s="36" t="s">
        <v>9437</v>
      </c>
      <c r="C52" s="35" t="s">
        <v>402</v>
      </c>
      <c r="D52" s="35" t="s">
        <v>8979</v>
      </c>
      <c r="E52" s="38" t="s">
        <v>9438</v>
      </c>
      <c r="F52" s="39"/>
      <c r="G52" s="40" t="s">
        <v>9439</v>
      </c>
      <c r="H52" s="35" t="s">
        <v>9440</v>
      </c>
      <c r="I52" s="40" t="s">
        <v>9441</v>
      </c>
      <c r="J52" s="35" t="s">
        <v>9442</v>
      </c>
      <c r="K52" s="40" t="s">
        <v>9443</v>
      </c>
      <c r="L52" s="40" t="s">
        <v>9444</v>
      </c>
      <c r="M52" s="40" t="s">
        <v>9445</v>
      </c>
      <c r="N52" s="40" t="s">
        <v>9446</v>
      </c>
      <c r="O52" s="37"/>
      <c r="P52" s="41" t="s">
        <v>9425</v>
      </c>
    </row>
    <row r="53" spans="1:16" ht="12.75" customHeight="1">
      <c r="A53" s="35" t="s">
        <v>390</v>
      </c>
      <c r="B53" s="36" t="s">
        <v>9447</v>
      </c>
      <c r="C53" s="35" t="s">
        <v>418</v>
      </c>
      <c r="D53" s="35" t="s">
        <v>8991</v>
      </c>
      <c r="E53" s="38" t="s">
        <v>9448</v>
      </c>
      <c r="F53" s="39"/>
      <c r="G53" s="40" t="s">
        <v>9449</v>
      </c>
      <c r="H53" s="35" t="s">
        <v>9450</v>
      </c>
      <c r="I53" s="40" t="s">
        <v>9451</v>
      </c>
      <c r="J53" s="35" t="s">
        <v>9452</v>
      </c>
      <c r="K53" s="40" t="s">
        <v>9453</v>
      </c>
      <c r="L53" s="40" t="s">
        <v>9454</v>
      </c>
      <c r="M53" s="40" t="s">
        <v>9455</v>
      </c>
      <c r="N53" s="40" t="s">
        <v>9456</v>
      </c>
      <c r="O53" s="37"/>
      <c r="P53" s="41" t="s">
        <v>9457</v>
      </c>
    </row>
    <row r="54" spans="1:16" ht="12.75" customHeight="1">
      <c r="A54" s="35" t="s">
        <v>390</v>
      </c>
      <c r="B54" s="36" t="s">
        <v>9458</v>
      </c>
      <c r="C54" s="35" t="s">
        <v>404</v>
      </c>
      <c r="D54" s="35" t="s">
        <v>9459</v>
      </c>
      <c r="E54" s="38" t="s">
        <v>9460</v>
      </c>
      <c r="F54" s="39"/>
      <c r="G54" s="40" t="s">
        <v>9461</v>
      </c>
      <c r="H54" s="35" t="s">
        <v>9462</v>
      </c>
      <c r="I54" s="40" t="s">
        <v>9463</v>
      </c>
      <c r="J54" s="35" t="s">
        <v>9464</v>
      </c>
      <c r="K54" s="40" t="s">
        <v>9465</v>
      </c>
      <c r="L54" s="40" t="s">
        <v>9466</v>
      </c>
      <c r="M54" s="40" t="s">
        <v>9467</v>
      </c>
      <c r="N54" s="40" t="s">
        <v>9468</v>
      </c>
      <c r="O54" s="35" t="s">
        <v>9283</v>
      </c>
      <c r="P54" s="41" t="s">
        <v>9263</v>
      </c>
    </row>
    <row r="55" spans="1:16" ht="12.75" customHeight="1">
      <c r="A55" s="35" t="s">
        <v>9426</v>
      </c>
      <c r="B55" s="36" t="s">
        <v>9469</v>
      </c>
      <c r="C55" s="35" t="s">
        <v>423</v>
      </c>
      <c r="D55" s="35" t="s">
        <v>8979</v>
      </c>
      <c r="E55" s="38" t="s">
        <v>9470</v>
      </c>
      <c r="F55" s="39"/>
      <c r="G55" s="40" t="s">
        <v>9471</v>
      </c>
      <c r="H55" s="35" t="s">
        <v>9472</v>
      </c>
      <c r="I55" s="40" t="s">
        <v>9473</v>
      </c>
      <c r="J55" s="35" t="s">
        <v>9474</v>
      </c>
      <c r="K55" s="40" t="s">
        <v>9475</v>
      </c>
      <c r="L55" s="40" t="s">
        <v>9476</v>
      </c>
      <c r="M55" s="40" t="s">
        <v>9477</v>
      </c>
      <c r="N55" s="40" t="s">
        <v>9478</v>
      </c>
      <c r="O55" s="37"/>
      <c r="P55" s="41" t="s">
        <v>9021</v>
      </c>
    </row>
    <row r="56" spans="1:16" ht="12.75" customHeight="1">
      <c r="A56" s="35" t="s">
        <v>390</v>
      </c>
      <c r="B56" s="36" t="s">
        <v>9479</v>
      </c>
      <c r="C56" s="35" t="s">
        <v>431</v>
      </c>
      <c r="D56" s="35" t="s">
        <v>9459</v>
      </c>
      <c r="E56" s="38" t="s">
        <v>9480</v>
      </c>
      <c r="F56" s="39"/>
      <c r="G56" s="40" t="s">
        <v>9481</v>
      </c>
      <c r="H56" s="35" t="s">
        <v>9482</v>
      </c>
      <c r="I56" s="40" t="s">
        <v>9483</v>
      </c>
      <c r="J56" s="35" t="s">
        <v>9484</v>
      </c>
      <c r="K56" s="40" t="s">
        <v>9485</v>
      </c>
      <c r="L56" s="40" t="s">
        <v>9486</v>
      </c>
      <c r="M56" s="40" t="s">
        <v>9487</v>
      </c>
      <c r="N56" s="40" t="s">
        <v>9488</v>
      </c>
      <c r="O56" s="37"/>
      <c r="P56" s="41" t="s">
        <v>9021</v>
      </c>
    </row>
    <row r="57" spans="1:16" ht="12.75" customHeight="1">
      <c r="A57" s="35" t="s">
        <v>432</v>
      </c>
      <c r="B57" s="36" t="s">
        <v>9489</v>
      </c>
      <c r="C57" s="35" t="s">
        <v>434</v>
      </c>
      <c r="D57" s="35" t="s">
        <v>8991</v>
      </c>
      <c r="E57" s="38" t="s">
        <v>9490</v>
      </c>
      <c r="F57" s="39"/>
      <c r="G57" s="40" t="s">
        <v>9491</v>
      </c>
      <c r="H57" s="35" t="s">
        <v>9185</v>
      </c>
      <c r="I57" s="35" t="s">
        <v>9185</v>
      </c>
      <c r="J57" s="35" t="s">
        <v>9492</v>
      </c>
      <c r="K57" s="40" t="s">
        <v>9493</v>
      </c>
      <c r="L57" s="40" t="s">
        <v>9494</v>
      </c>
      <c r="M57" s="40" t="s">
        <v>9495</v>
      </c>
      <c r="N57" s="40" t="s">
        <v>9496</v>
      </c>
      <c r="O57" s="37"/>
      <c r="P57" s="41" t="s">
        <v>9021</v>
      </c>
    </row>
    <row r="58" spans="1:16" ht="12.75" customHeight="1">
      <c r="A58" s="35" t="s">
        <v>432</v>
      </c>
      <c r="B58" s="36" t="s">
        <v>9497</v>
      </c>
      <c r="C58" s="35" t="s">
        <v>436</v>
      </c>
      <c r="D58" s="35" t="s">
        <v>8991</v>
      </c>
      <c r="E58" s="38" t="s">
        <v>9498</v>
      </c>
      <c r="F58" s="39"/>
      <c r="G58" s="40" t="s">
        <v>9499</v>
      </c>
      <c r="H58" s="35" t="s">
        <v>9185</v>
      </c>
      <c r="I58" s="35" t="s">
        <v>9185</v>
      </c>
      <c r="J58" s="35" t="s">
        <v>9500</v>
      </c>
      <c r="K58" s="40" t="s">
        <v>9501</v>
      </c>
      <c r="L58" s="40" t="s">
        <v>9502</v>
      </c>
      <c r="M58" s="40" t="s">
        <v>9503</v>
      </c>
      <c r="N58" s="40" t="s">
        <v>9504</v>
      </c>
      <c r="O58" s="37"/>
      <c r="P58" s="41" t="s">
        <v>9021</v>
      </c>
    </row>
    <row r="59" spans="1:16" ht="12.75" customHeight="1">
      <c r="A59" s="35" t="s">
        <v>432</v>
      </c>
      <c r="B59" s="36" t="s">
        <v>9497</v>
      </c>
      <c r="C59" s="35" t="s">
        <v>436</v>
      </c>
      <c r="D59" s="35" t="s">
        <v>8991</v>
      </c>
      <c r="E59" s="38" t="s">
        <v>9505</v>
      </c>
      <c r="F59" s="39"/>
      <c r="G59" s="40" t="s">
        <v>9506</v>
      </c>
      <c r="H59" s="35" t="s">
        <v>9507</v>
      </c>
      <c r="I59" s="40" t="s">
        <v>9508</v>
      </c>
      <c r="J59" s="35" t="s">
        <v>9509</v>
      </c>
      <c r="K59" s="40" t="s">
        <v>9510</v>
      </c>
      <c r="L59" s="40" t="s">
        <v>9511</v>
      </c>
      <c r="M59" s="40" t="s">
        <v>9512</v>
      </c>
      <c r="N59" s="40" t="s">
        <v>9513</v>
      </c>
      <c r="O59" s="37"/>
      <c r="P59" s="41" t="s">
        <v>9342</v>
      </c>
    </row>
    <row r="60" spans="1:16" ht="12.75" customHeight="1">
      <c r="A60" s="35" t="s">
        <v>432</v>
      </c>
      <c r="B60" s="36" t="s">
        <v>9514</v>
      </c>
      <c r="C60" s="35" t="s">
        <v>438</v>
      </c>
      <c r="D60" s="35" t="s">
        <v>8991</v>
      </c>
      <c r="E60" s="38" t="s">
        <v>9515</v>
      </c>
      <c r="F60" s="39"/>
      <c r="G60" s="40" t="s">
        <v>9516</v>
      </c>
      <c r="H60" s="35" t="s">
        <v>9517</v>
      </c>
      <c r="I60" s="40" t="s">
        <v>9518</v>
      </c>
      <c r="J60" s="35" t="s">
        <v>9519</v>
      </c>
      <c r="K60" s="40" t="s">
        <v>9520</v>
      </c>
      <c r="L60" s="40" t="s">
        <v>9521</v>
      </c>
      <c r="M60" s="40" t="s">
        <v>9522</v>
      </c>
      <c r="N60" s="40" t="s">
        <v>9523</v>
      </c>
      <c r="O60" s="37"/>
      <c r="P60" s="41" t="s">
        <v>9263</v>
      </c>
    </row>
    <row r="61" spans="1:16" ht="12.95" customHeight="1">
      <c r="A61" s="35" t="s">
        <v>432</v>
      </c>
      <c r="B61" s="36" t="s">
        <v>9514</v>
      </c>
      <c r="C61" s="35" t="s">
        <v>438</v>
      </c>
      <c r="D61" s="35" t="s">
        <v>8991</v>
      </c>
      <c r="E61" s="38" t="s">
        <v>9524</v>
      </c>
      <c r="F61" s="39"/>
      <c r="G61" s="37" t="str" cm="1">
        <f t="array" ref="G61">HYPERLINK("https://n2t.net/ark:/65665/33eec736d-2321-4624-8737-24ae6e3bfc22")</f>
        <v>https://n2t.net/ark:/65665/33eec736d-2321-4624-8737-24ae6e3bfc22</v>
      </c>
      <c r="H61" s="35" t="s">
        <v>9525</v>
      </c>
      <c r="I61" s="37" t="str" cm="1">
        <f t="array" ref="I61">HYPERLINK("https://n2t.net/ark:/65665/36dd56b36-3671-44a4-9c67-e94bb03fd024")</f>
        <v>https://n2t.net/ark:/65665/36dd56b36-3671-44a4-9c67-e94bb03fd024</v>
      </c>
      <c r="J61" s="35" t="s">
        <v>9185</v>
      </c>
      <c r="K61" s="35" t="s">
        <v>9185</v>
      </c>
      <c r="L61" s="43" t="str" cm="1">
        <f t="array" ref="L61">HYPERLINK("https://www.ncbi.nlm.nih.gov/biosample/?term=SAMN48403332","SAMN48403332")</f>
        <v>SAMN48403332</v>
      </c>
      <c r="M61" s="43" t="str" cm="1">
        <f t="array" ref="M61">HYPERLINK("https://www.ncbi.nlm.nih.gov/sra/?term=SRR33529906","SRR33529906")</f>
        <v>SRR33529906</v>
      </c>
      <c r="N61" s="43" t="str" cm="1">
        <f t="array" ref="N61">HYPERLINK("https://www.ncbi.nlm.nih.gov/nuccore/PV670483","PV670483")</f>
        <v>PV670483</v>
      </c>
      <c r="O61" s="37"/>
      <c r="P61" s="41" t="s">
        <v>9526</v>
      </c>
    </row>
    <row r="62" spans="1:16" ht="12.75" customHeight="1">
      <c r="A62" s="35" t="s">
        <v>432</v>
      </c>
      <c r="B62" s="36" t="s">
        <v>9527</v>
      </c>
      <c r="C62" s="35" t="s">
        <v>440</v>
      </c>
      <c r="D62" s="35" t="s">
        <v>8991</v>
      </c>
      <c r="E62" s="38" t="s">
        <v>9528</v>
      </c>
      <c r="F62" s="39"/>
      <c r="G62" s="40" t="s">
        <v>9529</v>
      </c>
      <c r="H62" s="35" t="s">
        <v>9530</v>
      </c>
      <c r="I62" s="40" t="s">
        <v>9531</v>
      </c>
      <c r="J62" s="35" t="s">
        <v>9532</v>
      </c>
      <c r="K62" s="40" t="s">
        <v>9533</v>
      </c>
      <c r="L62" s="40" t="s">
        <v>9534</v>
      </c>
      <c r="M62" s="40" t="s">
        <v>9535</v>
      </c>
      <c r="N62" s="40" t="s">
        <v>9536</v>
      </c>
      <c r="O62" s="37"/>
      <c r="P62" s="41" t="s">
        <v>9263</v>
      </c>
    </row>
    <row r="63" spans="1:16" ht="12.75" customHeight="1">
      <c r="A63" s="35" t="s">
        <v>432</v>
      </c>
      <c r="B63" s="36" t="s">
        <v>9537</v>
      </c>
      <c r="C63" s="35" t="s">
        <v>455</v>
      </c>
      <c r="D63" s="35" t="s">
        <v>8979</v>
      </c>
      <c r="E63" s="38" t="s">
        <v>9538</v>
      </c>
      <c r="F63" s="39"/>
      <c r="G63" s="40" t="s">
        <v>9539</v>
      </c>
      <c r="H63" s="35" t="s">
        <v>9185</v>
      </c>
      <c r="I63" s="35" t="s">
        <v>9185</v>
      </c>
      <c r="J63" s="35" t="s">
        <v>9540</v>
      </c>
      <c r="K63" s="40" t="s">
        <v>9541</v>
      </c>
      <c r="L63" s="40" t="s">
        <v>9542</v>
      </c>
      <c r="M63" s="40" t="s">
        <v>9543</v>
      </c>
      <c r="N63" s="40" t="s">
        <v>9544</v>
      </c>
      <c r="O63" s="37"/>
      <c r="P63" s="41" t="s">
        <v>9021</v>
      </c>
    </row>
    <row r="64" spans="1:16" ht="12.75" customHeight="1">
      <c r="A64" s="35" t="s">
        <v>9545</v>
      </c>
      <c r="B64" s="36" t="s">
        <v>9546</v>
      </c>
      <c r="C64" s="35" t="s">
        <v>473</v>
      </c>
      <c r="D64" s="35" t="s">
        <v>8979</v>
      </c>
      <c r="E64" s="38" t="s">
        <v>9547</v>
      </c>
      <c r="F64" s="39"/>
      <c r="G64" s="40" t="s">
        <v>9548</v>
      </c>
      <c r="H64" s="35" t="s">
        <v>9549</v>
      </c>
      <c r="I64" s="40" t="s">
        <v>9550</v>
      </c>
      <c r="J64" s="35" t="s">
        <v>9551</v>
      </c>
      <c r="K64" s="40" t="s">
        <v>9552</v>
      </c>
      <c r="L64" s="40" t="s">
        <v>9553</v>
      </c>
      <c r="M64" s="40" t="s">
        <v>9554</v>
      </c>
      <c r="N64" s="40" t="s">
        <v>9555</v>
      </c>
      <c r="O64" s="35" t="s">
        <v>9556</v>
      </c>
      <c r="P64" s="41" t="s">
        <v>9557</v>
      </c>
    </row>
    <row r="65" spans="1:16" ht="12.75" customHeight="1">
      <c r="A65" s="35" t="s">
        <v>9545</v>
      </c>
      <c r="B65" s="36" t="s">
        <v>9558</v>
      </c>
      <c r="C65" s="35" t="s">
        <v>477</v>
      </c>
      <c r="D65" s="35" t="s">
        <v>8979</v>
      </c>
      <c r="E65" s="38" t="s">
        <v>9559</v>
      </c>
      <c r="F65" s="39"/>
      <c r="G65" s="40" t="s">
        <v>9560</v>
      </c>
      <c r="H65" s="35" t="s">
        <v>9227</v>
      </c>
      <c r="I65" s="40" t="s">
        <v>9561</v>
      </c>
      <c r="J65" s="35" t="s">
        <v>9562</v>
      </c>
      <c r="K65" s="40" t="s">
        <v>9563</v>
      </c>
      <c r="L65" s="40" t="s">
        <v>9564</v>
      </c>
      <c r="M65" s="40" t="s">
        <v>9565</v>
      </c>
      <c r="N65" s="40" t="s">
        <v>9566</v>
      </c>
      <c r="O65" s="37"/>
      <c r="P65" s="41" t="s">
        <v>9021</v>
      </c>
    </row>
    <row r="66" spans="1:16" ht="12.75" customHeight="1">
      <c r="A66" s="35" t="s">
        <v>432</v>
      </c>
      <c r="B66" s="36" t="s">
        <v>9567</v>
      </c>
      <c r="C66" s="35" t="s">
        <v>481</v>
      </c>
      <c r="D66" s="35" t="s">
        <v>8991</v>
      </c>
      <c r="E66" s="38" t="s">
        <v>9568</v>
      </c>
      <c r="F66" s="39"/>
      <c r="G66" s="40" t="s">
        <v>9569</v>
      </c>
      <c r="H66" s="35" t="s">
        <v>9570</v>
      </c>
      <c r="I66" s="40" t="s">
        <v>9571</v>
      </c>
      <c r="J66" s="35" t="s">
        <v>9572</v>
      </c>
      <c r="K66" s="40" t="s">
        <v>9573</v>
      </c>
      <c r="L66" s="40" t="s">
        <v>9574</v>
      </c>
      <c r="M66" s="40" t="s">
        <v>9575</v>
      </c>
      <c r="N66" s="40" t="s">
        <v>9576</v>
      </c>
      <c r="O66" s="37"/>
      <c r="P66" s="41" t="s">
        <v>9021</v>
      </c>
    </row>
    <row r="67" spans="1:16" ht="12.75" customHeight="1">
      <c r="A67" s="35" t="s">
        <v>499</v>
      </c>
      <c r="B67" s="36" t="s">
        <v>9577</v>
      </c>
      <c r="C67" s="35" t="s">
        <v>501</v>
      </c>
      <c r="D67" s="35" t="s">
        <v>9459</v>
      </c>
      <c r="E67" s="38" t="s">
        <v>9578</v>
      </c>
      <c r="F67" s="39"/>
      <c r="G67" s="40" t="s">
        <v>9579</v>
      </c>
      <c r="H67" s="35" t="s">
        <v>9580</v>
      </c>
      <c r="I67" s="40" t="s">
        <v>9581</v>
      </c>
      <c r="J67" s="35" t="s">
        <v>9582</v>
      </c>
      <c r="K67" s="40" t="s">
        <v>9583</v>
      </c>
      <c r="L67" s="40" t="s">
        <v>9584</v>
      </c>
      <c r="M67" s="40" t="s">
        <v>9585</v>
      </c>
      <c r="N67" s="40" t="s">
        <v>9586</v>
      </c>
      <c r="O67" s="37"/>
      <c r="P67" s="41" t="s">
        <v>9122</v>
      </c>
    </row>
    <row r="68" spans="1:16" ht="12.75" customHeight="1">
      <c r="A68" s="35" t="s">
        <v>499</v>
      </c>
      <c r="B68" s="36" t="s">
        <v>9577</v>
      </c>
      <c r="C68" s="35" t="s">
        <v>501</v>
      </c>
      <c r="D68" s="35" t="s">
        <v>9459</v>
      </c>
      <c r="E68" s="38" t="s">
        <v>9587</v>
      </c>
      <c r="F68" s="39"/>
      <c r="G68" s="40" t="s">
        <v>9588</v>
      </c>
      <c r="H68" s="35" t="s">
        <v>9589</v>
      </c>
      <c r="I68" s="40" t="s">
        <v>9590</v>
      </c>
      <c r="J68" s="35" t="s">
        <v>9591</v>
      </c>
      <c r="K68" s="40" t="s">
        <v>9592</v>
      </c>
      <c r="L68" s="40" t="s">
        <v>9593</v>
      </c>
      <c r="M68" s="40" t="s">
        <v>9594</v>
      </c>
      <c r="N68" s="40" t="s">
        <v>9595</v>
      </c>
      <c r="O68" s="37"/>
      <c r="P68" s="41" t="s">
        <v>9122</v>
      </c>
    </row>
    <row r="69" spans="1:16" ht="12.75" customHeight="1">
      <c r="A69" s="35" t="s">
        <v>499</v>
      </c>
      <c r="B69" s="36" t="s">
        <v>9577</v>
      </c>
      <c r="C69" s="35" t="s">
        <v>501</v>
      </c>
      <c r="D69" s="35" t="s">
        <v>9459</v>
      </c>
      <c r="E69" s="38" t="s">
        <v>9596</v>
      </c>
      <c r="F69" s="39"/>
      <c r="G69" s="40" t="s">
        <v>9597</v>
      </c>
      <c r="H69" s="35" t="s">
        <v>9598</v>
      </c>
      <c r="I69" s="40" t="s">
        <v>9599</v>
      </c>
      <c r="J69" s="35" t="s">
        <v>9600</v>
      </c>
      <c r="K69" s="40" t="s">
        <v>9601</v>
      </c>
      <c r="L69" s="40" t="s">
        <v>9602</v>
      </c>
      <c r="M69" s="40" t="s">
        <v>9603</v>
      </c>
      <c r="N69" s="40" t="s">
        <v>9604</v>
      </c>
      <c r="O69" s="37"/>
      <c r="P69" s="41" t="s">
        <v>9122</v>
      </c>
    </row>
    <row r="70" spans="1:16" ht="12.75" customHeight="1">
      <c r="A70" s="35" t="s">
        <v>499</v>
      </c>
      <c r="B70" s="36" t="s">
        <v>9605</v>
      </c>
      <c r="C70" s="35" t="s">
        <v>503</v>
      </c>
      <c r="D70" s="35" t="s">
        <v>8991</v>
      </c>
      <c r="E70" s="38" t="s">
        <v>9606</v>
      </c>
      <c r="F70" s="39"/>
      <c r="G70" s="40" t="s">
        <v>9607</v>
      </c>
      <c r="H70" s="35" t="s">
        <v>9608</v>
      </c>
      <c r="I70" s="40" t="s">
        <v>9609</v>
      </c>
      <c r="J70" s="35" t="s">
        <v>9610</v>
      </c>
      <c r="K70" s="40" t="s">
        <v>9611</v>
      </c>
      <c r="L70" s="40" t="s">
        <v>9612</v>
      </c>
      <c r="M70" s="40" t="s">
        <v>9613</v>
      </c>
      <c r="N70" s="40" t="s">
        <v>9614</v>
      </c>
      <c r="O70" s="37"/>
      <c r="P70" s="41" t="s">
        <v>9122</v>
      </c>
    </row>
    <row r="71" spans="1:16" ht="12.75" customHeight="1">
      <c r="A71" s="35" t="s">
        <v>507</v>
      </c>
      <c r="B71" s="36" t="s">
        <v>9615</v>
      </c>
      <c r="C71" s="35" t="s">
        <v>513</v>
      </c>
      <c r="D71" s="35" t="s">
        <v>8991</v>
      </c>
      <c r="E71" s="38" t="s">
        <v>9616</v>
      </c>
      <c r="F71" s="39"/>
      <c r="G71" s="40" t="s">
        <v>9617</v>
      </c>
      <c r="H71" s="35" t="s">
        <v>9618</v>
      </c>
      <c r="I71" s="40" t="s">
        <v>9619</v>
      </c>
      <c r="J71" s="35" t="s">
        <v>9620</v>
      </c>
      <c r="K71" s="40" t="s">
        <v>9621</v>
      </c>
      <c r="L71" s="40" t="s">
        <v>9622</v>
      </c>
      <c r="M71" s="40" t="s">
        <v>9623</v>
      </c>
      <c r="N71" s="40" t="s">
        <v>9624</v>
      </c>
      <c r="O71" s="37"/>
      <c r="P71" s="41" t="s">
        <v>9021</v>
      </c>
    </row>
    <row r="72" spans="1:16" ht="12.75" customHeight="1">
      <c r="A72" s="35" t="s">
        <v>507</v>
      </c>
      <c r="B72" s="36" t="s">
        <v>9615</v>
      </c>
      <c r="C72" s="35" t="s">
        <v>513</v>
      </c>
      <c r="D72" s="35" t="s">
        <v>8991</v>
      </c>
      <c r="E72" s="38" t="s">
        <v>9625</v>
      </c>
      <c r="F72" s="39"/>
      <c r="G72" s="40" t="s">
        <v>9626</v>
      </c>
      <c r="H72" s="35" t="s">
        <v>9627</v>
      </c>
      <c r="I72" s="40" t="s">
        <v>9628</v>
      </c>
      <c r="J72" s="35" t="s">
        <v>9629</v>
      </c>
      <c r="K72" s="40" t="s">
        <v>9630</v>
      </c>
      <c r="L72" s="40" t="s">
        <v>9631</v>
      </c>
      <c r="M72" s="40" t="s">
        <v>9632</v>
      </c>
      <c r="N72" s="40" t="s">
        <v>9633</v>
      </c>
      <c r="O72" s="37"/>
      <c r="P72" s="41" t="s">
        <v>9634</v>
      </c>
    </row>
    <row r="73" spans="1:16" ht="12.75" customHeight="1">
      <c r="A73" s="35" t="s">
        <v>9635</v>
      </c>
      <c r="B73" s="36" t="s">
        <v>9636</v>
      </c>
      <c r="C73" s="35" t="s">
        <v>522</v>
      </c>
      <c r="D73" s="35" t="s">
        <v>9266</v>
      </c>
      <c r="E73" s="38" t="s">
        <v>9637</v>
      </c>
      <c r="F73" s="39"/>
      <c r="G73" s="40" t="s">
        <v>9638</v>
      </c>
      <c r="H73" s="35" t="s">
        <v>9639</v>
      </c>
      <c r="I73" s="40" t="s">
        <v>9640</v>
      </c>
      <c r="J73" s="35" t="s">
        <v>9641</v>
      </c>
      <c r="K73" s="40" t="s">
        <v>9642</v>
      </c>
      <c r="L73" s="40" t="s">
        <v>9643</v>
      </c>
      <c r="M73" s="40" t="s">
        <v>9644</v>
      </c>
      <c r="N73" s="40" t="s">
        <v>9645</v>
      </c>
      <c r="O73" s="37"/>
      <c r="P73" s="41" t="s">
        <v>9646</v>
      </c>
    </row>
    <row r="74" spans="1:16" ht="12.75" customHeight="1">
      <c r="A74" s="35" t="s">
        <v>507</v>
      </c>
      <c r="B74" s="36" t="s">
        <v>9647</v>
      </c>
      <c r="C74" s="35" t="s">
        <v>526</v>
      </c>
      <c r="D74" s="35" t="s">
        <v>8991</v>
      </c>
      <c r="E74" s="38" t="s">
        <v>9648</v>
      </c>
      <c r="F74" s="39"/>
      <c r="G74" s="40" t="s">
        <v>9649</v>
      </c>
      <c r="H74" s="35" t="s">
        <v>9650</v>
      </c>
      <c r="I74" s="40" t="s">
        <v>9651</v>
      </c>
      <c r="J74" s="35" t="s">
        <v>9652</v>
      </c>
      <c r="K74" s="40" t="s">
        <v>9653</v>
      </c>
      <c r="L74" s="40" t="s">
        <v>9654</v>
      </c>
      <c r="M74" s="40" t="s">
        <v>9655</v>
      </c>
      <c r="N74" s="40" t="s">
        <v>9656</v>
      </c>
      <c r="O74" s="37"/>
      <c r="P74" s="41" t="s">
        <v>9425</v>
      </c>
    </row>
    <row r="75" spans="1:16" ht="12.75" customHeight="1">
      <c r="A75" s="35" t="s">
        <v>507</v>
      </c>
      <c r="B75" s="36" t="s">
        <v>9657</v>
      </c>
      <c r="C75" s="35" t="s">
        <v>530</v>
      </c>
      <c r="D75" s="35" t="s">
        <v>8991</v>
      </c>
      <c r="E75" s="38" t="s">
        <v>9658</v>
      </c>
      <c r="F75" s="39"/>
      <c r="G75" s="40" t="s">
        <v>9659</v>
      </c>
      <c r="H75" s="35" t="s">
        <v>9660</v>
      </c>
      <c r="I75" s="40" t="s">
        <v>9661</v>
      </c>
      <c r="J75" s="35" t="s">
        <v>9662</v>
      </c>
      <c r="K75" s="40" t="s">
        <v>9663</v>
      </c>
      <c r="L75" s="40" t="s">
        <v>9664</v>
      </c>
      <c r="M75" s="40" t="s">
        <v>9665</v>
      </c>
      <c r="N75" s="40" t="s">
        <v>9666</v>
      </c>
      <c r="O75" s="37"/>
      <c r="P75" s="41" t="s">
        <v>9021</v>
      </c>
    </row>
    <row r="76" spans="1:16" ht="12.75" customHeight="1">
      <c r="A76" s="35" t="s">
        <v>507</v>
      </c>
      <c r="B76" s="36" t="s">
        <v>9667</v>
      </c>
      <c r="C76" s="35" t="s">
        <v>532</v>
      </c>
      <c r="D76" s="35" t="s">
        <v>8991</v>
      </c>
      <c r="E76" s="38" t="s">
        <v>9668</v>
      </c>
      <c r="F76" s="39"/>
      <c r="G76" s="40" t="s">
        <v>9669</v>
      </c>
      <c r="H76" s="35" t="s">
        <v>9670</v>
      </c>
      <c r="I76" s="40" t="s">
        <v>9671</v>
      </c>
      <c r="J76" s="35" t="s">
        <v>9672</v>
      </c>
      <c r="K76" s="40" t="s">
        <v>9673</v>
      </c>
      <c r="L76" s="40" t="s">
        <v>9674</v>
      </c>
      <c r="M76" s="40" t="s">
        <v>9675</v>
      </c>
      <c r="N76" s="40" t="s">
        <v>9676</v>
      </c>
      <c r="O76" s="37"/>
      <c r="P76" s="41" t="s">
        <v>9425</v>
      </c>
    </row>
    <row r="77" spans="1:16" ht="12.75" customHeight="1">
      <c r="A77" s="35" t="s">
        <v>507</v>
      </c>
      <c r="B77" s="36" t="s">
        <v>9677</v>
      </c>
      <c r="C77" s="35" t="s">
        <v>538</v>
      </c>
      <c r="D77" s="35" t="s">
        <v>8991</v>
      </c>
      <c r="E77" s="38" t="s">
        <v>9678</v>
      </c>
      <c r="F77" s="39"/>
      <c r="G77" s="40" t="s">
        <v>9679</v>
      </c>
      <c r="H77" s="35" t="s">
        <v>9680</v>
      </c>
      <c r="I77" s="40" t="s">
        <v>9681</v>
      </c>
      <c r="J77" s="35" t="s">
        <v>9682</v>
      </c>
      <c r="K77" s="40" t="s">
        <v>9683</v>
      </c>
      <c r="L77" s="40" t="s">
        <v>9684</v>
      </c>
      <c r="M77" s="40" t="s">
        <v>9685</v>
      </c>
      <c r="N77" s="40" t="s">
        <v>9686</v>
      </c>
      <c r="O77" s="37"/>
      <c r="P77" s="41" t="s">
        <v>9021</v>
      </c>
    </row>
    <row r="78" spans="1:16" ht="12.75" customHeight="1">
      <c r="A78" s="35" t="s">
        <v>507</v>
      </c>
      <c r="B78" s="36" t="s">
        <v>9687</v>
      </c>
      <c r="C78" s="35" t="s">
        <v>540</v>
      </c>
      <c r="D78" s="35" t="s">
        <v>8991</v>
      </c>
      <c r="E78" s="38" t="s">
        <v>9688</v>
      </c>
      <c r="F78" s="39"/>
      <c r="G78" s="40" t="s">
        <v>9689</v>
      </c>
      <c r="H78" s="35" t="s">
        <v>9690</v>
      </c>
      <c r="I78" s="40" t="s">
        <v>9691</v>
      </c>
      <c r="J78" s="35" t="s">
        <v>9692</v>
      </c>
      <c r="K78" s="40" t="s">
        <v>9693</v>
      </c>
      <c r="L78" s="40" t="s">
        <v>9694</v>
      </c>
      <c r="M78" s="40" t="s">
        <v>9695</v>
      </c>
      <c r="N78" s="40" t="s">
        <v>9696</v>
      </c>
      <c r="O78" s="35" t="s">
        <v>9283</v>
      </c>
      <c r="P78" s="41" t="s">
        <v>9021</v>
      </c>
    </row>
    <row r="79" spans="1:16" ht="12.75" customHeight="1">
      <c r="A79" s="35" t="s">
        <v>507</v>
      </c>
      <c r="B79" s="36" t="s">
        <v>9697</v>
      </c>
      <c r="C79" s="35" t="s">
        <v>545</v>
      </c>
      <c r="D79" s="35" t="s">
        <v>8991</v>
      </c>
      <c r="E79" s="38" t="s">
        <v>9698</v>
      </c>
      <c r="F79" s="39"/>
      <c r="G79" s="40" t="s">
        <v>9699</v>
      </c>
      <c r="H79" s="35" t="s">
        <v>9700</v>
      </c>
      <c r="I79" s="40" t="s">
        <v>9701</v>
      </c>
      <c r="J79" s="35" t="s">
        <v>9702</v>
      </c>
      <c r="K79" s="40" t="s">
        <v>9703</v>
      </c>
      <c r="L79" s="40" t="s">
        <v>9704</v>
      </c>
      <c r="M79" s="40" t="s">
        <v>9705</v>
      </c>
      <c r="N79" s="40" t="s">
        <v>9706</v>
      </c>
      <c r="O79" s="37"/>
      <c r="P79" s="41" t="s">
        <v>9634</v>
      </c>
    </row>
    <row r="80" spans="1:16" ht="12.75" customHeight="1">
      <c r="A80" s="35" t="s">
        <v>9635</v>
      </c>
      <c r="B80" s="36" t="s">
        <v>9707</v>
      </c>
      <c r="C80" s="35" t="s">
        <v>548</v>
      </c>
      <c r="D80" s="35" t="s">
        <v>8979</v>
      </c>
      <c r="E80" s="38" t="s">
        <v>9708</v>
      </c>
      <c r="F80" s="39"/>
      <c r="G80" s="40" t="s">
        <v>9709</v>
      </c>
      <c r="H80" s="35" t="s">
        <v>9227</v>
      </c>
      <c r="I80" s="40" t="s">
        <v>9710</v>
      </c>
      <c r="J80" s="35" t="s">
        <v>9711</v>
      </c>
      <c r="K80" s="40" t="s">
        <v>9712</v>
      </c>
      <c r="L80" s="40" t="s">
        <v>9713</v>
      </c>
      <c r="M80" s="40" t="s">
        <v>9714</v>
      </c>
      <c r="N80" s="40" t="s">
        <v>9715</v>
      </c>
      <c r="O80" s="37"/>
      <c r="P80" s="41" t="s">
        <v>9021</v>
      </c>
    </row>
    <row r="81" spans="1:16" ht="12.75" customHeight="1">
      <c r="A81" s="35" t="s">
        <v>507</v>
      </c>
      <c r="B81" s="36" t="s">
        <v>9716</v>
      </c>
      <c r="C81" s="35" t="s">
        <v>550</v>
      </c>
      <c r="D81" s="35" t="s">
        <v>8991</v>
      </c>
      <c r="E81" s="38" t="s">
        <v>9717</v>
      </c>
      <c r="F81" s="39"/>
      <c r="G81" s="40" t="s">
        <v>9718</v>
      </c>
      <c r="H81" s="35" t="s">
        <v>9719</v>
      </c>
      <c r="I81" s="40" t="s">
        <v>9720</v>
      </c>
      <c r="J81" s="35" t="s">
        <v>9721</v>
      </c>
      <c r="K81" s="40" t="s">
        <v>9722</v>
      </c>
      <c r="L81" s="40" t="s">
        <v>9723</v>
      </c>
      <c r="M81" s="40" t="s">
        <v>9724</v>
      </c>
      <c r="N81" s="40" t="s">
        <v>9725</v>
      </c>
      <c r="O81" s="37"/>
      <c r="P81" s="41" t="s">
        <v>9342</v>
      </c>
    </row>
    <row r="82" spans="1:16" ht="12.75" customHeight="1">
      <c r="A82" s="35" t="s">
        <v>507</v>
      </c>
      <c r="B82" s="36" t="s">
        <v>9726</v>
      </c>
      <c r="C82" s="35" t="s">
        <v>552</v>
      </c>
      <c r="D82" s="35" t="s">
        <v>8991</v>
      </c>
      <c r="E82" s="38" t="s">
        <v>9727</v>
      </c>
      <c r="F82" s="39"/>
      <c r="G82" s="40" t="s">
        <v>9728</v>
      </c>
      <c r="H82" s="35" t="s">
        <v>9729</v>
      </c>
      <c r="I82" s="40" t="s">
        <v>9730</v>
      </c>
      <c r="J82" s="35" t="s">
        <v>9731</v>
      </c>
      <c r="K82" s="40" t="s">
        <v>9732</v>
      </c>
      <c r="L82" s="40" t="s">
        <v>9733</v>
      </c>
      <c r="M82" s="40" t="s">
        <v>9734</v>
      </c>
      <c r="N82" s="40" t="s">
        <v>9735</v>
      </c>
      <c r="O82" s="37"/>
      <c r="P82" s="41" t="s">
        <v>9021</v>
      </c>
    </row>
    <row r="83" spans="1:16" ht="12.75" customHeight="1">
      <c r="A83" s="35" t="s">
        <v>507</v>
      </c>
      <c r="B83" s="36" t="s">
        <v>9736</v>
      </c>
      <c r="C83" s="35" t="s">
        <v>554</v>
      </c>
      <c r="D83" s="35" t="s">
        <v>8991</v>
      </c>
      <c r="E83" s="38" t="s">
        <v>9737</v>
      </c>
      <c r="F83" s="39"/>
      <c r="G83" s="40" t="s">
        <v>9738</v>
      </c>
      <c r="H83" s="35" t="s">
        <v>9739</v>
      </c>
      <c r="I83" s="40" t="s">
        <v>9740</v>
      </c>
      <c r="J83" s="35" t="s">
        <v>9741</v>
      </c>
      <c r="K83" s="40" t="s">
        <v>9742</v>
      </c>
      <c r="L83" s="40" t="s">
        <v>9743</v>
      </c>
      <c r="M83" s="40" t="s">
        <v>9744</v>
      </c>
      <c r="N83" s="40" t="s">
        <v>9745</v>
      </c>
      <c r="O83" s="37"/>
      <c r="P83" s="41" t="s">
        <v>9342</v>
      </c>
    </row>
    <row r="84" spans="1:16" ht="12.75" customHeight="1">
      <c r="A84" s="35" t="s">
        <v>9635</v>
      </c>
      <c r="B84" s="36" t="s">
        <v>9746</v>
      </c>
      <c r="C84" s="35" t="s">
        <v>563</v>
      </c>
      <c r="D84" s="35" t="s">
        <v>8979</v>
      </c>
      <c r="E84" s="38" t="s">
        <v>9747</v>
      </c>
      <c r="F84" s="39"/>
      <c r="G84" s="40" t="s">
        <v>9748</v>
      </c>
      <c r="H84" s="35" t="s">
        <v>9749</v>
      </c>
      <c r="I84" s="40" t="s">
        <v>9750</v>
      </c>
      <c r="J84" s="35" t="s">
        <v>9751</v>
      </c>
      <c r="K84" s="40" t="s">
        <v>9752</v>
      </c>
      <c r="L84" s="40" t="s">
        <v>9753</v>
      </c>
      <c r="M84" s="40" t="s">
        <v>9754</v>
      </c>
      <c r="N84" s="40" t="s">
        <v>9755</v>
      </c>
      <c r="O84" s="37"/>
      <c r="P84" s="41" t="s">
        <v>9021</v>
      </c>
    </row>
    <row r="85" spans="1:16" ht="12.75" customHeight="1">
      <c r="A85" s="35" t="s">
        <v>507</v>
      </c>
      <c r="B85" s="36" t="s">
        <v>9756</v>
      </c>
      <c r="C85" s="35" t="s">
        <v>594</v>
      </c>
      <c r="D85" s="35" t="s">
        <v>8991</v>
      </c>
      <c r="E85" s="38" t="s">
        <v>9757</v>
      </c>
      <c r="F85" s="39"/>
      <c r="G85" s="40" t="s">
        <v>9758</v>
      </c>
      <c r="H85" s="35" t="s">
        <v>9759</v>
      </c>
      <c r="I85" s="40" t="s">
        <v>9760</v>
      </c>
      <c r="J85" s="35" t="s">
        <v>9761</v>
      </c>
      <c r="K85" s="40" t="s">
        <v>9762</v>
      </c>
      <c r="L85" s="40" t="s">
        <v>9763</v>
      </c>
      <c r="M85" s="40" t="s">
        <v>9764</v>
      </c>
      <c r="N85" s="40" t="s">
        <v>9765</v>
      </c>
      <c r="O85" s="37"/>
      <c r="P85" s="41" t="s">
        <v>9766</v>
      </c>
    </row>
    <row r="86" spans="1:16" ht="12.75" customHeight="1">
      <c r="A86" s="35" t="s">
        <v>507</v>
      </c>
      <c r="B86" s="36" t="s">
        <v>9767</v>
      </c>
      <c r="C86" s="35" t="s">
        <v>596</v>
      </c>
      <c r="D86" s="35" t="s">
        <v>8991</v>
      </c>
      <c r="E86" s="38" t="s">
        <v>9768</v>
      </c>
      <c r="F86" s="39"/>
      <c r="G86" s="40" t="s">
        <v>9769</v>
      </c>
      <c r="H86" s="35" t="s">
        <v>9770</v>
      </c>
      <c r="I86" s="40" t="s">
        <v>9771</v>
      </c>
      <c r="J86" s="35" t="s">
        <v>9772</v>
      </c>
      <c r="K86" s="40" t="s">
        <v>9773</v>
      </c>
      <c r="L86" s="40" t="s">
        <v>9774</v>
      </c>
      <c r="M86" s="40" t="s">
        <v>9775</v>
      </c>
      <c r="N86" s="40" t="s">
        <v>9776</v>
      </c>
      <c r="O86" s="37"/>
      <c r="P86" s="41" t="s">
        <v>9021</v>
      </c>
    </row>
    <row r="87" spans="1:16" ht="12.75" customHeight="1">
      <c r="A87" s="35" t="s">
        <v>9635</v>
      </c>
      <c r="B87" s="36" t="s">
        <v>9777</v>
      </c>
      <c r="C87" s="35" t="s">
        <v>600</v>
      </c>
      <c r="D87" s="35" t="s">
        <v>8979</v>
      </c>
      <c r="E87" s="38" t="s">
        <v>9778</v>
      </c>
      <c r="F87" s="39"/>
      <c r="G87" s="40" t="s">
        <v>9779</v>
      </c>
      <c r="H87" s="35" t="s">
        <v>9780</v>
      </c>
      <c r="I87" s="40" t="s">
        <v>9781</v>
      </c>
      <c r="J87" s="35" t="s">
        <v>9782</v>
      </c>
      <c r="K87" s="40" t="s">
        <v>9783</v>
      </c>
      <c r="L87" s="40" t="s">
        <v>9784</v>
      </c>
      <c r="M87" s="40" t="s">
        <v>9785</v>
      </c>
      <c r="N87" s="40" t="s">
        <v>9786</v>
      </c>
      <c r="O87" s="37"/>
      <c r="P87" s="41" t="s">
        <v>9021</v>
      </c>
    </row>
    <row r="88" spans="1:16" ht="12.75" customHeight="1">
      <c r="A88" s="35" t="s">
        <v>9635</v>
      </c>
      <c r="B88" s="36" t="s">
        <v>9787</v>
      </c>
      <c r="C88" s="35" t="s">
        <v>602</v>
      </c>
      <c r="D88" s="35" t="s">
        <v>8979</v>
      </c>
      <c r="E88" s="38" t="s">
        <v>9788</v>
      </c>
      <c r="F88" s="39"/>
      <c r="G88" s="40" t="s">
        <v>9789</v>
      </c>
      <c r="H88" s="35" t="s">
        <v>9227</v>
      </c>
      <c r="I88" s="40" t="s">
        <v>9790</v>
      </c>
      <c r="J88" s="35" t="s">
        <v>9791</v>
      </c>
      <c r="K88" s="40" t="s">
        <v>9792</v>
      </c>
      <c r="L88" s="40" t="s">
        <v>9793</v>
      </c>
      <c r="M88" s="40" t="s">
        <v>9794</v>
      </c>
      <c r="N88" s="40" t="s">
        <v>9795</v>
      </c>
      <c r="O88" s="35" t="s">
        <v>9556</v>
      </c>
      <c r="P88" s="41" t="s">
        <v>9557</v>
      </c>
    </row>
    <row r="89" spans="1:16" ht="12.75" customHeight="1">
      <c r="A89" s="35" t="s">
        <v>507</v>
      </c>
      <c r="B89" s="36" t="s">
        <v>9796</v>
      </c>
      <c r="C89" s="35" t="s">
        <v>617</v>
      </c>
      <c r="D89" s="35" t="s">
        <v>9459</v>
      </c>
      <c r="E89" s="38" t="s">
        <v>9797</v>
      </c>
      <c r="F89" s="39"/>
      <c r="G89" s="40" t="s">
        <v>9798</v>
      </c>
      <c r="H89" s="35" t="s">
        <v>9799</v>
      </c>
      <c r="I89" s="40" t="s">
        <v>9800</v>
      </c>
      <c r="J89" s="35" t="s">
        <v>9801</v>
      </c>
      <c r="K89" s="40" t="s">
        <v>9802</v>
      </c>
      <c r="L89" s="40" t="s">
        <v>9803</v>
      </c>
      <c r="M89" s="40" t="s">
        <v>9804</v>
      </c>
      <c r="N89" s="40" t="s">
        <v>9805</v>
      </c>
      <c r="O89" s="37"/>
      <c r="P89" s="41" t="s">
        <v>9021</v>
      </c>
    </row>
    <row r="90" spans="1:16" ht="12.75" customHeight="1">
      <c r="A90" s="35" t="s">
        <v>623</v>
      </c>
      <c r="B90" s="36" t="s">
        <v>9806</v>
      </c>
      <c r="C90" s="35" t="s">
        <v>625</v>
      </c>
      <c r="D90" s="35" t="s">
        <v>8991</v>
      </c>
      <c r="E90" s="38" t="s">
        <v>9807</v>
      </c>
      <c r="F90" s="39"/>
      <c r="G90" s="40" t="s">
        <v>9808</v>
      </c>
      <c r="H90" s="35" t="s">
        <v>9185</v>
      </c>
      <c r="I90" s="35" t="s">
        <v>9185</v>
      </c>
      <c r="J90" s="35" t="s">
        <v>9809</v>
      </c>
      <c r="K90" s="40" t="s">
        <v>9810</v>
      </c>
      <c r="L90" s="40" t="s">
        <v>9811</v>
      </c>
      <c r="M90" s="40" t="s">
        <v>9812</v>
      </c>
      <c r="N90" s="40" t="s">
        <v>9813</v>
      </c>
      <c r="O90" s="37"/>
      <c r="P90" s="41" t="s">
        <v>9766</v>
      </c>
    </row>
    <row r="91" spans="1:16" ht="12.75" customHeight="1">
      <c r="A91" s="35" t="s">
        <v>623</v>
      </c>
      <c r="B91" s="36" t="s">
        <v>9814</v>
      </c>
      <c r="C91" s="35" t="s">
        <v>632</v>
      </c>
      <c r="D91" s="35" t="s">
        <v>8991</v>
      </c>
      <c r="E91" s="38" t="s">
        <v>9815</v>
      </c>
      <c r="F91" s="39"/>
      <c r="G91" s="40" t="s">
        <v>9816</v>
      </c>
      <c r="H91" s="35" t="s">
        <v>9817</v>
      </c>
      <c r="I91" s="40" t="s">
        <v>9818</v>
      </c>
      <c r="J91" s="35" t="s">
        <v>9819</v>
      </c>
      <c r="K91" s="40" t="s">
        <v>9820</v>
      </c>
      <c r="L91" s="40" t="s">
        <v>9821</v>
      </c>
      <c r="M91" s="40" t="s">
        <v>9822</v>
      </c>
      <c r="N91" s="40" t="s">
        <v>9823</v>
      </c>
      <c r="O91" s="37"/>
      <c r="P91" s="41" t="s">
        <v>9342</v>
      </c>
    </row>
    <row r="92" spans="1:16" ht="12.95" customHeight="1">
      <c r="A92" s="35" t="s">
        <v>623</v>
      </c>
      <c r="B92" s="36" t="s">
        <v>9814</v>
      </c>
      <c r="C92" s="35" t="s">
        <v>632</v>
      </c>
      <c r="D92" s="35" t="s">
        <v>8991</v>
      </c>
      <c r="E92" s="38" t="s">
        <v>9824</v>
      </c>
      <c r="F92" s="39"/>
      <c r="G92" s="37" t="str" cm="1">
        <f t="array" ref="G92">HYPERLINK("https://n2t.net/ark:/65665/339e3872e-684a-4e64-ab54-0d222e51489a")</f>
        <v>https://n2t.net/ark:/65665/339e3872e-684a-4e64-ab54-0d222e51489a</v>
      </c>
      <c r="H92" s="35" t="s">
        <v>9825</v>
      </c>
      <c r="I92" s="37" t="str" cm="1">
        <f t="array" ref="I92">HYPERLINK("https://n2t.net/ark:/65665/321adccc5-0cce-4273-b289-4c647c877c69")</f>
        <v>https://n2t.net/ark:/65665/321adccc5-0cce-4273-b289-4c647c877c69</v>
      </c>
      <c r="J92" s="35" t="s">
        <v>9185</v>
      </c>
      <c r="K92" s="35" t="s">
        <v>9185</v>
      </c>
      <c r="L92" s="43" t="str" cm="1">
        <f t="array" ref="L92">HYPERLINK("https://www.ncbi.nlm.nih.gov/biosample/?term=SAMN48402997","SAMN48402997")</f>
        <v>SAMN48402997</v>
      </c>
      <c r="M92" s="43" t="str" cm="1">
        <f t="array" ref="M92">HYPERLINK("https://www.ncbi.nlm.nih.gov/sra/?term=SRR33529715","SRR33529715")</f>
        <v>SRR33529715</v>
      </c>
      <c r="N92" s="43" t="str" cm="1">
        <f t="array" ref="N92">HYPERLINK("https://www.ncbi.nlm.nih.gov/nuccore/PV642265","PV642265")</f>
        <v>PV642265</v>
      </c>
      <c r="O92" s="37"/>
      <c r="P92" s="41" t="s">
        <v>9826</v>
      </c>
    </row>
    <row r="93" spans="1:16" ht="12.95" customHeight="1">
      <c r="A93" s="35" t="s">
        <v>623</v>
      </c>
      <c r="B93" s="36" t="s">
        <v>9814</v>
      </c>
      <c r="C93" s="35" t="s">
        <v>632</v>
      </c>
      <c r="D93" s="35" t="s">
        <v>8991</v>
      </c>
      <c r="E93" s="38" t="s">
        <v>9827</v>
      </c>
      <c r="F93" s="39"/>
      <c r="G93" s="37" t="str" cm="1">
        <f t="array" ref="G93">HYPERLINK("https://n2t.net/ark:/65665/37f8838a8-866c-4618-995c-467a87211284")</f>
        <v>https://n2t.net/ark:/65665/37f8838a8-866c-4618-995c-467a87211284</v>
      </c>
      <c r="H93" s="35" t="s">
        <v>9828</v>
      </c>
      <c r="I93" s="37" t="str" cm="1">
        <f t="array" ref="I93">HYPERLINK("https://n2t.net/ark:/65665/312b37330-cf1d-452d-aec0-7ff28baa614c")</f>
        <v>https://n2t.net/ark:/65665/312b37330-cf1d-452d-aec0-7ff28baa614c</v>
      </c>
      <c r="J93" s="35" t="s">
        <v>9185</v>
      </c>
      <c r="K93" s="35" t="s">
        <v>9185</v>
      </c>
      <c r="L93" s="43" t="str" cm="1">
        <f t="array" ref="L93">HYPERLINK("https://www.ncbi.nlm.nih.gov/biosample/?term=SAMN48402998","SAMN48402998")</f>
        <v>SAMN48402998</v>
      </c>
      <c r="M93" s="43" t="str" cm="1">
        <f t="array" ref="M93">HYPERLINK("https://www.ncbi.nlm.nih.gov/sra/?term=SRR33529824","SRR33529824")</f>
        <v>SRR33529824</v>
      </c>
      <c r="N93" s="43" t="str" cm="1">
        <f t="array" ref="N93">HYPERLINK("https://www.ncbi.nlm.nih.gov/nuccore/PV642266","PV642266")</f>
        <v>PV642266</v>
      </c>
      <c r="O93" s="37"/>
      <c r="P93" s="41" t="s">
        <v>9826</v>
      </c>
    </row>
    <row r="94" spans="1:16" ht="12.95" customHeight="1">
      <c r="A94" s="35" t="s">
        <v>623</v>
      </c>
      <c r="B94" s="36" t="s">
        <v>9814</v>
      </c>
      <c r="C94" s="35" t="s">
        <v>632</v>
      </c>
      <c r="D94" s="35" t="s">
        <v>8991</v>
      </c>
      <c r="E94" s="38" t="s">
        <v>9829</v>
      </c>
      <c r="F94" s="39"/>
      <c r="G94" s="37" t="str" cm="1">
        <f t="array" ref="G94">HYPERLINK("https://n2t.net/ark:/65665/39dcca35e-e4a1-4d7a-8e1c-fead6d7eaacb")</f>
        <v>https://n2t.net/ark:/65665/39dcca35e-e4a1-4d7a-8e1c-fead6d7eaacb</v>
      </c>
      <c r="H94" s="35" t="s">
        <v>9830</v>
      </c>
      <c r="I94" s="37" t="str" cm="1">
        <f t="array" ref="I94">HYPERLINK("https://n2t.net/ark:/65665/30c893619-f52b-4a93-8a36-3ebe415cd9d8")</f>
        <v>https://n2t.net/ark:/65665/30c893619-f52b-4a93-8a36-3ebe415cd9d8</v>
      </c>
      <c r="J94" s="35" t="s">
        <v>9185</v>
      </c>
      <c r="K94" s="35" t="s">
        <v>9185</v>
      </c>
      <c r="L94" s="43" t="str" cm="1">
        <f t="array" ref="L94">HYPERLINK("https://www.ncbi.nlm.nih.gov/biosample/?term=SAMN48402999","SAMN48402999")</f>
        <v>SAMN48402999</v>
      </c>
      <c r="M94" s="43" t="str" cm="1">
        <f t="array" ref="M94">HYPERLINK("https://www.ncbi.nlm.nih.gov/sra/?term=SRR33529812","SRR33529812")</f>
        <v>SRR33529812</v>
      </c>
      <c r="N94" s="43" t="str" cm="1">
        <f t="array" ref="N94">HYPERLINK("https://www.ncbi.nlm.nih.gov/nuccore/PV642267","PV642267")</f>
        <v>PV642267</v>
      </c>
      <c r="O94" s="37"/>
      <c r="P94" s="41" t="s">
        <v>9826</v>
      </c>
    </row>
    <row r="95" spans="1:16" ht="12.75" customHeight="1">
      <c r="A95" s="35" t="s">
        <v>637</v>
      </c>
      <c r="B95" s="36" t="s">
        <v>9831</v>
      </c>
      <c r="C95" s="35" t="s">
        <v>9832</v>
      </c>
      <c r="D95" s="35" t="s">
        <v>9266</v>
      </c>
      <c r="E95" s="38" t="s">
        <v>9833</v>
      </c>
      <c r="F95" s="39"/>
      <c r="G95" s="37"/>
      <c r="H95" s="37"/>
      <c r="I95" s="37"/>
      <c r="J95" s="37"/>
      <c r="K95" s="37"/>
      <c r="L95" s="40" t="s">
        <v>9834</v>
      </c>
      <c r="M95" s="40" t="s">
        <v>9835</v>
      </c>
      <c r="N95" s="40" t="s">
        <v>9836</v>
      </c>
      <c r="O95" s="37"/>
      <c r="P95" s="41" t="s">
        <v>9122</v>
      </c>
    </row>
    <row r="96" spans="1:16" ht="12.75" customHeight="1">
      <c r="A96" s="35" t="s">
        <v>637</v>
      </c>
      <c r="B96" s="36" t="s">
        <v>9837</v>
      </c>
      <c r="C96" s="35" t="s">
        <v>9838</v>
      </c>
      <c r="D96" s="35" t="s">
        <v>9266</v>
      </c>
      <c r="E96" s="38" t="s">
        <v>9839</v>
      </c>
      <c r="F96" s="39"/>
      <c r="G96" s="37"/>
      <c r="H96" s="37"/>
      <c r="I96" s="37"/>
      <c r="J96" s="37"/>
      <c r="K96" s="37"/>
      <c r="L96" s="40" t="s">
        <v>9840</v>
      </c>
      <c r="M96" s="40" t="s">
        <v>9841</v>
      </c>
      <c r="N96" s="40" t="s">
        <v>9842</v>
      </c>
      <c r="O96" s="37"/>
      <c r="P96" s="41" t="s">
        <v>9122</v>
      </c>
    </row>
    <row r="97" spans="1:16" ht="12.75" customHeight="1">
      <c r="A97" s="35" t="s">
        <v>637</v>
      </c>
      <c r="B97" s="36" t="s">
        <v>9843</v>
      </c>
      <c r="C97" s="35" t="s">
        <v>9844</v>
      </c>
      <c r="D97" s="35" t="s">
        <v>9266</v>
      </c>
      <c r="E97" s="38" t="s">
        <v>9845</v>
      </c>
      <c r="F97" s="39"/>
      <c r="G97" s="37"/>
      <c r="H97" s="37"/>
      <c r="I97" s="37"/>
      <c r="J97" s="37"/>
      <c r="K97" s="37"/>
      <c r="L97" s="40" t="s">
        <v>9846</v>
      </c>
      <c r="M97" s="40" t="s">
        <v>9847</v>
      </c>
      <c r="N97" s="40" t="s">
        <v>9848</v>
      </c>
      <c r="O97" s="37"/>
      <c r="P97" s="41" t="s">
        <v>9122</v>
      </c>
    </row>
    <row r="98" spans="1:16" ht="12.75" customHeight="1">
      <c r="A98" s="35" t="s">
        <v>637</v>
      </c>
      <c r="B98" s="36" t="s">
        <v>9849</v>
      </c>
      <c r="C98" s="35" t="s">
        <v>9850</v>
      </c>
      <c r="D98" s="35" t="s">
        <v>9266</v>
      </c>
      <c r="E98" s="38" t="s">
        <v>9851</v>
      </c>
      <c r="F98" s="39"/>
      <c r="G98" s="37"/>
      <c r="H98" s="37"/>
      <c r="I98" s="37"/>
      <c r="J98" s="37"/>
      <c r="K98" s="37"/>
      <c r="L98" s="40" t="s">
        <v>9852</v>
      </c>
      <c r="M98" s="40" t="s">
        <v>9853</v>
      </c>
      <c r="N98" s="40" t="s">
        <v>9854</v>
      </c>
      <c r="O98" s="37"/>
      <c r="P98" s="41" t="s">
        <v>9122</v>
      </c>
    </row>
    <row r="99" spans="1:16" ht="12.75" customHeight="1">
      <c r="A99" s="35" t="s">
        <v>637</v>
      </c>
      <c r="B99" s="36" t="s">
        <v>9855</v>
      </c>
      <c r="C99" s="35" t="s">
        <v>9856</v>
      </c>
      <c r="D99" s="35" t="s">
        <v>9266</v>
      </c>
      <c r="E99" s="38" t="s">
        <v>9857</v>
      </c>
      <c r="F99" s="39"/>
      <c r="G99" s="37"/>
      <c r="H99" s="37"/>
      <c r="I99" s="37"/>
      <c r="J99" s="37"/>
      <c r="K99" s="37"/>
      <c r="L99" s="40" t="s">
        <v>9858</v>
      </c>
      <c r="M99" s="40" t="s">
        <v>9859</v>
      </c>
      <c r="N99" s="40" t="s">
        <v>9860</v>
      </c>
      <c r="O99" s="37"/>
      <c r="P99" s="41" t="s">
        <v>9122</v>
      </c>
    </row>
    <row r="100" spans="1:16" ht="12.75" customHeight="1">
      <c r="A100" s="35" t="s">
        <v>684</v>
      </c>
      <c r="B100" s="36" t="s">
        <v>9861</v>
      </c>
      <c r="C100" s="35" t="s">
        <v>686</v>
      </c>
      <c r="D100" s="35" t="s">
        <v>8991</v>
      </c>
      <c r="E100" s="38" t="s">
        <v>9862</v>
      </c>
      <c r="F100" s="39"/>
      <c r="G100" s="40" t="s">
        <v>9863</v>
      </c>
      <c r="H100" s="35" t="s">
        <v>9864</v>
      </c>
      <c r="I100" s="40" t="s">
        <v>9865</v>
      </c>
      <c r="J100" s="35" t="s">
        <v>9866</v>
      </c>
      <c r="K100" s="40" t="s">
        <v>9867</v>
      </c>
      <c r="L100" s="40" t="s">
        <v>9868</v>
      </c>
      <c r="M100" s="40" t="s">
        <v>9869</v>
      </c>
      <c r="N100" s="40" t="s">
        <v>9870</v>
      </c>
      <c r="O100" s="37"/>
      <c r="P100" s="41" t="s">
        <v>9342</v>
      </c>
    </row>
    <row r="101" spans="1:16" ht="12.75" customHeight="1">
      <c r="A101" s="35" t="s">
        <v>684</v>
      </c>
      <c r="B101" s="36" t="s">
        <v>9861</v>
      </c>
      <c r="C101" s="35" t="s">
        <v>686</v>
      </c>
      <c r="D101" s="35" t="s">
        <v>8991</v>
      </c>
      <c r="E101" s="38" t="s">
        <v>9871</v>
      </c>
      <c r="F101" s="39"/>
      <c r="G101" s="40" t="s">
        <v>9872</v>
      </c>
      <c r="H101" s="35" t="s">
        <v>9873</v>
      </c>
      <c r="I101" s="40" t="s">
        <v>9874</v>
      </c>
      <c r="J101" s="35" t="s">
        <v>9875</v>
      </c>
      <c r="K101" s="40" t="s">
        <v>9876</v>
      </c>
      <c r="L101" s="40" t="s">
        <v>9877</v>
      </c>
      <c r="M101" s="40" t="s">
        <v>9878</v>
      </c>
      <c r="N101" s="40" t="s">
        <v>9879</v>
      </c>
      <c r="O101" s="37"/>
      <c r="P101" s="41" t="s">
        <v>9342</v>
      </c>
    </row>
    <row r="102" spans="1:16" ht="12.75" customHeight="1">
      <c r="A102" s="35" t="s">
        <v>684</v>
      </c>
      <c r="B102" s="36" t="s">
        <v>9861</v>
      </c>
      <c r="C102" s="35" t="s">
        <v>686</v>
      </c>
      <c r="D102" s="35" t="s">
        <v>8991</v>
      </c>
      <c r="E102" s="38" t="s">
        <v>9880</v>
      </c>
      <c r="F102" s="39"/>
      <c r="G102" s="40" t="s">
        <v>9881</v>
      </c>
      <c r="H102" s="35" t="s">
        <v>9882</v>
      </c>
      <c r="I102" s="40" t="s">
        <v>9883</v>
      </c>
      <c r="J102" s="35" t="s">
        <v>9884</v>
      </c>
      <c r="K102" s="40" t="s">
        <v>9885</v>
      </c>
      <c r="L102" s="40" t="s">
        <v>9886</v>
      </c>
      <c r="M102" s="40" t="s">
        <v>9887</v>
      </c>
      <c r="N102" s="40" t="s">
        <v>9888</v>
      </c>
      <c r="O102" s="37"/>
      <c r="P102" s="41" t="s">
        <v>9342</v>
      </c>
    </row>
    <row r="103" spans="1:16" ht="12.75" customHeight="1">
      <c r="A103" s="35" t="s">
        <v>9889</v>
      </c>
      <c r="B103" s="36" t="s">
        <v>9890</v>
      </c>
      <c r="C103" s="37"/>
      <c r="D103" s="35" t="s">
        <v>8979</v>
      </c>
      <c r="E103" s="38" t="s">
        <v>9891</v>
      </c>
      <c r="F103" s="39"/>
      <c r="G103" s="40" t="s">
        <v>9892</v>
      </c>
      <c r="H103" s="35" t="s">
        <v>9893</v>
      </c>
      <c r="I103" s="40" t="s">
        <v>9894</v>
      </c>
      <c r="J103" s="35" t="s">
        <v>9895</v>
      </c>
      <c r="K103" s="40" t="s">
        <v>9896</v>
      </c>
      <c r="L103" s="40" t="s">
        <v>9897</v>
      </c>
      <c r="M103" s="40" t="s">
        <v>9898</v>
      </c>
      <c r="N103" s="40" t="s">
        <v>9899</v>
      </c>
      <c r="O103" s="37"/>
      <c r="P103" s="41" t="s">
        <v>9021</v>
      </c>
    </row>
    <row r="104" spans="1:16" ht="12.75" customHeight="1">
      <c r="A104" s="35" t="s">
        <v>684</v>
      </c>
      <c r="B104" s="36" t="s">
        <v>9900</v>
      </c>
      <c r="C104" s="35" t="s">
        <v>690</v>
      </c>
      <c r="D104" s="35" t="s">
        <v>8991</v>
      </c>
      <c r="E104" s="38" t="s">
        <v>9901</v>
      </c>
      <c r="F104" s="39"/>
      <c r="G104" s="40" t="s">
        <v>9902</v>
      </c>
      <c r="H104" s="35" t="s">
        <v>9903</v>
      </c>
      <c r="I104" s="40" t="s">
        <v>9904</v>
      </c>
      <c r="J104" s="35" t="s">
        <v>9905</v>
      </c>
      <c r="K104" s="40" t="s">
        <v>9906</v>
      </c>
      <c r="L104" s="40" t="s">
        <v>9907</v>
      </c>
      <c r="M104" s="40" t="s">
        <v>9908</v>
      </c>
      <c r="N104" s="40" t="s">
        <v>9909</v>
      </c>
      <c r="O104" s="37"/>
      <c r="P104" s="41" t="s">
        <v>9342</v>
      </c>
    </row>
    <row r="105" spans="1:16" ht="12.75" customHeight="1">
      <c r="A105" s="35" t="s">
        <v>684</v>
      </c>
      <c r="B105" s="36" t="s">
        <v>9910</v>
      </c>
      <c r="C105" s="35" t="s">
        <v>692</v>
      </c>
      <c r="D105" s="35" t="s">
        <v>8991</v>
      </c>
      <c r="E105" s="38" t="s">
        <v>9911</v>
      </c>
      <c r="F105" s="39"/>
      <c r="G105" s="40" t="s">
        <v>9912</v>
      </c>
      <c r="H105" s="35" t="s">
        <v>9913</v>
      </c>
      <c r="I105" s="40" t="s">
        <v>9914</v>
      </c>
      <c r="J105" s="35" t="s">
        <v>9915</v>
      </c>
      <c r="K105" s="40" t="s">
        <v>9916</v>
      </c>
      <c r="L105" s="40" t="s">
        <v>9917</v>
      </c>
      <c r="M105" s="40" t="s">
        <v>9918</v>
      </c>
      <c r="N105" s="40" t="s">
        <v>9919</v>
      </c>
      <c r="O105" s="37"/>
      <c r="P105" s="41" t="s">
        <v>9920</v>
      </c>
    </row>
    <row r="106" spans="1:16" ht="12.75" customHeight="1">
      <c r="A106" s="35" t="s">
        <v>684</v>
      </c>
      <c r="B106" s="36" t="s">
        <v>9910</v>
      </c>
      <c r="C106" s="35" t="s">
        <v>692</v>
      </c>
      <c r="D106" s="35" t="s">
        <v>8991</v>
      </c>
      <c r="E106" s="38" t="s">
        <v>9921</v>
      </c>
      <c r="F106" s="39"/>
      <c r="G106" s="40" t="s">
        <v>9922</v>
      </c>
      <c r="H106" s="35" t="s">
        <v>9923</v>
      </c>
      <c r="I106" s="40" t="s">
        <v>9924</v>
      </c>
      <c r="J106" s="35" t="s">
        <v>9925</v>
      </c>
      <c r="K106" s="40" t="s">
        <v>9926</v>
      </c>
      <c r="L106" s="40" t="s">
        <v>9927</v>
      </c>
      <c r="M106" s="40" t="s">
        <v>9928</v>
      </c>
      <c r="N106" s="40" t="s">
        <v>9929</v>
      </c>
      <c r="O106" s="37"/>
      <c r="P106" s="41" t="s">
        <v>9920</v>
      </c>
    </row>
    <row r="107" spans="1:16" ht="12.75" customHeight="1">
      <c r="A107" s="35" t="s">
        <v>9930</v>
      </c>
      <c r="B107" s="36" t="s">
        <v>9931</v>
      </c>
      <c r="C107" s="35" t="s">
        <v>707</v>
      </c>
      <c r="D107" s="35" t="s">
        <v>8979</v>
      </c>
      <c r="E107" s="38" t="s">
        <v>9932</v>
      </c>
      <c r="F107" s="39"/>
      <c r="G107" s="40" t="s">
        <v>9933</v>
      </c>
      <c r="H107" s="35" t="s">
        <v>9934</v>
      </c>
      <c r="I107" s="40" t="s">
        <v>9935</v>
      </c>
      <c r="J107" s="35" t="s">
        <v>9936</v>
      </c>
      <c r="K107" s="40" t="s">
        <v>9937</v>
      </c>
      <c r="L107" s="40" t="s">
        <v>9938</v>
      </c>
      <c r="M107" s="40" t="s">
        <v>9939</v>
      </c>
      <c r="N107" s="40" t="s">
        <v>9940</v>
      </c>
      <c r="O107" s="37"/>
      <c r="P107" s="41" t="s">
        <v>9021</v>
      </c>
    </row>
    <row r="108" spans="1:16" ht="12.75" customHeight="1">
      <c r="A108" s="35" t="s">
        <v>703</v>
      </c>
      <c r="B108" s="36" t="s">
        <v>9941</v>
      </c>
      <c r="C108" s="35" t="s">
        <v>710</v>
      </c>
      <c r="D108" s="35" t="s">
        <v>8991</v>
      </c>
      <c r="E108" s="38" t="s">
        <v>9942</v>
      </c>
      <c r="F108" s="39"/>
      <c r="G108" s="40" t="s">
        <v>9943</v>
      </c>
      <c r="H108" s="35" t="s">
        <v>9944</v>
      </c>
      <c r="I108" s="40" t="s">
        <v>9945</v>
      </c>
      <c r="J108" s="35" t="s">
        <v>9946</v>
      </c>
      <c r="K108" s="40" t="s">
        <v>9947</v>
      </c>
      <c r="L108" s="40" t="s">
        <v>9948</v>
      </c>
      <c r="M108" s="40" t="s">
        <v>9949</v>
      </c>
      <c r="N108" s="40" t="s">
        <v>9950</v>
      </c>
      <c r="O108" s="37"/>
      <c r="P108" s="41" t="s">
        <v>9021</v>
      </c>
    </row>
    <row r="109" spans="1:16" ht="12.75" customHeight="1">
      <c r="A109" s="35" t="s">
        <v>713</v>
      </c>
      <c r="B109" s="36" t="s">
        <v>9951</v>
      </c>
      <c r="C109" s="35" t="s">
        <v>722</v>
      </c>
      <c r="D109" s="35" t="s">
        <v>8991</v>
      </c>
      <c r="E109" s="38" t="s">
        <v>9952</v>
      </c>
      <c r="F109" s="39"/>
      <c r="G109" s="40" t="s">
        <v>9953</v>
      </c>
      <c r="H109" s="35" t="s">
        <v>9954</v>
      </c>
      <c r="I109" s="40" t="s">
        <v>9955</v>
      </c>
      <c r="J109" s="35" t="s">
        <v>9956</v>
      </c>
      <c r="K109" s="40" t="s">
        <v>9957</v>
      </c>
      <c r="L109" s="40" t="s">
        <v>9958</v>
      </c>
      <c r="M109" s="40" t="s">
        <v>9959</v>
      </c>
      <c r="N109" s="40" t="s">
        <v>9960</v>
      </c>
      <c r="O109" s="37"/>
      <c r="P109" s="41" t="s">
        <v>9021</v>
      </c>
    </row>
    <row r="110" spans="1:16" ht="12.75" customHeight="1">
      <c r="A110" s="35" t="s">
        <v>713</v>
      </c>
      <c r="B110" s="36" t="s">
        <v>9961</v>
      </c>
      <c r="C110" s="35" t="s">
        <v>724</v>
      </c>
      <c r="D110" s="35" t="s">
        <v>8991</v>
      </c>
      <c r="E110" s="38" t="s">
        <v>9962</v>
      </c>
      <c r="F110" s="39"/>
      <c r="G110" s="40" t="s">
        <v>9963</v>
      </c>
      <c r="H110" s="35" t="s">
        <v>9964</v>
      </c>
      <c r="I110" s="40" t="s">
        <v>9965</v>
      </c>
      <c r="J110" s="35" t="s">
        <v>9966</v>
      </c>
      <c r="K110" s="40" t="s">
        <v>9967</v>
      </c>
      <c r="L110" s="40" t="s">
        <v>9968</v>
      </c>
      <c r="M110" s="40" t="s">
        <v>9969</v>
      </c>
      <c r="N110" s="40" t="s">
        <v>9970</v>
      </c>
      <c r="O110" s="37"/>
      <c r="P110" s="41" t="s">
        <v>9021</v>
      </c>
    </row>
    <row r="111" spans="1:16" ht="12.75" customHeight="1">
      <c r="A111" s="35" t="s">
        <v>713</v>
      </c>
      <c r="B111" s="36" t="s">
        <v>9971</v>
      </c>
      <c r="C111" s="35" t="s">
        <v>732</v>
      </c>
      <c r="D111" s="35" t="s">
        <v>8991</v>
      </c>
      <c r="E111" s="38" t="s">
        <v>9972</v>
      </c>
      <c r="F111" s="39"/>
      <c r="G111" s="40" t="s">
        <v>9973</v>
      </c>
      <c r="H111" s="35" t="s">
        <v>9974</v>
      </c>
      <c r="I111" s="40" t="s">
        <v>9975</v>
      </c>
      <c r="J111" s="35" t="s">
        <v>9976</v>
      </c>
      <c r="K111" s="40" t="s">
        <v>9977</v>
      </c>
      <c r="L111" s="40" t="s">
        <v>9978</v>
      </c>
      <c r="M111" s="40" t="s">
        <v>9979</v>
      </c>
      <c r="N111" s="40" t="s">
        <v>9980</v>
      </c>
      <c r="O111" s="37"/>
      <c r="P111" s="41" t="s">
        <v>9021</v>
      </c>
    </row>
    <row r="112" spans="1:16" ht="12.75" customHeight="1">
      <c r="A112" s="35" t="s">
        <v>735</v>
      </c>
      <c r="B112" s="36" t="s">
        <v>9981</v>
      </c>
      <c r="C112" s="35" t="s">
        <v>737</v>
      </c>
      <c r="D112" s="35" t="s">
        <v>8991</v>
      </c>
      <c r="E112" s="38" t="s">
        <v>9982</v>
      </c>
      <c r="F112" s="39"/>
      <c r="G112" s="40" t="s">
        <v>9983</v>
      </c>
      <c r="H112" s="35" t="s">
        <v>9984</v>
      </c>
      <c r="I112" s="40" t="s">
        <v>9985</v>
      </c>
      <c r="J112" s="35" t="s">
        <v>9986</v>
      </c>
      <c r="K112" s="40" t="s">
        <v>9987</v>
      </c>
      <c r="L112" s="40" t="s">
        <v>9988</v>
      </c>
      <c r="M112" s="40" t="s">
        <v>9989</v>
      </c>
      <c r="N112" s="40" t="s">
        <v>9990</v>
      </c>
      <c r="O112" s="37"/>
      <c r="P112" s="41" t="s">
        <v>9342</v>
      </c>
    </row>
    <row r="113" spans="1:16" ht="12.75" customHeight="1">
      <c r="A113" s="35" t="s">
        <v>742</v>
      </c>
      <c r="B113" s="36" t="s">
        <v>9991</v>
      </c>
      <c r="C113" s="35" t="s">
        <v>746</v>
      </c>
      <c r="D113" s="35" t="s">
        <v>8991</v>
      </c>
      <c r="E113" s="38" t="s">
        <v>9992</v>
      </c>
      <c r="F113" s="39"/>
      <c r="G113" s="40" t="s">
        <v>9993</v>
      </c>
      <c r="H113" s="35" t="s">
        <v>9994</v>
      </c>
      <c r="I113" s="40" t="s">
        <v>9995</v>
      </c>
      <c r="J113" s="35" t="s">
        <v>9996</v>
      </c>
      <c r="K113" s="40" t="s">
        <v>9997</v>
      </c>
      <c r="L113" s="40" t="s">
        <v>9998</v>
      </c>
      <c r="M113" s="40" t="s">
        <v>9999</v>
      </c>
      <c r="N113" s="40" t="s">
        <v>10000</v>
      </c>
      <c r="O113" s="37"/>
      <c r="P113" s="41" t="s">
        <v>9021</v>
      </c>
    </row>
    <row r="114" spans="1:16" ht="12.75" customHeight="1">
      <c r="A114" s="35" t="s">
        <v>747</v>
      </c>
      <c r="B114" s="36" t="s">
        <v>10001</v>
      </c>
      <c r="C114" s="35" t="s">
        <v>751</v>
      </c>
      <c r="D114" s="35" t="s">
        <v>8991</v>
      </c>
      <c r="E114" s="38" t="s">
        <v>10002</v>
      </c>
      <c r="F114" s="39"/>
      <c r="G114" s="40" t="s">
        <v>10003</v>
      </c>
      <c r="H114" s="35" t="s">
        <v>10004</v>
      </c>
      <c r="I114" s="40" t="s">
        <v>10005</v>
      </c>
      <c r="J114" s="35" t="s">
        <v>10006</v>
      </c>
      <c r="K114" s="40" t="s">
        <v>10007</v>
      </c>
      <c r="L114" s="40" t="s">
        <v>10008</v>
      </c>
      <c r="M114" s="40" t="s">
        <v>10009</v>
      </c>
      <c r="N114" s="40" t="s">
        <v>10010</v>
      </c>
      <c r="O114" s="37"/>
      <c r="P114" s="41" t="s">
        <v>9021</v>
      </c>
    </row>
    <row r="115" spans="1:16" ht="12.75" customHeight="1">
      <c r="A115" s="35" t="s">
        <v>747</v>
      </c>
      <c r="B115" s="36" t="s">
        <v>10011</v>
      </c>
      <c r="C115" s="35" t="s">
        <v>10012</v>
      </c>
      <c r="D115" s="35" t="s">
        <v>10013</v>
      </c>
      <c r="E115" s="38" t="s">
        <v>10014</v>
      </c>
      <c r="F115" s="39"/>
      <c r="G115" s="40" t="s">
        <v>10015</v>
      </c>
      <c r="H115" s="35" t="s">
        <v>10016</v>
      </c>
      <c r="I115" s="40" t="s">
        <v>10017</v>
      </c>
      <c r="J115" s="35" t="s">
        <v>10018</v>
      </c>
      <c r="K115" s="40" t="s">
        <v>10019</v>
      </c>
      <c r="L115" s="40" t="s">
        <v>10020</v>
      </c>
      <c r="M115" s="40" t="s">
        <v>10021</v>
      </c>
      <c r="N115" s="40" t="s">
        <v>10022</v>
      </c>
      <c r="O115" s="37"/>
      <c r="P115" s="41" t="s">
        <v>9021</v>
      </c>
    </row>
    <row r="116" spans="1:16" ht="12.75" customHeight="1">
      <c r="A116" s="35" t="s">
        <v>747</v>
      </c>
      <c r="B116" s="36" t="s">
        <v>10023</v>
      </c>
      <c r="C116" s="35" t="s">
        <v>763</v>
      </c>
      <c r="D116" s="35" t="s">
        <v>9344</v>
      </c>
      <c r="E116" s="38" t="s">
        <v>10024</v>
      </c>
      <c r="F116" s="39"/>
      <c r="G116" s="40" t="s">
        <v>10025</v>
      </c>
      <c r="H116" s="35" t="s">
        <v>10026</v>
      </c>
      <c r="I116" s="40" t="s">
        <v>10027</v>
      </c>
      <c r="J116" s="35" t="s">
        <v>10028</v>
      </c>
      <c r="K116" s="40" t="s">
        <v>10029</v>
      </c>
      <c r="L116" s="40" t="s">
        <v>10030</v>
      </c>
      <c r="M116" s="40" t="s">
        <v>10031</v>
      </c>
      <c r="N116" s="40" t="s">
        <v>10032</v>
      </c>
      <c r="O116" s="37"/>
      <c r="P116" s="41" t="s">
        <v>9021</v>
      </c>
    </row>
    <row r="117" spans="1:16" ht="12.75" customHeight="1">
      <c r="A117" s="35" t="s">
        <v>10033</v>
      </c>
      <c r="B117" s="36" t="s">
        <v>10034</v>
      </c>
      <c r="C117" s="35" t="s">
        <v>772</v>
      </c>
      <c r="D117" s="35" t="s">
        <v>8979</v>
      </c>
      <c r="E117" s="38" t="s">
        <v>10035</v>
      </c>
      <c r="F117" s="39"/>
      <c r="G117" s="40" t="s">
        <v>10036</v>
      </c>
      <c r="H117" s="35" t="s">
        <v>10037</v>
      </c>
      <c r="I117" s="40" t="s">
        <v>10038</v>
      </c>
      <c r="J117" s="35" t="s">
        <v>10039</v>
      </c>
      <c r="K117" s="40" t="s">
        <v>10040</v>
      </c>
      <c r="L117" s="40" t="s">
        <v>10041</v>
      </c>
      <c r="M117" s="40" t="s">
        <v>10042</v>
      </c>
      <c r="N117" s="40" t="s">
        <v>10043</v>
      </c>
      <c r="O117" s="37"/>
      <c r="P117" s="41" t="s">
        <v>9021</v>
      </c>
    </row>
    <row r="118" spans="1:16" ht="12.75" customHeight="1">
      <c r="A118" s="35" t="s">
        <v>10033</v>
      </c>
      <c r="B118" s="36" t="s">
        <v>10044</v>
      </c>
      <c r="C118" s="35" t="s">
        <v>775</v>
      </c>
      <c r="D118" s="35" t="s">
        <v>8979</v>
      </c>
      <c r="E118" s="38" t="s">
        <v>10045</v>
      </c>
      <c r="F118" s="39"/>
      <c r="G118" s="40" t="s">
        <v>10046</v>
      </c>
      <c r="H118" s="35" t="s">
        <v>10047</v>
      </c>
      <c r="I118" s="40" t="s">
        <v>10048</v>
      </c>
      <c r="J118" s="35" t="s">
        <v>10049</v>
      </c>
      <c r="K118" s="40" t="s">
        <v>10050</v>
      </c>
      <c r="L118" s="40" t="s">
        <v>10051</v>
      </c>
      <c r="M118" s="40" t="s">
        <v>10052</v>
      </c>
      <c r="N118" s="40" t="s">
        <v>10053</v>
      </c>
      <c r="O118" s="37"/>
      <c r="P118" s="41" t="s">
        <v>9021</v>
      </c>
    </row>
    <row r="119" spans="1:16" ht="12.75" customHeight="1">
      <c r="A119" s="35" t="s">
        <v>10033</v>
      </c>
      <c r="B119" s="36" t="s">
        <v>10054</v>
      </c>
      <c r="C119" s="35" t="s">
        <v>782</v>
      </c>
      <c r="D119" s="35" t="s">
        <v>8979</v>
      </c>
      <c r="E119" s="38" t="s">
        <v>10055</v>
      </c>
      <c r="F119" s="39"/>
      <c r="G119" s="40" t="s">
        <v>10056</v>
      </c>
      <c r="H119" s="35" t="s">
        <v>10057</v>
      </c>
      <c r="I119" s="40" t="s">
        <v>10058</v>
      </c>
      <c r="J119" s="35" t="s">
        <v>10059</v>
      </c>
      <c r="K119" s="40" t="s">
        <v>10060</v>
      </c>
      <c r="L119" s="40" t="s">
        <v>10061</v>
      </c>
      <c r="M119" s="40" t="s">
        <v>10062</v>
      </c>
      <c r="N119" s="40" t="s">
        <v>10063</v>
      </c>
      <c r="O119" s="37"/>
      <c r="P119" s="41" t="s">
        <v>9021</v>
      </c>
    </row>
    <row r="120" spans="1:16" ht="12.75" customHeight="1">
      <c r="A120" s="35" t="s">
        <v>747</v>
      </c>
      <c r="B120" s="36" t="s">
        <v>10064</v>
      </c>
      <c r="C120" s="35" t="s">
        <v>10065</v>
      </c>
      <c r="D120" s="35" t="s">
        <v>10013</v>
      </c>
      <c r="E120" s="38" t="s">
        <v>10066</v>
      </c>
      <c r="F120" s="42" t="s">
        <v>10067</v>
      </c>
      <c r="G120" s="37"/>
      <c r="H120" s="37"/>
      <c r="I120" s="37"/>
      <c r="J120" s="37"/>
      <c r="K120" s="37"/>
      <c r="L120" s="40" t="s">
        <v>10068</v>
      </c>
      <c r="M120" s="40" t="s">
        <v>10069</v>
      </c>
      <c r="N120" s="40" t="s">
        <v>10070</v>
      </c>
      <c r="O120" s="37"/>
      <c r="P120" s="41" t="s">
        <v>9021</v>
      </c>
    </row>
    <row r="121" spans="1:16" ht="12.75" customHeight="1">
      <c r="A121" s="35" t="s">
        <v>747</v>
      </c>
      <c r="B121" s="36" t="s">
        <v>10071</v>
      </c>
      <c r="C121" s="35" t="s">
        <v>786</v>
      </c>
      <c r="D121" s="35" t="s">
        <v>8991</v>
      </c>
      <c r="E121" s="38" t="s">
        <v>10072</v>
      </c>
      <c r="F121" s="39"/>
      <c r="G121" s="40" t="s">
        <v>10073</v>
      </c>
      <c r="H121" s="35" t="s">
        <v>10074</v>
      </c>
      <c r="I121" s="40" t="s">
        <v>10075</v>
      </c>
      <c r="J121" s="35" t="s">
        <v>10076</v>
      </c>
      <c r="K121" s="40" t="s">
        <v>10077</v>
      </c>
      <c r="L121" s="40" t="s">
        <v>10078</v>
      </c>
      <c r="M121" s="40" t="s">
        <v>10079</v>
      </c>
      <c r="N121" s="40" t="s">
        <v>10080</v>
      </c>
      <c r="O121" s="37"/>
      <c r="P121" s="41" t="s">
        <v>9021</v>
      </c>
    </row>
    <row r="122" spans="1:16" ht="12.75" customHeight="1">
      <c r="A122" s="35" t="s">
        <v>796</v>
      </c>
      <c r="B122" s="36" t="s">
        <v>10081</v>
      </c>
      <c r="C122" s="35" t="s">
        <v>799</v>
      </c>
      <c r="D122" s="35" t="s">
        <v>8991</v>
      </c>
      <c r="E122" s="38" t="s">
        <v>10082</v>
      </c>
      <c r="F122" s="39"/>
      <c r="G122" s="40" t="s">
        <v>10083</v>
      </c>
      <c r="H122" s="35" t="s">
        <v>9185</v>
      </c>
      <c r="I122" s="35" t="s">
        <v>9185</v>
      </c>
      <c r="J122" s="35" t="s">
        <v>10084</v>
      </c>
      <c r="K122" s="40" t="s">
        <v>10085</v>
      </c>
      <c r="L122" s="40" t="s">
        <v>10086</v>
      </c>
      <c r="M122" s="40" t="s">
        <v>10087</v>
      </c>
      <c r="N122" s="40" t="s">
        <v>10088</v>
      </c>
      <c r="O122" s="37"/>
      <c r="P122" s="41" t="s">
        <v>9122</v>
      </c>
    </row>
    <row r="123" spans="1:16" ht="12.75" customHeight="1">
      <c r="A123" s="35" t="s">
        <v>796</v>
      </c>
      <c r="B123" s="36" t="s">
        <v>10089</v>
      </c>
      <c r="C123" s="35" t="s">
        <v>803</v>
      </c>
      <c r="D123" s="35" t="s">
        <v>8991</v>
      </c>
      <c r="E123" s="38" t="s">
        <v>10090</v>
      </c>
      <c r="F123" s="39"/>
      <c r="G123" s="40" t="s">
        <v>10091</v>
      </c>
      <c r="H123" s="35" t="s">
        <v>10092</v>
      </c>
      <c r="I123" s="40" t="s">
        <v>10093</v>
      </c>
      <c r="J123" s="35" t="s">
        <v>10094</v>
      </c>
      <c r="K123" s="40" t="s">
        <v>10095</v>
      </c>
      <c r="L123" s="40" t="s">
        <v>10096</v>
      </c>
      <c r="M123" s="40" t="s">
        <v>10097</v>
      </c>
      <c r="N123" s="40" t="s">
        <v>10098</v>
      </c>
      <c r="O123" s="37"/>
      <c r="P123" s="41" t="s">
        <v>9263</v>
      </c>
    </row>
    <row r="124" spans="1:16" ht="12.75" customHeight="1">
      <c r="A124" s="35" t="s">
        <v>796</v>
      </c>
      <c r="B124" s="36" t="s">
        <v>10099</v>
      </c>
      <c r="C124" s="35" t="s">
        <v>805</v>
      </c>
      <c r="D124" s="35" t="s">
        <v>8991</v>
      </c>
      <c r="E124" s="38" t="s">
        <v>10100</v>
      </c>
      <c r="F124" s="39"/>
      <c r="G124" s="40" t="s">
        <v>10101</v>
      </c>
      <c r="H124" s="35" t="s">
        <v>9185</v>
      </c>
      <c r="I124" s="35" t="s">
        <v>9185</v>
      </c>
      <c r="J124" s="35" t="s">
        <v>10102</v>
      </c>
      <c r="K124" s="40" t="s">
        <v>10103</v>
      </c>
      <c r="L124" s="40" t="s">
        <v>10104</v>
      </c>
      <c r="M124" s="40" t="s">
        <v>10105</v>
      </c>
      <c r="N124" s="40" t="s">
        <v>10106</v>
      </c>
      <c r="O124" s="37"/>
      <c r="P124" s="41" t="s">
        <v>9263</v>
      </c>
    </row>
    <row r="125" spans="1:16" ht="12.75" customHeight="1">
      <c r="A125" s="35" t="s">
        <v>796</v>
      </c>
      <c r="B125" s="36" t="s">
        <v>10107</v>
      </c>
      <c r="C125" s="35" t="s">
        <v>809</v>
      </c>
      <c r="D125" s="35" t="s">
        <v>8991</v>
      </c>
      <c r="E125" s="38" t="s">
        <v>10108</v>
      </c>
      <c r="F125" s="39"/>
      <c r="G125" s="40" t="s">
        <v>10109</v>
      </c>
      <c r="H125" s="35" t="s">
        <v>9185</v>
      </c>
      <c r="I125" s="35" t="s">
        <v>9185</v>
      </c>
      <c r="J125" s="35" t="s">
        <v>10110</v>
      </c>
      <c r="K125" s="40" t="s">
        <v>10111</v>
      </c>
      <c r="L125" s="40" t="s">
        <v>10112</v>
      </c>
      <c r="M125" s="40" t="s">
        <v>10113</v>
      </c>
      <c r="N125" s="40" t="s">
        <v>10114</v>
      </c>
      <c r="O125" s="37"/>
      <c r="P125" s="41" t="s">
        <v>9342</v>
      </c>
    </row>
    <row r="126" spans="1:16" ht="12.75" customHeight="1">
      <c r="A126" s="35" t="s">
        <v>834</v>
      </c>
      <c r="B126" s="36" t="s">
        <v>10115</v>
      </c>
      <c r="C126" s="35" t="s">
        <v>10116</v>
      </c>
      <c r="D126" s="35" t="s">
        <v>9266</v>
      </c>
      <c r="E126" s="38" t="s">
        <v>10117</v>
      </c>
      <c r="F126" s="39"/>
      <c r="G126" s="37"/>
      <c r="H126" s="37"/>
      <c r="I126" s="37"/>
      <c r="J126" s="37"/>
      <c r="K126" s="37"/>
      <c r="L126" s="40" t="s">
        <v>10118</v>
      </c>
      <c r="M126" s="40" t="s">
        <v>10119</v>
      </c>
      <c r="N126" s="40" t="s">
        <v>10120</v>
      </c>
      <c r="O126" s="37"/>
      <c r="P126" s="41" t="s">
        <v>9342</v>
      </c>
    </row>
    <row r="127" spans="1:16" ht="12.75" customHeight="1">
      <c r="A127" s="35" t="s">
        <v>852</v>
      </c>
      <c r="B127" s="36" t="s">
        <v>10121</v>
      </c>
      <c r="C127" s="35" t="s">
        <v>854</v>
      </c>
      <c r="D127" s="35" t="s">
        <v>8991</v>
      </c>
      <c r="E127" s="38" t="s">
        <v>10122</v>
      </c>
      <c r="F127" s="39"/>
      <c r="G127" s="40" t="s">
        <v>10123</v>
      </c>
      <c r="H127" s="35" t="s">
        <v>10124</v>
      </c>
      <c r="I127" s="40" t="s">
        <v>10125</v>
      </c>
      <c r="J127" s="35" t="s">
        <v>10126</v>
      </c>
      <c r="K127" s="40" t="s">
        <v>10127</v>
      </c>
      <c r="L127" s="40" t="s">
        <v>10128</v>
      </c>
      <c r="M127" s="40" t="s">
        <v>10129</v>
      </c>
      <c r="N127" s="40" t="s">
        <v>10130</v>
      </c>
      <c r="O127" s="35" t="s">
        <v>9556</v>
      </c>
      <c r="P127" s="41" t="s">
        <v>10131</v>
      </c>
    </row>
    <row r="128" spans="1:16" ht="12.75" customHeight="1">
      <c r="A128" s="35" t="s">
        <v>852</v>
      </c>
      <c r="B128" s="36" t="s">
        <v>10132</v>
      </c>
      <c r="C128" s="35" t="s">
        <v>858</v>
      </c>
      <c r="D128" s="35" t="s">
        <v>8991</v>
      </c>
      <c r="E128" s="38" t="s">
        <v>10133</v>
      </c>
      <c r="F128" s="39"/>
      <c r="G128" s="40" t="s">
        <v>10134</v>
      </c>
      <c r="H128" s="35" t="s">
        <v>10135</v>
      </c>
      <c r="I128" s="40" t="s">
        <v>10136</v>
      </c>
      <c r="J128" s="35" t="s">
        <v>10137</v>
      </c>
      <c r="K128" s="40" t="s">
        <v>10138</v>
      </c>
      <c r="L128" s="40" t="s">
        <v>10139</v>
      </c>
      <c r="M128" s="35" t="s">
        <v>10140</v>
      </c>
      <c r="N128" s="40" t="s">
        <v>10141</v>
      </c>
      <c r="O128" s="35" t="s">
        <v>9556</v>
      </c>
      <c r="P128" s="41" t="s">
        <v>10131</v>
      </c>
    </row>
    <row r="129" spans="1:16" ht="12.75" customHeight="1">
      <c r="A129" s="35" t="s">
        <v>865</v>
      </c>
      <c r="B129" s="36" t="s">
        <v>10142</v>
      </c>
      <c r="C129" s="35" t="s">
        <v>869</v>
      </c>
      <c r="D129" s="35" t="s">
        <v>10143</v>
      </c>
      <c r="E129" s="38" t="s">
        <v>10144</v>
      </c>
      <c r="F129" s="39"/>
      <c r="G129" s="40" t="s">
        <v>10145</v>
      </c>
      <c r="H129" s="35" t="s">
        <v>10146</v>
      </c>
      <c r="I129" s="40" t="s">
        <v>10147</v>
      </c>
      <c r="J129" s="35" t="s">
        <v>10148</v>
      </c>
      <c r="K129" s="40" t="s">
        <v>10149</v>
      </c>
      <c r="L129" s="40" t="s">
        <v>10150</v>
      </c>
      <c r="M129" s="40" t="s">
        <v>10151</v>
      </c>
      <c r="N129" s="40" t="s">
        <v>10152</v>
      </c>
      <c r="O129" s="37"/>
      <c r="P129" s="41" t="s">
        <v>9021</v>
      </c>
    </row>
    <row r="130" spans="1:16" ht="12.75" customHeight="1">
      <c r="A130" s="35" t="s">
        <v>865</v>
      </c>
      <c r="B130" s="36" t="s">
        <v>10153</v>
      </c>
      <c r="C130" s="35" t="s">
        <v>876</v>
      </c>
      <c r="D130" s="35" t="s">
        <v>8991</v>
      </c>
      <c r="E130" s="38" t="s">
        <v>10154</v>
      </c>
      <c r="F130" s="39"/>
      <c r="G130" s="40" t="s">
        <v>10155</v>
      </c>
      <c r="H130" s="35" t="s">
        <v>10156</v>
      </c>
      <c r="I130" s="40" t="s">
        <v>10157</v>
      </c>
      <c r="J130" s="35" t="s">
        <v>10158</v>
      </c>
      <c r="K130" s="40" t="s">
        <v>10159</v>
      </c>
      <c r="L130" s="40" t="s">
        <v>10160</v>
      </c>
      <c r="M130" s="35" t="s">
        <v>10140</v>
      </c>
      <c r="N130" s="40" t="s">
        <v>10161</v>
      </c>
      <c r="O130" s="35" t="s">
        <v>9283</v>
      </c>
      <c r="P130" s="41" t="s">
        <v>9021</v>
      </c>
    </row>
    <row r="131" spans="1:16" ht="12.75" customHeight="1">
      <c r="A131" s="35" t="s">
        <v>865</v>
      </c>
      <c r="B131" s="36" t="s">
        <v>10162</v>
      </c>
      <c r="C131" s="35" t="s">
        <v>878</v>
      </c>
      <c r="D131" s="35" t="s">
        <v>8991</v>
      </c>
      <c r="E131" s="38" t="s">
        <v>10163</v>
      </c>
      <c r="F131" s="39"/>
      <c r="G131" s="40" t="s">
        <v>10164</v>
      </c>
      <c r="H131" s="35" t="s">
        <v>10165</v>
      </c>
      <c r="I131" s="40" t="s">
        <v>10166</v>
      </c>
      <c r="J131" s="35" t="s">
        <v>10167</v>
      </c>
      <c r="K131" s="40" t="s">
        <v>10168</v>
      </c>
      <c r="L131" s="40" t="s">
        <v>10169</v>
      </c>
      <c r="M131" s="40" t="s">
        <v>10170</v>
      </c>
      <c r="N131" s="40" t="s">
        <v>10171</v>
      </c>
      <c r="O131" s="37"/>
      <c r="P131" s="41" t="s">
        <v>9021</v>
      </c>
    </row>
    <row r="132" spans="1:16" ht="12.75" customHeight="1">
      <c r="A132" s="35" t="s">
        <v>865</v>
      </c>
      <c r="B132" s="36" t="s">
        <v>10172</v>
      </c>
      <c r="C132" s="35" t="s">
        <v>880</v>
      </c>
      <c r="D132" s="35" t="s">
        <v>8991</v>
      </c>
      <c r="E132" s="38" t="s">
        <v>10173</v>
      </c>
      <c r="F132" s="39"/>
      <c r="G132" s="40" t="s">
        <v>10174</v>
      </c>
      <c r="H132" s="35" t="s">
        <v>10175</v>
      </c>
      <c r="I132" s="40" t="s">
        <v>10176</v>
      </c>
      <c r="J132" s="35" t="s">
        <v>10177</v>
      </c>
      <c r="K132" s="40" t="s">
        <v>10178</v>
      </c>
      <c r="L132" s="40" t="s">
        <v>10179</v>
      </c>
      <c r="M132" s="40" t="s">
        <v>10180</v>
      </c>
      <c r="N132" s="40" t="s">
        <v>10181</v>
      </c>
      <c r="O132" s="37"/>
      <c r="P132" s="41" t="s">
        <v>9021</v>
      </c>
    </row>
    <row r="133" spans="1:16" ht="12.75" customHeight="1">
      <c r="A133" s="35" t="s">
        <v>865</v>
      </c>
      <c r="B133" s="36" t="s">
        <v>10182</v>
      </c>
      <c r="C133" s="35" t="s">
        <v>884</v>
      </c>
      <c r="D133" s="35" t="s">
        <v>9344</v>
      </c>
      <c r="E133" s="38" t="s">
        <v>10183</v>
      </c>
      <c r="F133" s="39"/>
      <c r="G133" s="40" t="s">
        <v>10184</v>
      </c>
      <c r="H133" s="35" t="s">
        <v>10185</v>
      </c>
      <c r="I133" s="40" t="s">
        <v>10186</v>
      </c>
      <c r="J133" s="35" t="s">
        <v>10187</v>
      </c>
      <c r="K133" s="40" t="s">
        <v>10188</v>
      </c>
      <c r="L133" s="40" t="s">
        <v>10189</v>
      </c>
      <c r="M133" s="40" t="s">
        <v>10190</v>
      </c>
      <c r="N133" s="40" t="s">
        <v>10191</v>
      </c>
      <c r="O133" s="37"/>
      <c r="P133" s="41" t="s">
        <v>9021</v>
      </c>
    </row>
    <row r="134" spans="1:16" ht="12.75" customHeight="1">
      <c r="A134" s="35" t="s">
        <v>889</v>
      </c>
      <c r="B134" s="36" t="s">
        <v>10192</v>
      </c>
      <c r="C134" s="35" t="s">
        <v>891</v>
      </c>
      <c r="D134" s="35" t="s">
        <v>8991</v>
      </c>
      <c r="E134" s="38" t="s">
        <v>10193</v>
      </c>
      <c r="F134" s="39"/>
      <c r="G134" s="40" t="s">
        <v>10194</v>
      </c>
      <c r="H134" s="35" t="s">
        <v>10195</v>
      </c>
      <c r="I134" s="40" t="s">
        <v>10196</v>
      </c>
      <c r="J134" s="35" t="s">
        <v>10197</v>
      </c>
      <c r="K134" s="40" t="s">
        <v>10198</v>
      </c>
      <c r="L134" s="40" t="s">
        <v>10199</v>
      </c>
      <c r="M134" s="40" t="s">
        <v>10200</v>
      </c>
      <c r="N134" s="40" t="s">
        <v>10201</v>
      </c>
      <c r="O134" s="37"/>
      <c r="P134" s="41" t="s">
        <v>9342</v>
      </c>
    </row>
    <row r="135" spans="1:16" ht="12.75" customHeight="1">
      <c r="A135" s="35" t="s">
        <v>10202</v>
      </c>
      <c r="B135" s="36" t="s">
        <v>10203</v>
      </c>
      <c r="C135" s="35" t="s">
        <v>917</v>
      </c>
      <c r="D135" s="35" t="s">
        <v>8979</v>
      </c>
      <c r="E135" s="38" t="s">
        <v>10204</v>
      </c>
      <c r="F135" s="39"/>
      <c r="G135" s="40" t="s">
        <v>10205</v>
      </c>
      <c r="H135" s="35" t="s">
        <v>10206</v>
      </c>
      <c r="I135" s="40" t="s">
        <v>10207</v>
      </c>
      <c r="J135" s="35" t="s">
        <v>10208</v>
      </c>
      <c r="K135" s="40" t="s">
        <v>10209</v>
      </c>
      <c r="L135" s="40" t="s">
        <v>10210</v>
      </c>
      <c r="M135" s="40" t="s">
        <v>10211</v>
      </c>
      <c r="N135" s="40" t="s">
        <v>10212</v>
      </c>
      <c r="O135" s="37"/>
      <c r="P135" s="41" t="s">
        <v>9342</v>
      </c>
    </row>
    <row r="136" spans="1:16" ht="12.75" customHeight="1">
      <c r="A136" s="35" t="s">
        <v>909</v>
      </c>
      <c r="B136" s="36" t="s">
        <v>10213</v>
      </c>
      <c r="C136" s="35" t="s">
        <v>921</v>
      </c>
      <c r="D136" s="35" t="s">
        <v>8991</v>
      </c>
      <c r="E136" s="38" t="s">
        <v>10214</v>
      </c>
      <c r="F136" s="39"/>
      <c r="G136" s="40" t="s">
        <v>10215</v>
      </c>
      <c r="H136" s="35" t="s">
        <v>10216</v>
      </c>
      <c r="I136" s="40" t="s">
        <v>10217</v>
      </c>
      <c r="J136" s="35" t="s">
        <v>10218</v>
      </c>
      <c r="K136" s="40" t="s">
        <v>10219</v>
      </c>
      <c r="L136" s="40" t="s">
        <v>10220</v>
      </c>
      <c r="M136" s="40" t="s">
        <v>10221</v>
      </c>
      <c r="N136" s="40" t="s">
        <v>10222</v>
      </c>
      <c r="O136" s="37"/>
      <c r="P136" s="41" t="s">
        <v>9342</v>
      </c>
    </row>
    <row r="137" spans="1:16" ht="12.75" customHeight="1">
      <c r="A137" s="35" t="s">
        <v>10202</v>
      </c>
      <c r="B137" s="36" t="s">
        <v>10223</v>
      </c>
      <c r="C137" s="35" t="s">
        <v>929</v>
      </c>
      <c r="D137" s="35" t="s">
        <v>8979</v>
      </c>
      <c r="E137" s="38" t="s">
        <v>10224</v>
      </c>
      <c r="F137" s="39"/>
      <c r="G137" s="40" t="s">
        <v>10225</v>
      </c>
      <c r="H137" s="35" t="s">
        <v>10226</v>
      </c>
      <c r="I137" s="40" t="s">
        <v>10227</v>
      </c>
      <c r="J137" s="35" t="s">
        <v>10228</v>
      </c>
      <c r="K137" s="40" t="s">
        <v>10229</v>
      </c>
      <c r="L137" s="40" t="s">
        <v>10230</v>
      </c>
      <c r="M137" s="40" t="s">
        <v>10231</v>
      </c>
      <c r="N137" s="40" t="s">
        <v>10232</v>
      </c>
      <c r="O137" s="37"/>
      <c r="P137" s="41" t="s">
        <v>9021</v>
      </c>
    </row>
    <row r="138" spans="1:16" ht="12.75" customHeight="1">
      <c r="A138" s="35" t="s">
        <v>10202</v>
      </c>
      <c r="B138" s="36" t="s">
        <v>10233</v>
      </c>
      <c r="C138" s="37"/>
      <c r="D138" s="35" t="s">
        <v>8979</v>
      </c>
      <c r="E138" s="38" t="s">
        <v>10234</v>
      </c>
      <c r="F138" s="39"/>
      <c r="G138" s="40" t="s">
        <v>10235</v>
      </c>
      <c r="H138" s="35" t="s">
        <v>10236</v>
      </c>
      <c r="I138" s="40" t="s">
        <v>10237</v>
      </c>
      <c r="J138" s="35" t="s">
        <v>10238</v>
      </c>
      <c r="K138" s="40" t="s">
        <v>10239</v>
      </c>
      <c r="L138" s="40" t="s">
        <v>10240</v>
      </c>
      <c r="M138" s="40" t="s">
        <v>10241</v>
      </c>
      <c r="N138" s="40" t="s">
        <v>10242</v>
      </c>
      <c r="O138" s="37"/>
      <c r="P138" s="41" t="s">
        <v>9342</v>
      </c>
    </row>
    <row r="139" spans="1:16" ht="12.75" customHeight="1">
      <c r="A139" s="35" t="s">
        <v>10202</v>
      </c>
      <c r="B139" s="36" t="s">
        <v>10243</v>
      </c>
      <c r="C139" s="35" t="s">
        <v>933</v>
      </c>
      <c r="D139" s="35" t="s">
        <v>8979</v>
      </c>
      <c r="E139" s="38" t="s">
        <v>10244</v>
      </c>
      <c r="F139" s="39"/>
      <c r="G139" s="40" t="s">
        <v>10245</v>
      </c>
      <c r="H139" s="35" t="s">
        <v>10246</v>
      </c>
      <c r="I139" s="40" t="s">
        <v>10247</v>
      </c>
      <c r="J139" s="35" t="s">
        <v>10248</v>
      </c>
      <c r="K139" s="40" t="s">
        <v>10249</v>
      </c>
      <c r="L139" s="40" t="s">
        <v>10250</v>
      </c>
      <c r="M139" s="40" t="s">
        <v>10251</v>
      </c>
      <c r="N139" s="40" t="s">
        <v>10252</v>
      </c>
      <c r="O139" s="37"/>
      <c r="P139" s="41" t="s">
        <v>9021</v>
      </c>
    </row>
    <row r="140" spans="1:16" ht="12.75" customHeight="1">
      <c r="A140" s="35" t="s">
        <v>10202</v>
      </c>
      <c r="B140" s="36" t="s">
        <v>10253</v>
      </c>
      <c r="C140" s="35" t="s">
        <v>938</v>
      </c>
      <c r="D140" s="35" t="s">
        <v>8979</v>
      </c>
      <c r="E140" s="38" t="s">
        <v>10254</v>
      </c>
      <c r="F140" s="39"/>
      <c r="G140" s="40" t="s">
        <v>10255</v>
      </c>
      <c r="H140" s="35" t="s">
        <v>10256</v>
      </c>
      <c r="I140" s="40" t="s">
        <v>10257</v>
      </c>
      <c r="J140" s="35" t="s">
        <v>10258</v>
      </c>
      <c r="K140" s="40" t="s">
        <v>10259</v>
      </c>
      <c r="L140" s="40" t="s">
        <v>10260</v>
      </c>
      <c r="M140" s="40" t="s">
        <v>10261</v>
      </c>
      <c r="N140" s="40" t="s">
        <v>10262</v>
      </c>
      <c r="O140" s="37"/>
      <c r="P140" s="41" t="s">
        <v>9021</v>
      </c>
    </row>
    <row r="141" spans="1:16" ht="12.75" customHeight="1">
      <c r="A141" s="35" t="s">
        <v>10202</v>
      </c>
      <c r="B141" s="36" t="s">
        <v>10263</v>
      </c>
      <c r="C141" s="37"/>
      <c r="D141" s="35" t="s">
        <v>8979</v>
      </c>
      <c r="E141" s="38" t="s">
        <v>10264</v>
      </c>
      <c r="F141" s="39"/>
      <c r="G141" s="40" t="s">
        <v>10265</v>
      </c>
      <c r="H141" s="35" t="s">
        <v>10266</v>
      </c>
      <c r="I141" s="40" t="s">
        <v>10267</v>
      </c>
      <c r="J141" s="35" t="s">
        <v>10268</v>
      </c>
      <c r="K141" s="40" t="s">
        <v>10269</v>
      </c>
      <c r="L141" s="40" t="s">
        <v>10270</v>
      </c>
      <c r="M141" s="40" t="s">
        <v>10271</v>
      </c>
      <c r="N141" s="40" t="s">
        <v>10272</v>
      </c>
      <c r="O141" s="37"/>
      <c r="P141" s="41" t="s">
        <v>10273</v>
      </c>
    </row>
    <row r="142" spans="1:16" ht="12.75" customHeight="1">
      <c r="A142" s="35" t="s">
        <v>10202</v>
      </c>
      <c r="B142" s="36" t="s">
        <v>10274</v>
      </c>
      <c r="C142" s="35" t="s">
        <v>956</v>
      </c>
      <c r="D142" s="35" t="s">
        <v>8979</v>
      </c>
      <c r="E142" s="38" t="s">
        <v>10275</v>
      </c>
      <c r="F142" s="39"/>
      <c r="G142" s="40" t="s">
        <v>10276</v>
      </c>
      <c r="H142" s="35" t="s">
        <v>10277</v>
      </c>
      <c r="I142" s="40" t="s">
        <v>10278</v>
      </c>
      <c r="J142" s="35" t="s">
        <v>9185</v>
      </c>
      <c r="K142" s="35" t="s">
        <v>9185</v>
      </c>
      <c r="L142" s="40" t="s">
        <v>10279</v>
      </c>
      <c r="M142" s="40" t="s">
        <v>10280</v>
      </c>
      <c r="N142" s="40" t="s">
        <v>10281</v>
      </c>
      <c r="O142" s="37"/>
      <c r="P142" s="41" t="s">
        <v>9342</v>
      </c>
    </row>
    <row r="143" spans="1:16" ht="12.75" customHeight="1">
      <c r="A143" s="35" t="s">
        <v>10202</v>
      </c>
      <c r="B143" s="36" t="s">
        <v>10282</v>
      </c>
      <c r="C143" s="35" t="s">
        <v>960</v>
      </c>
      <c r="D143" s="35" t="s">
        <v>8979</v>
      </c>
      <c r="E143" s="38" t="s">
        <v>10283</v>
      </c>
      <c r="F143" s="39"/>
      <c r="G143" s="40" t="s">
        <v>10284</v>
      </c>
      <c r="H143" s="35" t="s">
        <v>10285</v>
      </c>
      <c r="I143" s="40" t="s">
        <v>10286</v>
      </c>
      <c r="J143" s="35" t="s">
        <v>10287</v>
      </c>
      <c r="K143" s="40" t="s">
        <v>10288</v>
      </c>
      <c r="L143" s="40" t="s">
        <v>10289</v>
      </c>
      <c r="M143" s="40" t="s">
        <v>10290</v>
      </c>
      <c r="N143" s="40" t="s">
        <v>10291</v>
      </c>
      <c r="O143" s="37"/>
      <c r="P143" s="41" t="s">
        <v>9021</v>
      </c>
    </row>
    <row r="144" spans="1:16" ht="12.75" customHeight="1">
      <c r="A144" s="35" t="s">
        <v>909</v>
      </c>
      <c r="B144" s="36" t="s">
        <v>10292</v>
      </c>
      <c r="C144" s="35" t="s">
        <v>968</v>
      </c>
      <c r="D144" s="35" t="s">
        <v>8991</v>
      </c>
      <c r="E144" s="38" t="s">
        <v>10293</v>
      </c>
      <c r="F144" s="39"/>
      <c r="G144" s="40" t="s">
        <v>10294</v>
      </c>
      <c r="H144" s="35" t="s">
        <v>10295</v>
      </c>
      <c r="I144" s="40" t="s">
        <v>10296</v>
      </c>
      <c r="J144" s="35" t="s">
        <v>10297</v>
      </c>
      <c r="K144" s="40" t="s">
        <v>10298</v>
      </c>
      <c r="L144" s="40" t="s">
        <v>10299</v>
      </c>
      <c r="M144" s="40" t="s">
        <v>10300</v>
      </c>
      <c r="N144" s="40" t="s">
        <v>10301</v>
      </c>
      <c r="O144" s="37"/>
      <c r="P144" s="41" t="s">
        <v>9021</v>
      </c>
    </row>
    <row r="145" spans="1:16" ht="12.75" customHeight="1">
      <c r="A145" s="35" t="s">
        <v>909</v>
      </c>
      <c r="B145" s="36" t="s">
        <v>10302</v>
      </c>
      <c r="C145" s="35" t="s">
        <v>974</v>
      </c>
      <c r="D145" s="35" t="s">
        <v>8991</v>
      </c>
      <c r="E145" s="38" t="s">
        <v>10303</v>
      </c>
      <c r="F145" s="39"/>
      <c r="G145" s="40" t="s">
        <v>10304</v>
      </c>
      <c r="H145" s="35" t="s">
        <v>10305</v>
      </c>
      <c r="I145" s="40" t="s">
        <v>10306</v>
      </c>
      <c r="J145" s="35" t="s">
        <v>10307</v>
      </c>
      <c r="K145" s="40" t="s">
        <v>10308</v>
      </c>
      <c r="L145" s="40" t="s">
        <v>10309</v>
      </c>
      <c r="M145" s="40" t="s">
        <v>10310</v>
      </c>
      <c r="N145" s="40" t="s">
        <v>10311</v>
      </c>
      <c r="O145" s="37"/>
      <c r="P145" s="41" t="s">
        <v>9342</v>
      </c>
    </row>
    <row r="146" spans="1:16" ht="12.75" customHeight="1">
      <c r="A146" s="35" t="s">
        <v>909</v>
      </c>
      <c r="B146" s="36" t="s">
        <v>10312</v>
      </c>
      <c r="C146" s="35" t="s">
        <v>980</v>
      </c>
      <c r="D146" s="35" t="s">
        <v>8991</v>
      </c>
      <c r="E146" s="38" t="s">
        <v>10313</v>
      </c>
      <c r="F146" s="39"/>
      <c r="G146" s="40" t="s">
        <v>10314</v>
      </c>
      <c r="H146" s="35" t="s">
        <v>10315</v>
      </c>
      <c r="I146" s="40" t="s">
        <v>10316</v>
      </c>
      <c r="J146" s="35" t="s">
        <v>10317</v>
      </c>
      <c r="K146" s="40" t="s">
        <v>10318</v>
      </c>
      <c r="L146" s="40" t="s">
        <v>10319</v>
      </c>
      <c r="M146" s="35" t="s">
        <v>10140</v>
      </c>
      <c r="N146" s="40" t="s">
        <v>10320</v>
      </c>
      <c r="O146" s="37"/>
      <c r="P146" s="41" t="s">
        <v>9021</v>
      </c>
    </row>
    <row r="147" spans="1:16" ht="12.75" customHeight="1">
      <c r="A147" s="35" t="s">
        <v>10202</v>
      </c>
      <c r="B147" s="36" t="s">
        <v>10321</v>
      </c>
      <c r="C147" s="35" t="s">
        <v>1003</v>
      </c>
      <c r="D147" s="35" t="s">
        <v>8979</v>
      </c>
      <c r="E147" s="38" t="s">
        <v>10322</v>
      </c>
      <c r="F147" s="39"/>
      <c r="G147" s="40" t="s">
        <v>10323</v>
      </c>
      <c r="H147" s="35" t="s">
        <v>10324</v>
      </c>
      <c r="I147" s="40" t="s">
        <v>10325</v>
      </c>
      <c r="J147" s="35" t="s">
        <v>10326</v>
      </c>
      <c r="K147" s="40" t="s">
        <v>10327</v>
      </c>
      <c r="L147" s="40" t="s">
        <v>10328</v>
      </c>
      <c r="M147" s="40" t="s">
        <v>10329</v>
      </c>
      <c r="N147" s="40" t="s">
        <v>10330</v>
      </c>
      <c r="O147" s="35" t="s">
        <v>9283</v>
      </c>
      <c r="P147" s="41" t="s">
        <v>9021</v>
      </c>
    </row>
    <row r="148" spans="1:16" ht="12.75" customHeight="1">
      <c r="A148" s="35" t="s">
        <v>909</v>
      </c>
      <c r="B148" s="36" t="s">
        <v>10331</v>
      </c>
      <c r="C148" s="35" t="s">
        <v>1009</v>
      </c>
      <c r="D148" s="35" t="s">
        <v>8991</v>
      </c>
      <c r="E148" s="38" t="s">
        <v>10332</v>
      </c>
      <c r="F148" s="39"/>
      <c r="G148" s="40" t="s">
        <v>10333</v>
      </c>
      <c r="H148" s="35" t="s">
        <v>10334</v>
      </c>
      <c r="I148" s="40" t="s">
        <v>10335</v>
      </c>
      <c r="J148" s="35" t="s">
        <v>10336</v>
      </c>
      <c r="K148" s="40" t="s">
        <v>10337</v>
      </c>
      <c r="L148" s="40" t="s">
        <v>10338</v>
      </c>
      <c r="M148" s="40" t="s">
        <v>10339</v>
      </c>
      <c r="N148" s="40" t="s">
        <v>10340</v>
      </c>
      <c r="O148" s="37"/>
      <c r="P148" s="41" t="s">
        <v>9021</v>
      </c>
    </row>
    <row r="149" spans="1:16" ht="12.75" customHeight="1">
      <c r="A149" s="35" t="s">
        <v>10202</v>
      </c>
      <c r="B149" s="36" t="s">
        <v>10341</v>
      </c>
      <c r="C149" s="35" t="s">
        <v>1011</v>
      </c>
      <c r="D149" s="35" t="s">
        <v>8979</v>
      </c>
      <c r="E149" s="38" t="s">
        <v>10342</v>
      </c>
      <c r="F149" s="39"/>
      <c r="G149" s="40" t="s">
        <v>10343</v>
      </c>
      <c r="H149" s="35" t="s">
        <v>10344</v>
      </c>
      <c r="I149" s="40" t="s">
        <v>10345</v>
      </c>
      <c r="J149" s="35" t="s">
        <v>10346</v>
      </c>
      <c r="K149" s="40" t="s">
        <v>10347</v>
      </c>
      <c r="L149" s="40" t="s">
        <v>10348</v>
      </c>
      <c r="M149" s="40" t="s">
        <v>10349</v>
      </c>
      <c r="N149" s="40" t="s">
        <v>10350</v>
      </c>
      <c r="O149" s="37"/>
      <c r="P149" s="41" t="s">
        <v>9021</v>
      </c>
    </row>
    <row r="150" spans="1:16" ht="12.75" customHeight="1">
      <c r="A150" s="35" t="s">
        <v>909</v>
      </c>
      <c r="B150" s="36" t="s">
        <v>10351</v>
      </c>
      <c r="C150" s="35" t="s">
        <v>1034</v>
      </c>
      <c r="D150" s="35" t="s">
        <v>8991</v>
      </c>
      <c r="E150" s="38" t="s">
        <v>10352</v>
      </c>
      <c r="F150" s="39"/>
      <c r="G150" s="40" t="s">
        <v>10353</v>
      </c>
      <c r="H150" s="35" t="s">
        <v>10354</v>
      </c>
      <c r="I150" s="40" t="s">
        <v>10355</v>
      </c>
      <c r="J150" s="35" t="s">
        <v>10356</v>
      </c>
      <c r="K150" s="40" t="s">
        <v>10357</v>
      </c>
      <c r="L150" s="40" t="s">
        <v>10358</v>
      </c>
      <c r="M150" s="40" t="s">
        <v>10359</v>
      </c>
      <c r="N150" s="40" t="s">
        <v>10360</v>
      </c>
      <c r="O150" s="37"/>
      <c r="P150" s="41" t="s">
        <v>9021</v>
      </c>
    </row>
    <row r="151" spans="1:16" ht="12.75" customHeight="1">
      <c r="A151" s="35" t="s">
        <v>10361</v>
      </c>
      <c r="B151" s="36" t="s">
        <v>10362</v>
      </c>
      <c r="C151" s="35" t="s">
        <v>1041</v>
      </c>
      <c r="D151" s="35" t="s">
        <v>8979</v>
      </c>
      <c r="E151" s="38" t="s">
        <v>10363</v>
      </c>
      <c r="F151" s="39"/>
      <c r="G151" s="40" t="s">
        <v>10364</v>
      </c>
      <c r="H151" s="35" t="s">
        <v>9185</v>
      </c>
      <c r="I151" s="35" t="s">
        <v>9185</v>
      </c>
      <c r="J151" s="35" t="s">
        <v>10365</v>
      </c>
      <c r="K151" s="40" t="s">
        <v>10366</v>
      </c>
      <c r="L151" s="40" t="s">
        <v>10367</v>
      </c>
      <c r="M151" s="40" t="s">
        <v>10368</v>
      </c>
      <c r="N151" s="40" t="s">
        <v>10369</v>
      </c>
      <c r="O151" s="37"/>
      <c r="P151" s="41" t="s">
        <v>9021</v>
      </c>
    </row>
    <row r="152" spans="1:16" ht="12.75" customHeight="1">
      <c r="A152" s="35" t="s">
        <v>1037</v>
      </c>
      <c r="B152" s="36" t="s">
        <v>10370</v>
      </c>
      <c r="C152" s="35" t="s">
        <v>1043</v>
      </c>
      <c r="D152" s="35" t="s">
        <v>8991</v>
      </c>
      <c r="E152" s="38" t="s">
        <v>10371</v>
      </c>
      <c r="F152" s="39"/>
      <c r="G152" s="40" t="s">
        <v>10372</v>
      </c>
      <c r="H152" s="35" t="s">
        <v>10373</v>
      </c>
      <c r="I152" s="40" t="s">
        <v>10374</v>
      </c>
      <c r="J152" s="35" t="s">
        <v>10375</v>
      </c>
      <c r="K152" s="40" t="s">
        <v>10376</v>
      </c>
      <c r="L152" s="40" t="s">
        <v>10377</v>
      </c>
      <c r="M152" s="40" t="s">
        <v>10378</v>
      </c>
      <c r="N152" s="40" t="s">
        <v>10379</v>
      </c>
      <c r="O152" s="37"/>
      <c r="P152" s="41" t="s">
        <v>9021</v>
      </c>
    </row>
    <row r="153" spans="1:16" ht="12.75" customHeight="1">
      <c r="A153" s="35" t="s">
        <v>1037</v>
      </c>
      <c r="B153" s="36" t="s">
        <v>10380</v>
      </c>
      <c r="C153" s="35" t="s">
        <v>1045</v>
      </c>
      <c r="D153" s="35" t="s">
        <v>8991</v>
      </c>
      <c r="E153" s="38" t="s">
        <v>10381</v>
      </c>
      <c r="F153" s="39"/>
      <c r="G153" s="40" t="s">
        <v>10382</v>
      </c>
      <c r="H153" s="35" t="s">
        <v>10383</v>
      </c>
      <c r="I153" s="40" t="s">
        <v>10384</v>
      </c>
      <c r="J153" s="35" t="s">
        <v>10385</v>
      </c>
      <c r="K153" s="40" t="s">
        <v>10386</v>
      </c>
      <c r="L153" s="40" t="s">
        <v>10387</v>
      </c>
      <c r="M153" s="40" t="s">
        <v>10388</v>
      </c>
      <c r="N153" s="40" t="s">
        <v>10389</v>
      </c>
      <c r="O153" s="37"/>
      <c r="P153" s="41" t="s">
        <v>9021</v>
      </c>
    </row>
    <row r="154" spans="1:16" ht="12.75" customHeight="1">
      <c r="A154" s="35" t="s">
        <v>1037</v>
      </c>
      <c r="B154" s="36" t="s">
        <v>10380</v>
      </c>
      <c r="C154" s="35" t="s">
        <v>1045</v>
      </c>
      <c r="D154" s="35" t="s">
        <v>8991</v>
      </c>
      <c r="E154" s="38" t="s">
        <v>10390</v>
      </c>
      <c r="F154" s="39"/>
      <c r="G154" s="40" t="s">
        <v>10391</v>
      </c>
      <c r="H154" s="35" t="s">
        <v>9185</v>
      </c>
      <c r="I154" s="40" t="s">
        <v>10392</v>
      </c>
      <c r="J154" s="35" t="s">
        <v>10393</v>
      </c>
      <c r="K154" s="40" t="s">
        <v>10394</v>
      </c>
      <c r="L154" s="40" t="s">
        <v>10395</v>
      </c>
      <c r="M154" s="40" t="s">
        <v>10396</v>
      </c>
      <c r="N154" s="40" t="s">
        <v>10397</v>
      </c>
      <c r="O154" s="35" t="s">
        <v>9283</v>
      </c>
      <c r="P154" s="41" t="s">
        <v>9193</v>
      </c>
    </row>
    <row r="155" spans="1:16" ht="12.75" customHeight="1">
      <c r="A155" s="35" t="s">
        <v>10361</v>
      </c>
      <c r="B155" s="36" t="s">
        <v>10398</v>
      </c>
      <c r="C155" s="35" t="s">
        <v>1047</v>
      </c>
      <c r="D155" s="35" t="s">
        <v>8979</v>
      </c>
      <c r="E155" s="38" t="s">
        <v>10399</v>
      </c>
      <c r="F155" s="39"/>
      <c r="G155" s="40" t="s">
        <v>10400</v>
      </c>
      <c r="H155" s="35" t="s">
        <v>9227</v>
      </c>
      <c r="I155" s="40" t="s">
        <v>10401</v>
      </c>
      <c r="J155" s="35" t="s">
        <v>10402</v>
      </c>
      <c r="K155" s="40" t="s">
        <v>10403</v>
      </c>
      <c r="L155" s="40" t="s">
        <v>10404</v>
      </c>
      <c r="M155" s="40" t="s">
        <v>10405</v>
      </c>
      <c r="N155" s="40" t="s">
        <v>10406</v>
      </c>
      <c r="O155" s="37"/>
      <c r="P155" s="41" t="s">
        <v>9425</v>
      </c>
    </row>
    <row r="156" spans="1:16" ht="12.75" customHeight="1">
      <c r="A156" s="35" t="s">
        <v>1037</v>
      </c>
      <c r="B156" s="36" t="s">
        <v>10407</v>
      </c>
      <c r="C156" s="35" t="s">
        <v>1055</v>
      </c>
      <c r="D156" s="35" t="s">
        <v>8991</v>
      </c>
      <c r="E156" s="38" t="s">
        <v>10408</v>
      </c>
      <c r="F156" s="39"/>
      <c r="G156" s="40" t="s">
        <v>10409</v>
      </c>
      <c r="H156" s="35" t="s">
        <v>10410</v>
      </c>
      <c r="I156" s="40" t="s">
        <v>10411</v>
      </c>
      <c r="J156" s="35" t="s">
        <v>10412</v>
      </c>
      <c r="K156" s="40" t="s">
        <v>10413</v>
      </c>
      <c r="L156" s="40" t="s">
        <v>10414</v>
      </c>
      <c r="M156" s="40" t="s">
        <v>10415</v>
      </c>
      <c r="N156" s="40" t="s">
        <v>10416</v>
      </c>
      <c r="O156" s="37"/>
      <c r="P156" s="41" t="s">
        <v>9342</v>
      </c>
    </row>
    <row r="157" spans="1:16" ht="12.75" customHeight="1">
      <c r="A157" s="35" t="s">
        <v>1037</v>
      </c>
      <c r="B157" s="36" t="s">
        <v>10417</v>
      </c>
      <c r="C157" s="35" t="s">
        <v>1058</v>
      </c>
      <c r="D157" s="35" t="s">
        <v>8991</v>
      </c>
      <c r="E157" s="38" t="s">
        <v>10418</v>
      </c>
      <c r="F157" s="39"/>
      <c r="G157" s="40" t="s">
        <v>10419</v>
      </c>
      <c r="H157" s="35" t="s">
        <v>9185</v>
      </c>
      <c r="I157" s="35" t="s">
        <v>9185</v>
      </c>
      <c r="J157" s="35" t="s">
        <v>10420</v>
      </c>
      <c r="K157" s="40" t="s">
        <v>10421</v>
      </c>
      <c r="L157" s="40" t="s">
        <v>10422</v>
      </c>
      <c r="M157" s="40" t="s">
        <v>10423</v>
      </c>
      <c r="N157" s="40" t="s">
        <v>10424</v>
      </c>
      <c r="O157" s="37"/>
      <c r="P157" s="41" t="s">
        <v>9021</v>
      </c>
    </row>
    <row r="158" spans="1:16" ht="12.75" customHeight="1">
      <c r="A158" s="35" t="s">
        <v>1037</v>
      </c>
      <c r="B158" s="36" t="s">
        <v>10425</v>
      </c>
      <c r="C158" s="35" t="s">
        <v>1077</v>
      </c>
      <c r="D158" s="35" t="s">
        <v>8991</v>
      </c>
      <c r="E158" s="38" t="s">
        <v>10426</v>
      </c>
      <c r="F158" s="39"/>
      <c r="G158" s="40" t="s">
        <v>10427</v>
      </c>
      <c r="H158" s="35" t="s">
        <v>10428</v>
      </c>
      <c r="I158" s="40" t="s">
        <v>10429</v>
      </c>
      <c r="J158" s="35" t="s">
        <v>10430</v>
      </c>
      <c r="K158" s="40" t="s">
        <v>10431</v>
      </c>
      <c r="L158" s="40" t="s">
        <v>10432</v>
      </c>
      <c r="M158" s="40" t="s">
        <v>10433</v>
      </c>
      <c r="N158" s="40" t="s">
        <v>10434</v>
      </c>
      <c r="O158" s="37"/>
      <c r="P158" s="41" t="s">
        <v>9263</v>
      </c>
    </row>
    <row r="159" spans="1:16" ht="12.75" customHeight="1">
      <c r="A159" s="35" t="s">
        <v>1083</v>
      </c>
      <c r="B159" s="36" t="s">
        <v>10435</v>
      </c>
      <c r="C159" s="35" t="s">
        <v>10436</v>
      </c>
      <c r="D159" s="35" t="s">
        <v>10013</v>
      </c>
      <c r="E159" s="38" t="s">
        <v>10437</v>
      </c>
      <c r="F159" s="42" t="s">
        <v>10438</v>
      </c>
      <c r="G159" s="37"/>
      <c r="H159" s="37"/>
      <c r="I159" s="37"/>
      <c r="J159" s="37"/>
      <c r="K159" s="37"/>
      <c r="L159" s="40" t="s">
        <v>10439</v>
      </c>
      <c r="M159" s="40" t="s">
        <v>10440</v>
      </c>
      <c r="N159" s="40" t="s">
        <v>10441</v>
      </c>
      <c r="O159" s="35" t="s">
        <v>9283</v>
      </c>
      <c r="P159" s="41" t="s">
        <v>9021</v>
      </c>
    </row>
    <row r="160" spans="1:16" ht="12.75" customHeight="1">
      <c r="A160" s="35" t="s">
        <v>1083</v>
      </c>
      <c r="B160" s="36" t="s">
        <v>10442</v>
      </c>
      <c r="C160" s="35" t="s">
        <v>10443</v>
      </c>
      <c r="D160" s="35" t="s">
        <v>10013</v>
      </c>
      <c r="E160" s="38" t="s">
        <v>10444</v>
      </c>
      <c r="F160" s="39"/>
      <c r="G160" s="40" t="s">
        <v>10445</v>
      </c>
      <c r="H160" s="35" t="s">
        <v>10446</v>
      </c>
      <c r="I160" s="40" t="s">
        <v>10447</v>
      </c>
      <c r="J160" s="35" t="s">
        <v>10448</v>
      </c>
      <c r="K160" s="40" t="s">
        <v>10449</v>
      </c>
      <c r="L160" s="40" t="s">
        <v>10450</v>
      </c>
      <c r="M160" s="40" t="s">
        <v>10451</v>
      </c>
      <c r="N160" s="40" t="s">
        <v>10452</v>
      </c>
      <c r="O160" s="35" t="s">
        <v>9283</v>
      </c>
      <c r="P160" s="41" t="s">
        <v>9263</v>
      </c>
    </row>
    <row r="161" spans="1:16" ht="12.75" customHeight="1">
      <c r="A161" s="35" t="s">
        <v>1083</v>
      </c>
      <c r="B161" s="36" t="s">
        <v>10453</v>
      </c>
      <c r="C161" s="35" t="s">
        <v>10454</v>
      </c>
      <c r="D161" s="35" t="s">
        <v>10013</v>
      </c>
      <c r="E161" s="38" t="s">
        <v>10455</v>
      </c>
      <c r="F161" s="42" t="s">
        <v>10456</v>
      </c>
      <c r="G161" s="37"/>
      <c r="H161" s="37"/>
      <c r="I161" s="37"/>
      <c r="J161" s="37"/>
      <c r="K161" s="37"/>
      <c r="L161" s="40" t="s">
        <v>10457</v>
      </c>
      <c r="M161" s="40" t="s">
        <v>10458</v>
      </c>
      <c r="N161" s="40" t="s">
        <v>10459</v>
      </c>
      <c r="O161" s="37"/>
      <c r="P161" s="41" t="s">
        <v>9021</v>
      </c>
    </row>
    <row r="162" spans="1:16" ht="12.75" customHeight="1">
      <c r="A162" s="35" t="s">
        <v>10460</v>
      </c>
      <c r="B162" s="36" t="s">
        <v>10461</v>
      </c>
      <c r="C162" s="35" t="s">
        <v>1124</v>
      </c>
      <c r="D162" s="35" t="s">
        <v>8979</v>
      </c>
      <c r="E162" s="38" t="s">
        <v>10462</v>
      </c>
      <c r="F162" s="42" t="s">
        <v>10463</v>
      </c>
      <c r="G162" s="37"/>
      <c r="H162" s="37"/>
      <c r="I162" s="37"/>
      <c r="J162" s="37"/>
      <c r="K162" s="37"/>
      <c r="L162" s="40" t="s">
        <v>10464</v>
      </c>
      <c r="M162" s="40" t="s">
        <v>10465</v>
      </c>
      <c r="N162" s="40" t="s">
        <v>10466</v>
      </c>
      <c r="O162" s="35" t="s">
        <v>9283</v>
      </c>
      <c r="P162" s="41" t="s">
        <v>9263</v>
      </c>
    </row>
    <row r="163" spans="1:16" ht="12.75" customHeight="1">
      <c r="A163" s="35" t="s">
        <v>1131</v>
      </c>
      <c r="B163" s="36" t="s">
        <v>10467</v>
      </c>
      <c r="C163" s="35" t="s">
        <v>1150</v>
      </c>
      <c r="D163" s="35" t="s">
        <v>8991</v>
      </c>
      <c r="E163" s="38" t="s">
        <v>10468</v>
      </c>
      <c r="F163" s="39"/>
      <c r="G163" s="40" t="s">
        <v>10469</v>
      </c>
      <c r="H163" s="35" t="s">
        <v>10470</v>
      </c>
      <c r="I163" s="40" t="s">
        <v>10471</v>
      </c>
      <c r="J163" s="35" t="s">
        <v>10472</v>
      </c>
      <c r="K163" s="40" t="s">
        <v>10473</v>
      </c>
      <c r="L163" s="40" t="s">
        <v>10474</v>
      </c>
      <c r="M163" s="40" t="s">
        <v>10475</v>
      </c>
      <c r="N163" s="40" t="s">
        <v>10476</v>
      </c>
      <c r="O163" s="37"/>
      <c r="P163" s="41" t="s">
        <v>10273</v>
      </c>
    </row>
    <row r="164" spans="1:16" ht="12.75" customHeight="1">
      <c r="A164" s="35" t="s">
        <v>1131</v>
      </c>
      <c r="B164" s="36" t="s">
        <v>10477</v>
      </c>
      <c r="C164" s="35" t="s">
        <v>1152</v>
      </c>
      <c r="D164" s="35" t="s">
        <v>8991</v>
      </c>
      <c r="E164" s="38" t="s">
        <v>10478</v>
      </c>
      <c r="F164" s="39"/>
      <c r="G164" s="40" t="s">
        <v>10479</v>
      </c>
      <c r="H164" s="35" t="s">
        <v>10480</v>
      </c>
      <c r="I164" s="40" t="s">
        <v>10481</v>
      </c>
      <c r="J164" s="35" t="s">
        <v>10482</v>
      </c>
      <c r="K164" s="40" t="s">
        <v>10483</v>
      </c>
      <c r="L164" s="40" t="s">
        <v>10484</v>
      </c>
      <c r="M164" s="40" t="s">
        <v>10485</v>
      </c>
      <c r="N164" s="40" t="s">
        <v>10486</v>
      </c>
      <c r="O164" s="37"/>
      <c r="P164" s="41" t="s">
        <v>10487</v>
      </c>
    </row>
    <row r="165" spans="1:16" ht="12.75" customHeight="1">
      <c r="A165" s="35" t="s">
        <v>1131</v>
      </c>
      <c r="B165" s="36" t="s">
        <v>10488</v>
      </c>
      <c r="C165" s="35" t="s">
        <v>1175</v>
      </c>
      <c r="D165" s="35" t="s">
        <v>8991</v>
      </c>
      <c r="E165" s="38" t="s">
        <v>10489</v>
      </c>
      <c r="F165" s="39"/>
      <c r="G165" s="40" t="s">
        <v>10490</v>
      </c>
      <c r="H165" s="35" t="s">
        <v>10491</v>
      </c>
      <c r="I165" s="40" t="s">
        <v>10492</v>
      </c>
      <c r="J165" s="35" t="s">
        <v>10493</v>
      </c>
      <c r="K165" s="40" t="s">
        <v>10494</v>
      </c>
      <c r="L165" s="40" t="s">
        <v>10495</v>
      </c>
      <c r="M165" s="40" t="s">
        <v>10496</v>
      </c>
      <c r="N165" s="40" t="s">
        <v>10497</v>
      </c>
      <c r="O165" s="37"/>
      <c r="P165" s="41" t="s">
        <v>9766</v>
      </c>
    </row>
    <row r="166" spans="1:16" ht="12.75" customHeight="1">
      <c r="A166" s="35" t="s">
        <v>1199</v>
      </c>
      <c r="B166" s="36" t="s">
        <v>10498</v>
      </c>
      <c r="C166" s="35" t="s">
        <v>1202</v>
      </c>
      <c r="D166" s="35" t="s">
        <v>8991</v>
      </c>
      <c r="E166" s="38" t="s">
        <v>10499</v>
      </c>
      <c r="F166" s="39"/>
      <c r="G166" s="40" t="s">
        <v>10500</v>
      </c>
      <c r="H166" s="35" t="s">
        <v>9185</v>
      </c>
      <c r="I166" s="40" t="s">
        <v>10501</v>
      </c>
      <c r="J166" s="35" t="s">
        <v>10502</v>
      </c>
      <c r="K166" s="40" t="s">
        <v>10503</v>
      </c>
      <c r="L166" s="40" t="s">
        <v>10504</v>
      </c>
      <c r="M166" s="40" t="s">
        <v>10505</v>
      </c>
      <c r="N166" s="40" t="s">
        <v>10506</v>
      </c>
      <c r="O166" s="37"/>
      <c r="P166" s="41" t="s">
        <v>9021</v>
      </c>
    </row>
    <row r="167" spans="1:16" ht="12.75" customHeight="1">
      <c r="A167" s="35" t="s">
        <v>1199</v>
      </c>
      <c r="B167" s="36" t="s">
        <v>10507</v>
      </c>
      <c r="C167" s="35" t="s">
        <v>1217</v>
      </c>
      <c r="D167" s="35" t="s">
        <v>8991</v>
      </c>
      <c r="E167" s="38" t="s">
        <v>10508</v>
      </c>
      <c r="F167" s="39"/>
      <c r="G167" s="40" t="s">
        <v>10509</v>
      </c>
      <c r="H167" s="35" t="s">
        <v>10510</v>
      </c>
      <c r="I167" s="40" t="s">
        <v>10511</v>
      </c>
      <c r="J167" s="35" t="s">
        <v>10512</v>
      </c>
      <c r="K167" s="40" t="s">
        <v>10513</v>
      </c>
      <c r="L167" s="40" t="s">
        <v>10514</v>
      </c>
      <c r="M167" s="40" t="s">
        <v>10515</v>
      </c>
      <c r="N167" s="40" t="s">
        <v>10516</v>
      </c>
      <c r="O167" s="37"/>
      <c r="P167" s="41" t="s">
        <v>10487</v>
      </c>
    </row>
    <row r="168" spans="1:16" ht="12.75" customHeight="1">
      <c r="A168" s="35" t="s">
        <v>1199</v>
      </c>
      <c r="B168" s="36" t="s">
        <v>10507</v>
      </c>
      <c r="C168" s="35" t="s">
        <v>1217</v>
      </c>
      <c r="D168" s="35" t="s">
        <v>8991</v>
      </c>
      <c r="E168" s="38" t="s">
        <v>10517</v>
      </c>
      <c r="F168" s="39"/>
      <c r="G168" s="40" t="s">
        <v>10518</v>
      </c>
      <c r="H168" s="35" t="s">
        <v>10519</v>
      </c>
      <c r="I168" s="40" t="s">
        <v>10520</v>
      </c>
      <c r="J168" s="35" t="s">
        <v>10521</v>
      </c>
      <c r="K168" s="40" t="s">
        <v>10522</v>
      </c>
      <c r="L168" s="40" t="s">
        <v>10523</v>
      </c>
      <c r="M168" s="40" t="s">
        <v>10524</v>
      </c>
      <c r="N168" s="40" t="s">
        <v>10525</v>
      </c>
      <c r="O168" s="37"/>
      <c r="P168" s="41" t="s">
        <v>9425</v>
      </c>
    </row>
    <row r="169" spans="1:16" ht="12.75" customHeight="1">
      <c r="A169" s="35" t="s">
        <v>1199</v>
      </c>
      <c r="B169" s="36" t="s">
        <v>10507</v>
      </c>
      <c r="C169" s="35" t="s">
        <v>1217</v>
      </c>
      <c r="D169" s="35" t="s">
        <v>8991</v>
      </c>
      <c r="E169" s="38" t="s">
        <v>10526</v>
      </c>
      <c r="F169" s="39"/>
      <c r="G169" s="40" t="s">
        <v>10527</v>
      </c>
      <c r="H169" s="35" t="s">
        <v>10528</v>
      </c>
      <c r="I169" s="40" t="s">
        <v>10529</v>
      </c>
      <c r="J169" s="35" t="s">
        <v>10530</v>
      </c>
      <c r="K169" s="40" t="s">
        <v>10531</v>
      </c>
      <c r="L169" s="40" t="s">
        <v>10532</v>
      </c>
      <c r="M169" s="40" t="s">
        <v>10533</v>
      </c>
      <c r="N169" s="40" t="s">
        <v>10534</v>
      </c>
      <c r="O169" s="37"/>
      <c r="P169" s="41" t="s">
        <v>10535</v>
      </c>
    </row>
    <row r="170" spans="1:16" ht="12.75" customHeight="1">
      <c r="A170" s="35" t="s">
        <v>1199</v>
      </c>
      <c r="B170" s="36" t="s">
        <v>10507</v>
      </c>
      <c r="C170" s="35" t="s">
        <v>1217</v>
      </c>
      <c r="D170" s="35" t="s">
        <v>8991</v>
      </c>
      <c r="E170" s="38" t="s">
        <v>10536</v>
      </c>
      <c r="F170" s="39"/>
      <c r="G170" s="40" t="s">
        <v>10537</v>
      </c>
      <c r="H170" s="35" t="s">
        <v>10538</v>
      </c>
      <c r="I170" s="40" t="s">
        <v>10539</v>
      </c>
      <c r="J170" s="35" t="s">
        <v>10540</v>
      </c>
      <c r="K170" s="40" t="s">
        <v>10541</v>
      </c>
      <c r="L170" s="40" t="s">
        <v>10542</v>
      </c>
      <c r="M170" s="40" t="s">
        <v>10543</v>
      </c>
      <c r="N170" s="40" t="s">
        <v>10544</v>
      </c>
      <c r="O170" s="37"/>
      <c r="P170" s="41" t="s">
        <v>9425</v>
      </c>
    </row>
    <row r="171" spans="1:16" ht="12.75" customHeight="1">
      <c r="A171" s="35" t="s">
        <v>1199</v>
      </c>
      <c r="B171" s="36" t="s">
        <v>10507</v>
      </c>
      <c r="C171" s="35" t="s">
        <v>1217</v>
      </c>
      <c r="D171" s="35" t="s">
        <v>8991</v>
      </c>
      <c r="E171" s="38" t="s">
        <v>10545</v>
      </c>
      <c r="F171" s="39"/>
      <c r="G171" s="40" t="s">
        <v>10546</v>
      </c>
      <c r="H171" s="35" t="s">
        <v>10547</v>
      </c>
      <c r="I171" s="40" t="s">
        <v>10548</v>
      </c>
      <c r="J171" s="35" t="s">
        <v>10549</v>
      </c>
      <c r="K171" s="40" t="s">
        <v>10550</v>
      </c>
      <c r="L171" s="40" t="s">
        <v>10551</v>
      </c>
      <c r="M171" s="40" t="s">
        <v>10552</v>
      </c>
      <c r="N171" s="40" t="s">
        <v>10553</v>
      </c>
      <c r="O171" s="37"/>
      <c r="P171" s="41" t="s">
        <v>9425</v>
      </c>
    </row>
    <row r="172" spans="1:16" ht="12.75" customHeight="1">
      <c r="A172" s="35" t="s">
        <v>1199</v>
      </c>
      <c r="B172" s="36" t="s">
        <v>10507</v>
      </c>
      <c r="C172" s="35" t="s">
        <v>1217</v>
      </c>
      <c r="D172" s="35" t="s">
        <v>8991</v>
      </c>
      <c r="E172" s="38" t="s">
        <v>10554</v>
      </c>
      <c r="F172" s="39"/>
      <c r="G172" s="40" t="s">
        <v>10555</v>
      </c>
      <c r="H172" s="35" t="s">
        <v>10556</v>
      </c>
      <c r="I172" s="40" t="s">
        <v>10557</v>
      </c>
      <c r="J172" s="35" t="s">
        <v>10558</v>
      </c>
      <c r="K172" s="40" t="s">
        <v>10559</v>
      </c>
      <c r="L172" s="40" t="s">
        <v>10560</v>
      </c>
      <c r="M172" s="40" t="s">
        <v>10561</v>
      </c>
      <c r="N172" s="40" t="s">
        <v>10562</v>
      </c>
      <c r="O172" s="37"/>
      <c r="P172" s="41" t="s">
        <v>10535</v>
      </c>
    </row>
    <row r="173" spans="1:16" ht="12.75" customHeight="1">
      <c r="A173" s="35" t="s">
        <v>1199</v>
      </c>
      <c r="B173" s="36" t="s">
        <v>10507</v>
      </c>
      <c r="C173" s="35" t="s">
        <v>1217</v>
      </c>
      <c r="D173" s="35" t="s">
        <v>8991</v>
      </c>
      <c r="E173" s="38" t="s">
        <v>10563</v>
      </c>
      <c r="F173" s="39"/>
      <c r="G173" s="40" t="s">
        <v>10564</v>
      </c>
      <c r="H173" s="35" t="s">
        <v>10565</v>
      </c>
      <c r="I173" s="40" t="s">
        <v>10566</v>
      </c>
      <c r="J173" s="35" t="s">
        <v>10567</v>
      </c>
      <c r="K173" s="40" t="s">
        <v>10568</v>
      </c>
      <c r="L173" s="40" t="s">
        <v>10569</v>
      </c>
      <c r="M173" s="40" t="s">
        <v>10570</v>
      </c>
      <c r="N173" s="40" t="s">
        <v>10571</v>
      </c>
      <c r="O173" s="37"/>
      <c r="P173" s="41" t="s">
        <v>9425</v>
      </c>
    </row>
    <row r="174" spans="1:16" ht="12.75" customHeight="1">
      <c r="A174" s="35" t="s">
        <v>1199</v>
      </c>
      <c r="B174" s="36" t="s">
        <v>10572</v>
      </c>
      <c r="C174" s="35" t="s">
        <v>1219</v>
      </c>
      <c r="D174" s="35" t="s">
        <v>8991</v>
      </c>
      <c r="E174" s="38" t="s">
        <v>10573</v>
      </c>
      <c r="F174" s="39"/>
      <c r="G174" s="40" t="s">
        <v>10574</v>
      </c>
      <c r="H174" s="35" t="s">
        <v>10575</v>
      </c>
      <c r="I174" s="40" t="s">
        <v>10576</v>
      </c>
      <c r="J174" s="35" t="s">
        <v>10577</v>
      </c>
      <c r="K174" s="40" t="s">
        <v>10578</v>
      </c>
      <c r="L174" s="40" t="s">
        <v>10579</v>
      </c>
      <c r="M174" s="40" t="s">
        <v>10580</v>
      </c>
      <c r="N174" s="40" t="s">
        <v>10581</v>
      </c>
      <c r="O174" s="35" t="s">
        <v>9283</v>
      </c>
      <c r="P174" s="41" t="s">
        <v>9263</v>
      </c>
    </row>
    <row r="175" spans="1:16" ht="12.75" customHeight="1">
      <c r="A175" s="35" t="s">
        <v>1199</v>
      </c>
      <c r="B175" s="36" t="s">
        <v>10582</v>
      </c>
      <c r="C175" s="35" t="s">
        <v>10583</v>
      </c>
      <c r="D175" s="35" t="s">
        <v>9266</v>
      </c>
      <c r="E175" s="38" t="s">
        <v>10584</v>
      </c>
      <c r="F175" s="39"/>
      <c r="G175" s="40" t="s">
        <v>10585</v>
      </c>
      <c r="H175" s="35" t="s">
        <v>10586</v>
      </c>
      <c r="I175" s="40" t="s">
        <v>10587</v>
      </c>
      <c r="J175" s="35" t="s">
        <v>9185</v>
      </c>
      <c r="K175" s="35" t="s">
        <v>9185</v>
      </c>
      <c r="L175" s="40" t="s">
        <v>10588</v>
      </c>
      <c r="M175" s="40" t="s">
        <v>10589</v>
      </c>
      <c r="N175" s="40" t="s">
        <v>10590</v>
      </c>
      <c r="O175" s="37"/>
      <c r="P175" s="41" t="s">
        <v>9263</v>
      </c>
    </row>
    <row r="176" spans="1:16" ht="12.75" customHeight="1">
      <c r="A176" s="35" t="s">
        <v>1238</v>
      </c>
      <c r="B176" s="36" t="s">
        <v>10591</v>
      </c>
      <c r="C176" s="35" t="s">
        <v>10592</v>
      </c>
      <c r="D176" s="35" t="s">
        <v>10013</v>
      </c>
      <c r="E176" s="38" t="s">
        <v>10593</v>
      </c>
      <c r="F176" s="42" t="s">
        <v>10594</v>
      </c>
      <c r="G176" s="37"/>
      <c r="H176" s="37"/>
      <c r="I176" s="37"/>
      <c r="J176" s="37"/>
      <c r="K176" s="37"/>
      <c r="L176" s="40" t="s">
        <v>10595</v>
      </c>
      <c r="M176" s="40" t="s">
        <v>10596</v>
      </c>
      <c r="N176" s="40" t="s">
        <v>10597</v>
      </c>
      <c r="O176" s="37"/>
      <c r="P176" s="41" t="s">
        <v>9021</v>
      </c>
    </row>
    <row r="177" spans="1:16" ht="12.75" customHeight="1">
      <c r="A177" s="35" t="s">
        <v>1238</v>
      </c>
      <c r="B177" s="36" t="s">
        <v>10598</v>
      </c>
      <c r="C177" s="35" t="s">
        <v>1253</v>
      </c>
      <c r="D177" s="35" t="s">
        <v>8991</v>
      </c>
      <c r="E177" s="38" t="s">
        <v>10599</v>
      </c>
      <c r="F177" s="39"/>
      <c r="G177" s="40" t="s">
        <v>10600</v>
      </c>
      <c r="H177" s="35" t="s">
        <v>10601</v>
      </c>
      <c r="I177" s="40" t="s">
        <v>10602</v>
      </c>
      <c r="J177" s="35" t="s">
        <v>10603</v>
      </c>
      <c r="K177" s="40" t="s">
        <v>10604</v>
      </c>
      <c r="L177" s="40" t="s">
        <v>10605</v>
      </c>
      <c r="M177" s="40" t="s">
        <v>10606</v>
      </c>
      <c r="N177" s="40" t="s">
        <v>10607</v>
      </c>
      <c r="O177" s="37"/>
      <c r="P177" s="41" t="s">
        <v>9021</v>
      </c>
    </row>
    <row r="178" spans="1:16" ht="12.75" customHeight="1">
      <c r="A178" s="35" t="s">
        <v>1238</v>
      </c>
      <c r="B178" s="36" t="s">
        <v>10598</v>
      </c>
      <c r="C178" s="35" t="s">
        <v>1253</v>
      </c>
      <c r="D178" s="35" t="s">
        <v>8991</v>
      </c>
      <c r="E178" s="38" t="s">
        <v>10608</v>
      </c>
      <c r="F178" s="39"/>
      <c r="G178" s="40" t="s">
        <v>10609</v>
      </c>
      <c r="H178" s="35" t="s">
        <v>10610</v>
      </c>
      <c r="I178" s="40" t="s">
        <v>10611</v>
      </c>
      <c r="J178" s="35" t="s">
        <v>10612</v>
      </c>
      <c r="K178" s="40" t="s">
        <v>10613</v>
      </c>
      <c r="L178" s="40" t="s">
        <v>10614</v>
      </c>
      <c r="M178" s="40" t="s">
        <v>10615</v>
      </c>
      <c r="N178" s="40" t="s">
        <v>10616</v>
      </c>
      <c r="O178" s="37"/>
      <c r="P178" s="41" t="s">
        <v>10617</v>
      </c>
    </row>
    <row r="179" spans="1:16" ht="12.75" customHeight="1">
      <c r="A179" s="35" t="s">
        <v>1238</v>
      </c>
      <c r="B179" s="36" t="s">
        <v>10598</v>
      </c>
      <c r="C179" s="35" t="s">
        <v>1253</v>
      </c>
      <c r="D179" s="35" t="s">
        <v>8991</v>
      </c>
      <c r="E179" s="38" t="s">
        <v>10618</v>
      </c>
      <c r="F179" s="39"/>
      <c r="G179" s="40" t="s">
        <v>10619</v>
      </c>
      <c r="H179" s="35" t="s">
        <v>10620</v>
      </c>
      <c r="I179" s="40" t="s">
        <v>10621</v>
      </c>
      <c r="J179" s="35" t="s">
        <v>10622</v>
      </c>
      <c r="K179" s="40" t="s">
        <v>10623</v>
      </c>
      <c r="L179" s="40" t="s">
        <v>10624</v>
      </c>
      <c r="M179" s="40" t="s">
        <v>10625</v>
      </c>
      <c r="N179" s="40" t="s">
        <v>10626</v>
      </c>
      <c r="O179" s="37"/>
      <c r="P179" s="41" t="s">
        <v>10617</v>
      </c>
    </row>
    <row r="180" spans="1:16" ht="12.75" customHeight="1">
      <c r="A180" s="35" t="s">
        <v>1238</v>
      </c>
      <c r="B180" s="36" t="s">
        <v>10627</v>
      </c>
      <c r="C180" s="35" t="s">
        <v>1255</v>
      </c>
      <c r="D180" s="35" t="s">
        <v>8991</v>
      </c>
      <c r="E180" s="38" t="s">
        <v>10628</v>
      </c>
      <c r="F180" s="39"/>
      <c r="G180" s="40" t="s">
        <v>10629</v>
      </c>
      <c r="H180" s="35" t="s">
        <v>10630</v>
      </c>
      <c r="I180" s="40" t="s">
        <v>10631</v>
      </c>
      <c r="J180" s="35" t="s">
        <v>10632</v>
      </c>
      <c r="K180" s="40" t="s">
        <v>10633</v>
      </c>
      <c r="L180" s="40" t="s">
        <v>10634</v>
      </c>
      <c r="M180" s="40" t="s">
        <v>10635</v>
      </c>
      <c r="N180" s="40" t="s">
        <v>10636</v>
      </c>
      <c r="O180" s="37"/>
      <c r="P180" s="41" t="s">
        <v>9457</v>
      </c>
    </row>
    <row r="181" spans="1:16" ht="12.75" customHeight="1">
      <c r="A181" s="35" t="s">
        <v>1238</v>
      </c>
      <c r="B181" s="36" t="s">
        <v>10627</v>
      </c>
      <c r="C181" s="35" t="s">
        <v>1255</v>
      </c>
      <c r="D181" s="35" t="s">
        <v>8991</v>
      </c>
      <c r="E181" s="38" t="s">
        <v>10637</v>
      </c>
      <c r="F181" s="39"/>
      <c r="G181" s="40" t="s">
        <v>10638</v>
      </c>
      <c r="H181" s="35" t="s">
        <v>10639</v>
      </c>
      <c r="I181" s="40" t="s">
        <v>10640</v>
      </c>
      <c r="J181" s="35" t="s">
        <v>10641</v>
      </c>
      <c r="K181" s="40" t="s">
        <v>10642</v>
      </c>
      <c r="L181" s="40" t="s">
        <v>10643</v>
      </c>
      <c r="M181" s="40" t="s">
        <v>10644</v>
      </c>
      <c r="N181" s="40" t="s">
        <v>10645</v>
      </c>
      <c r="O181" s="37"/>
      <c r="P181" s="41" t="s">
        <v>9021</v>
      </c>
    </row>
    <row r="182" spans="1:16" ht="12.75" customHeight="1">
      <c r="A182" s="35" t="s">
        <v>1238</v>
      </c>
      <c r="B182" s="36" t="s">
        <v>10646</v>
      </c>
      <c r="C182" s="35" t="s">
        <v>1261</v>
      </c>
      <c r="D182" s="35" t="s">
        <v>9344</v>
      </c>
      <c r="E182" s="38" t="s">
        <v>10647</v>
      </c>
      <c r="F182" s="39"/>
      <c r="G182" s="40" t="s">
        <v>10648</v>
      </c>
      <c r="H182" s="35" t="s">
        <v>10649</v>
      </c>
      <c r="I182" s="40" t="s">
        <v>10650</v>
      </c>
      <c r="J182" s="35" t="s">
        <v>10651</v>
      </c>
      <c r="K182" s="40" t="s">
        <v>10652</v>
      </c>
      <c r="L182" s="40" t="s">
        <v>10653</v>
      </c>
      <c r="M182" s="40" t="s">
        <v>10654</v>
      </c>
      <c r="N182" s="40" t="s">
        <v>10655</v>
      </c>
      <c r="O182" s="37"/>
      <c r="P182" s="41" t="s">
        <v>9021</v>
      </c>
    </row>
    <row r="183" spans="1:16" ht="12.75" customHeight="1">
      <c r="A183" s="35" t="s">
        <v>1238</v>
      </c>
      <c r="B183" s="36" t="s">
        <v>10656</v>
      </c>
      <c r="C183" s="35" t="s">
        <v>10657</v>
      </c>
      <c r="D183" s="35" t="s">
        <v>10013</v>
      </c>
      <c r="E183" s="38" t="s">
        <v>10658</v>
      </c>
      <c r="F183" s="39"/>
      <c r="G183" s="40" t="s">
        <v>10659</v>
      </c>
      <c r="H183" s="35" t="s">
        <v>10660</v>
      </c>
      <c r="I183" s="40" t="s">
        <v>10661</v>
      </c>
      <c r="J183" s="35" t="s">
        <v>10662</v>
      </c>
      <c r="K183" s="40" t="s">
        <v>10663</v>
      </c>
      <c r="L183" s="40" t="s">
        <v>10664</v>
      </c>
      <c r="M183" s="40" t="s">
        <v>10665</v>
      </c>
      <c r="N183" s="40" t="s">
        <v>10666</v>
      </c>
      <c r="O183" s="37"/>
      <c r="P183" s="41" t="s">
        <v>9021</v>
      </c>
    </row>
    <row r="184" spans="1:16" ht="12.75" customHeight="1">
      <c r="A184" s="35" t="s">
        <v>1238</v>
      </c>
      <c r="B184" s="36" t="s">
        <v>10667</v>
      </c>
      <c r="C184" s="35" t="s">
        <v>1273</v>
      </c>
      <c r="D184" s="35" t="s">
        <v>8991</v>
      </c>
      <c r="E184" s="38" t="s">
        <v>10668</v>
      </c>
      <c r="F184" s="39"/>
      <c r="G184" s="40" t="s">
        <v>10669</v>
      </c>
      <c r="H184" s="35" t="s">
        <v>10670</v>
      </c>
      <c r="I184" s="40" t="s">
        <v>10671</v>
      </c>
      <c r="J184" s="35" t="s">
        <v>10672</v>
      </c>
      <c r="K184" s="40" t="s">
        <v>10673</v>
      </c>
      <c r="L184" s="40" t="s">
        <v>10674</v>
      </c>
      <c r="M184" s="40" t="s">
        <v>10675</v>
      </c>
      <c r="N184" s="40" t="s">
        <v>10676</v>
      </c>
      <c r="O184" s="37"/>
      <c r="P184" s="41" t="s">
        <v>9021</v>
      </c>
    </row>
    <row r="185" spans="1:16" ht="12.75" customHeight="1">
      <c r="A185" s="35" t="s">
        <v>1238</v>
      </c>
      <c r="B185" s="36" t="s">
        <v>10677</v>
      </c>
      <c r="C185" s="35" t="s">
        <v>1278</v>
      </c>
      <c r="D185" s="35" t="s">
        <v>9344</v>
      </c>
      <c r="E185" s="38" t="s">
        <v>10678</v>
      </c>
      <c r="F185" s="39"/>
      <c r="G185" s="40" t="s">
        <v>10679</v>
      </c>
      <c r="H185" s="35" t="s">
        <v>10680</v>
      </c>
      <c r="I185" s="40" t="s">
        <v>10681</v>
      </c>
      <c r="J185" s="35" t="s">
        <v>10682</v>
      </c>
      <c r="K185" s="40" t="s">
        <v>10683</v>
      </c>
      <c r="L185" s="40" t="s">
        <v>10684</v>
      </c>
      <c r="M185" s="40" t="s">
        <v>10685</v>
      </c>
      <c r="N185" s="40" t="s">
        <v>10686</v>
      </c>
      <c r="O185" s="37"/>
      <c r="P185" s="41" t="s">
        <v>10617</v>
      </c>
    </row>
    <row r="186" spans="1:16" ht="12.75" customHeight="1">
      <c r="A186" s="35" t="s">
        <v>1238</v>
      </c>
      <c r="B186" s="36" t="s">
        <v>10687</v>
      </c>
      <c r="C186" s="35" t="s">
        <v>10688</v>
      </c>
      <c r="D186" s="35" t="s">
        <v>10013</v>
      </c>
      <c r="E186" s="38" t="s">
        <v>10689</v>
      </c>
      <c r="F186" s="42" t="s">
        <v>10690</v>
      </c>
      <c r="G186" s="37"/>
      <c r="H186" s="37"/>
      <c r="I186" s="37"/>
      <c r="J186" s="37"/>
      <c r="K186" s="37"/>
      <c r="L186" s="40" t="s">
        <v>10691</v>
      </c>
      <c r="M186" s="40" t="s">
        <v>10692</v>
      </c>
      <c r="N186" s="40" t="s">
        <v>10693</v>
      </c>
      <c r="O186" s="37"/>
      <c r="P186" s="41" t="s">
        <v>9021</v>
      </c>
    </row>
    <row r="187" spans="1:16" ht="12.75" customHeight="1">
      <c r="A187" s="35" t="s">
        <v>1238</v>
      </c>
      <c r="B187" s="36" t="s">
        <v>10694</v>
      </c>
      <c r="C187" s="35" t="s">
        <v>1285</v>
      </c>
      <c r="D187" s="35" t="s">
        <v>8991</v>
      </c>
      <c r="E187" s="38" t="s">
        <v>10695</v>
      </c>
      <c r="F187" s="39"/>
      <c r="G187" s="40" t="s">
        <v>10696</v>
      </c>
      <c r="H187" s="35" t="s">
        <v>10697</v>
      </c>
      <c r="I187" s="40" t="s">
        <v>10698</v>
      </c>
      <c r="J187" s="35" t="s">
        <v>10699</v>
      </c>
      <c r="K187" s="40" t="s">
        <v>10700</v>
      </c>
      <c r="L187" s="40" t="s">
        <v>10701</v>
      </c>
      <c r="M187" s="40" t="s">
        <v>10702</v>
      </c>
      <c r="N187" s="40" t="s">
        <v>10703</v>
      </c>
      <c r="O187" s="37"/>
      <c r="P187" s="41" t="s">
        <v>9021</v>
      </c>
    </row>
    <row r="188" spans="1:16" ht="12.75" customHeight="1">
      <c r="A188" s="35" t="s">
        <v>1238</v>
      </c>
      <c r="B188" s="36" t="s">
        <v>10704</v>
      </c>
      <c r="C188" s="35" t="s">
        <v>1293</v>
      </c>
      <c r="D188" s="35" t="s">
        <v>8979</v>
      </c>
      <c r="E188" s="38" t="s">
        <v>10705</v>
      </c>
      <c r="F188" s="39"/>
      <c r="G188" s="40" t="s">
        <v>10706</v>
      </c>
      <c r="H188" s="35" t="s">
        <v>10707</v>
      </c>
      <c r="I188" s="40" t="s">
        <v>10708</v>
      </c>
      <c r="J188" s="35" t="s">
        <v>10709</v>
      </c>
      <c r="K188" s="40" t="s">
        <v>10710</v>
      </c>
      <c r="L188" s="40" t="s">
        <v>10711</v>
      </c>
      <c r="M188" s="40" t="s">
        <v>10712</v>
      </c>
      <c r="N188" s="40" t="s">
        <v>10713</v>
      </c>
      <c r="O188" s="37"/>
      <c r="P188" s="41" t="s">
        <v>9021</v>
      </c>
    </row>
    <row r="189" spans="1:16" ht="12.75" customHeight="1">
      <c r="A189" s="35" t="s">
        <v>10714</v>
      </c>
      <c r="B189" s="36" t="s">
        <v>10715</v>
      </c>
      <c r="C189" s="35" t="s">
        <v>1295</v>
      </c>
      <c r="D189" s="35" t="s">
        <v>8979</v>
      </c>
      <c r="E189" s="38" t="s">
        <v>10716</v>
      </c>
      <c r="F189" s="39"/>
      <c r="G189" s="40" t="s">
        <v>10717</v>
      </c>
      <c r="H189" s="35" t="s">
        <v>10718</v>
      </c>
      <c r="I189" s="40" t="s">
        <v>10719</v>
      </c>
      <c r="J189" s="35" t="s">
        <v>10720</v>
      </c>
      <c r="K189" s="40" t="s">
        <v>10721</v>
      </c>
      <c r="L189" s="40" t="s">
        <v>10722</v>
      </c>
      <c r="M189" s="40" t="s">
        <v>10723</v>
      </c>
      <c r="N189" s="40" t="s">
        <v>10724</v>
      </c>
      <c r="O189" s="37"/>
      <c r="P189" s="41" t="s">
        <v>9021</v>
      </c>
    </row>
    <row r="190" spans="1:16" ht="12.75" customHeight="1">
      <c r="A190" s="35" t="s">
        <v>1238</v>
      </c>
      <c r="B190" s="36" t="s">
        <v>10725</v>
      </c>
      <c r="C190" s="35" t="s">
        <v>1302</v>
      </c>
      <c r="D190" s="35" t="s">
        <v>9344</v>
      </c>
      <c r="E190" s="38" t="s">
        <v>10726</v>
      </c>
      <c r="F190" s="39"/>
      <c r="G190" s="40" t="s">
        <v>10727</v>
      </c>
      <c r="H190" s="35" t="s">
        <v>10728</v>
      </c>
      <c r="I190" s="40" t="s">
        <v>10729</v>
      </c>
      <c r="J190" s="35" t="s">
        <v>10730</v>
      </c>
      <c r="K190" s="40" t="s">
        <v>10731</v>
      </c>
      <c r="L190" s="40" t="s">
        <v>10732</v>
      </c>
      <c r="M190" s="40" t="s">
        <v>10733</v>
      </c>
      <c r="N190" s="40" t="s">
        <v>10734</v>
      </c>
      <c r="O190" s="37"/>
      <c r="P190" s="41" t="s">
        <v>9342</v>
      </c>
    </row>
    <row r="191" spans="1:16" ht="12.75" customHeight="1">
      <c r="A191" s="35" t="s">
        <v>1238</v>
      </c>
      <c r="B191" s="36" t="s">
        <v>10735</v>
      </c>
      <c r="C191" s="35" t="s">
        <v>1309</v>
      </c>
      <c r="D191" s="35" t="s">
        <v>9459</v>
      </c>
      <c r="E191" s="38" t="s">
        <v>10736</v>
      </c>
      <c r="F191" s="39"/>
      <c r="G191" s="40" t="s">
        <v>10737</v>
      </c>
      <c r="H191" s="35" t="s">
        <v>10738</v>
      </c>
      <c r="I191" s="40" t="s">
        <v>10739</v>
      </c>
      <c r="J191" s="35" t="s">
        <v>10740</v>
      </c>
      <c r="K191" s="40" t="s">
        <v>10741</v>
      </c>
      <c r="L191" s="40" t="s">
        <v>10742</v>
      </c>
      <c r="M191" s="40" t="s">
        <v>10743</v>
      </c>
      <c r="N191" s="40" t="s">
        <v>10744</v>
      </c>
      <c r="O191" s="37"/>
      <c r="P191" s="41" t="s">
        <v>9021</v>
      </c>
    </row>
    <row r="192" spans="1:16" ht="12.75" customHeight="1">
      <c r="A192" s="35" t="s">
        <v>1238</v>
      </c>
      <c r="B192" s="36" t="s">
        <v>10745</v>
      </c>
      <c r="C192" s="35" t="s">
        <v>1315</v>
      </c>
      <c r="D192" s="35" t="s">
        <v>9344</v>
      </c>
      <c r="E192" s="38" t="s">
        <v>10746</v>
      </c>
      <c r="F192" s="39"/>
      <c r="G192" s="40" t="s">
        <v>10747</v>
      </c>
      <c r="H192" s="35" t="s">
        <v>10748</v>
      </c>
      <c r="I192" s="40" t="s">
        <v>10749</v>
      </c>
      <c r="J192" s="35" t="s">
        <v>10750</v>
      </c>
      <c r="K192" s="40" t="s">
        <v>10751</v>
      </c>
      <c r="L192" s="40" t="s">
        <v>10752</v>
      </c>
      <c r="M192" s="40" t="s">
        <v>10753</v>
      </c>
      <c r="N192" s="40" t="s">
        <v>10754</v>
      </c>
      <c r="O192" s="37"/>
      <c r="P192" s="41" t="s">
        <v>10617</v>
      </c>
    </row>
    <row r="193" spans="1:16" ht="12.95" customHeight="1">
      <c r="A193" s="35" t="s">
        <v>1238</v>
      </c>
      <c r="B193" s="36" t="s">
        <v>10745</v>
      </c>
      <c r="C193" s="35" t="s">
        <v>1315</v>
      </c>
      <c r="D193" s="35" t="s">
        <v>9344</v>
      </c>
      <c r="E193" s="38" t="s">
        <v>10755</v>
      </c>
      <c r="F193" s="39"/>
      <c r="G193" s="37" t="str" cm="1">
        <f t="array" ref="G193">HYPERLINK("https://n2t.net/ark:/65665/3aab4dc02-13d2-4f5a-b297-4926f9239f9d")</f>
        <v>https://n2t.net/ark:/65665/3aab4dc02-13d2-4f5a-b297-4926f9239f9d</v>
      </c>
      <c r="H193" s="35" t="s">
        <v>10756</v>
      </c>
      <c r="I193" s="37" t="str" cm="1">
        <f t="array" ref="I193">HYPERLINK("https://n2t.net/ark:/65665/3095e8124-c146-4426-b5c9-9a9fa8d8c7ac")</f>
        <v>https://n2t.net/ark:/65665/3095e8124-c146-4426-b5c9-9a9fa8d8c7ac</v>
      </c>
      <c r="J193" s="35" t="s">
        <v>9185</v>
      </c>
      <c r="K193" s="35" t="s">
        <v>9185</v>
      </c>
      <c r="L193" s="43" t="str" cm="1">
        <f t="array" ref="L193">HYPERLINK("https://www.ncbi.nlm.nih.gov/biosample/?term=SAMN48403263","SAMN48403263")</f>
        <v>SAMN48403263</v>
      </c>
      <c r="M193" s="43" t="str" cm="1">
        <f t="array" ref="M193">HYPERLINK("https://www.ncbi.nlm.nih.gov/sra/?term=SRR33529935","SRR33529935")</f>
        <v>SRR33529935</v>
      </c>
      <c r="N193" s="43" t="str" cm="1">
        <f t="array" ref="N193">HYPERLINK("https://www.ncbi.nlm.nih.gov/nuccore/PV642277","PV642277")</f>
        <v>PV642277</v>
      </c>
      <c r="O193" s="37"/>
      <c r="P193" s="41" t="s">
        <v>9826</v>
      </c>
    </row>
    <row r="194" spans="1:16" ht="12.75" customHeight="1">
      <c r="A194" s="35" t="s">
        <v>1238</v>
      </c>
      <c r="B194" s="36" t="s">
        <v>10757</v>
      </c>
      <c r="C194" s="35" t="s">
        <v>1324</v>
      </c>
      <c r="D194" s="35" t="s">
        <v>8991</v>
      </c>
      <c r="E194" s="38" t="s">
        <v>10758</v>
      </c>
      <c r="F194" s="39"/>
      <c r="G194" s="40" t="s">
        <v>10759</v>
      </c>
      <c r="H194" s="35" t="s">
        <v>10760</v>
      </c>
      <c r="I194" s="40" t="s">
        <v>10761</v>
      </c>
      <c r="J194" s="35" t="s">
        <v>10762</v>
      </c>
      <c r="K194" s="40" t="s">
        <v>10763</v>
      </c>
      <c r="L194" s="40" t="s">
        <v>10764</v>
      </c>
      <c r="M194" s="40" t="s">
        <v>10765</v>
      </c>
      <c r="N194" s="40" t="s">
        <v>10766</v>
      </c>
      <c r="O194" s="35" t="s">
        <v>9283</v>
      </c>
      <c r="P194" s="41" t="s">
        <v>9263</v>
      </c>
    </row>
    <row r="195" spans="1:16" ht="12.75" customHeight="1">
      <c r="A195" s="35" t="s">
        <v>1238</v>
      </c>
      <c r="B195" s="36" t="s">
        <v>10757</v>
      </c>
      <c r="C195" s="35" t="s">
        <v>1324</v>
      </c>
      <c r="D195" s="35" t="s">
        <v>8991</v>
      </c>
      <c r="E195" s="38" t="s">
        <v>10767</v>
      </c>
      <c r="F195" s="39"/>
      <c r="G195" s="40" t="s">
        <v>10768</v>
      </c>
      <c r="H195" s="35" t="s">
        <v>10769</v>
      </c>
      <c r="I195" s="40" t="s">
        <v>10770</v>
      </c>
      <c r="J195" s="35" t="s">
        <v>10771</v>
      </c>
      <c r="K195" s="40" t="s">
        <v>10772</v>
      </c>
      <c r="L195" s="40" t="s">
        <v>10773</v>
      </c>
      <c r="M195" s="40" t="s">
        <v>10774</v>
      </c>
      <c r="N195" s="40" t="s">
        <v>10775</v>
      </c>
      <c r="O195" s="37"/>
      <c r="P195" s="41" t="s">
        <v>10617</v>
      </c>
    </row>
    <row r="196" spans="1:16" ht="12.75" customHeight="1">
      <c r="A196" s="35" t="s">
        <v>1238</v>
      </c>
      <c r="B196" s="36" t="s">
        <v>10757</v>
      </c>
      <c r="C196" s="35" t="s">
        <v>1324</v>
      </c>
      <c r="D196" s="35" t="s">
        <v>8991</v>
      </c>
      <c r="E196" s="38" t="s">
        <v>10776</v>
      </c>
      <c r="F196" s="39"/>
      <c r="G196" s="40" t="s">
        <v>10777</v>
      </c>
      <c r="H196" s="35" t="s">
        <v>10778</v>
      </c>
      <c r="I196" s="40" t="s">
        <v>10779</v>
      </c>
      <c r="J196" s="35" t="s">
        <v>10780</v>
      </c>
      <c r="K196" s="40" t="s">
        <v>10781</v>
      </c>
      <c r="L196" s="40" t="s">
        <v>10782</v>
      </c>
      <c r="M196" s="40" t="s">
        <v>10783</v>
      </c>
      <c r="N196" s="40" t="s">
        <v>10784</v>
      </c>
      <c r="O196" s="37"/>
      <c r="P196" s="41" t="s">
        <v>10617</v>
      </c>
    </row>
    <row r="197" spans="1:16" ht="12.75" customHeight="1">
      <c r="A197" s="35" t="s">
        <v>1238</v>
      </c>
      <c r="B197" s="36" t="s">
        <v>10785</v>
      </c>
      <c r="C197" s="35" t="s">
        <v>1326</v>
      </c>
      <c r="D197" s="35" t="s">
        <v>8991</v>
      </c>
      <c r="E197" s="38" t="s">
        <v>10786</v>
      </c>
      <c r="F197" s="39"/>
      <c r="G197" s="40" t="s">
        <v>10787</v>
      </c>
      <c r="H197" s="35" t="s">
        <v>10788</v>
      </c>
      <c r="I197" s="40" t="s">
        <v>10789</v>
      </c>
      <c r="J197" s="35" t="s">
        <v>10790</v>
      </c>
      <c r="K197" s="40" t="s">
        <v>10791</v>
      </c>
      <c r="L197" s="40" t="s">
        <v>10792</v>
      </c>
      <c r="M197" s="40" t="s">
        <v>10793</v>
      </c>
      <c r="N197" s="40" t="s">
        <v>10794</v>
      </c>
      <c r="O197" s="37"/>
      <c r="P197" s="41" t="s">
        <v>9021</v>
      </c>
    </row>
    <row r="198" spans="1:16" ht="12.75" customHeight="1">
      <c r="A198" s="35" t="s">
        <v>1238</v>
      </c>
      <c r="B198" s="36" t="s">
        <v>10795</v>
      </c>
      <c r="C198" s="35" t="s">
        <v>1332</v>
      </c>
      <c r="D198" s="35" t="s">
        <v>8991</v>
      </c>
      <c r="E198" s="38" t="s">
        <v>10796</v>
      </c>
      <c r="F198" s="39"/>
      <c r="G198" s="40" t="s">
        <v>10797</v>
      </c>
      <c r="H198" s="35" t="s">
        <v>10798</v>
      </c>
      <c r="I198" s="40" t="s">
        <v>10799</v>
      </c>
      <c r="J198" s="35" t="s">
        <v>10800</v>
      </c>
      <c r="K198" s="40" t="s">
        <v>10801</v>
      </c>
      <c r="L198" s="40" t="s">
        <v>10802</v>
      </c>
      <c r="M198" s="40" t="s">
        <v>10803</v>
      </c>
      <c r="N198" s="40" t="s">
        <v>10804</v>
      </c>
      <c r="O198" s="37"/>
      <c r="P198" s="41" t="s">
        <v>9122</v>
      </c>
    </row>
    <row r="199" spans="1:16" ht="12.75" customHeight="1">
      <c r="A199" s="35" t="s">
        <v>10714</v>
      </c>
      <c r="B199" s="36" t="s">
        <v>10805</v>
      </c>
      <c r="C199" s="35" t="s">
        <v>1334</v>
      </c>
      <c r="D199" s="35" t="s">
        <v>8979</v>
      </c>
      <c r="E199" s="38" t="s">
        <v>10806</v>
      </c>
      <c r="F199" s="42" t="s">
        <v>10807</v>
      </c>
      <c r="G199" s="37"/>
      <c r="H199" s="37"/>
      <c r="I199" s="37"/>
      <c r="J199" s="37"/>
      <c r="K199" s="37"/>
      <c r="L199" s="40" t="s">
        <v>10808</v>
      </c>
      <c r="M199" s="40" t="s">
        <v>10809</v>
      </c>
      <c r="N199" s="40" t="s">
        <v>10810</v>
      </c>
      <c r="O199" s="37"/>
      <c r="P199" s="41" t="s">
        <v>9122</v>
      </c>
    </row>
    <row r="200" spans="1:16" ht="12.75" customHeight="1">
      <c r="A200" s="35" t="s">
        <v>1238</v>
      </c>
      <c r="B200" s="36" t="s">
        <v>10811</v>
      </c>
      <c r="C200" s="35" t="s">
        <v>1337</v>
      </c>
      <c r="D200" s="35" t="s">
        <v>9344</v>
      </c>
      <c r="E200" s="38" t="s">
        <v>10812</v>
      </c>
      <c r="F200" s="39"/>
      <c r="G200" s="40" t="s">
        <v>10813</v>
      </c>
      <c r="H200" s="35" t="s">
        <v>10814</v>
      </c>
      <c r="I200" s="40" t="s">
        <v>10815</v>
      </c>
      <c r="J200" s="35" t="s">
        <v>10816</v>
      </c>
      <c r="K200" s="40" t="s">
        <v>10817</v>
      </c>
      <c r="L200" s="40" t="s">
        <v>10818</v>
      </c>
      <c r="M200" s="40" t="s">
        <v>10819</v>
      </c>
      <c r="N200" s="40" t="s">
        <v>10820</v>
      </c>
      <c r="O200" s="37"/>
      <c r="P200" s="41" t="s">
        <v>9122</v>
      </c>
    </row>
    <row r="201" spans="1:16" ht="12.75" customHeight="1">
      <c r="A201" s="35" t="s">
        <v>1238</v>
      </c>
      <c r="B201" s="36" t="s">
        <v>10811</v>
      </c>
      <c r="C201" s="35" t="s">
        <v>1337</v>
      </c>
      <c r="D201" s="35" t="s">
        <v>9344</v>
      </c>
      <c r="E201" s="38" t="s">
        <v>10821</v>
      </c>
      <c r="F201" s="39"/>
      <c r="G201" s="40" t="s">
        <v>10822</v>
      </c>
      <c r="H201" s="35" t="s">
        <v>10823</v>
      </c>
      <c r="I201" s="40" t="s">
        <v>10824</v>
      </c>
      <c r="J201" s="35" t="s">
        <v>10825</v>
      </c>
      <c r="K201" s="40" t="s">
        <v>10826</v>
      </c>
      <c r="L201" s="40" t="s">
        <v>10827</v>
      </c>
      <c r="M201" s="40" t="s">
        <v>10828</v>
      </c>
      <c r="N201" s="40" t="s">
        <v>10829</v>
      </c>
      <c r="O201" s="37"/>
      <c r="P201" s="41" t="s">
        <v>10617</v>
      </c>
    </row>
    <row r="202" spans="1:16" ht="12.75" customHeight="1">
      <c r="A202" s="35" t="s">
        <v>1238</v>
      </c>
      <c r="B202" s="36" t="s">
        <v>10830</v>
      </c>
      <c r="C202" s="35" t="s">
        <v>1339</v>
      </c>
      <c r="D202" s="35" t="s">
        <v>8991</v>
      </c>
      <c r="E202" s="38" t="s">
        <v>10831</v>
      </c>
      <c r="F202" s="39"/>
      <c r="G202" s="40" t="s">
        <v>10832</v>
      </c>
      <c r="H202" s="35" t="s">
        <v>10833</v>
      </c>
      <c r="I202" s="40" t="s">
        <v>10834</v>
      </c>
      <c r="J202" s="35" t="s">
        <v>10835</v>
      </c>
      <c r="K202" s="40" t="s">
        <v>10836</v>
      </c>
      <c r="L202" s="40" t="s">
        <v>10837</v>
      </c>
      <c r="M202" s="40" t="s">
        <v>10838</v>
      </c>
      <c r="N202" s="40" t="s">
        <v>10839</v>
      </c>
      <c r="O202" s="37"/>
      <c r="P202" s="41" t="s">
        <v>9021</v>
      </c>
    </row>
    <row r="203" spans="1:16" ht="12.75" customHeight="1">
      <c r="A203" s="35" t="s">
        <v>1238</v>
      </c>
      <c r="B203" s="36" t="s">
        <v>10830</v>
      </c>
      <c r="C203" s="35" t="s">
        <v>1339</v>
      </c>
      <c r="D203" s="35" t="s">
        <v>8991</v>
      </c>
      <c r="E203" s="38" t="s">
        <v>10840</v>
      </c>
      <c r="F203" s="39"/>
      <c r="G203" s="40" t="s">
        <v>10841</v>
      </c>
      <c r="H203" s="35" t="s">
        <v>10842</v>
      </c>
      <c r="I203" s="40" t="s">
        <v>10843</v>
      </c>
      <c r="J203" s="35" t="s">
        <v>10844</v>
      </c>
      <c r="K203" s="40" t="s">
        <v>10845</v>
      </c>
      <c r="L203" s="40" t="s">
        <v>10846</v>
      </c>
      <c r="M203" s="40" t="s">
        <v>10847</v>
      </c>
      <c r="N203" s="40" t="s">
        <v>10848</v>
      </c>
      <c r="O203" s="37"/>
      <c r="P203" s="41" t="s">
        <v>9122</v>
      </c>
    </row>
    <row r="204" spans="1:16" ht="12.75" customHeight="1">
      <c r="A204" s="35" t="s">
        <v>10714</v>
      </c>
      <c r="B204" s="36" t="s">
        <v>10849</v>
      </c>
      <c r="C204" s="37"/>
      <c r="D204" s="35" t="s">
        <v>8979</v>
      </c>
      <c r="E204" s="38" t="s">
        <v>10850</v>
      </c>
      <c r="F204" s="39"/>
      <c r="G204" s="40" t="s">
        <v>10851</v>
      </c>
      <c r="H204" s="35" t="s">
        <v>10852</v>
      </c>
      <c r="I204" s="40" t="s">
        <v>10853</v>
      </c>
      <c r="J204" s="35" t="s">
        <v>10854</v>
      </c>
      <c r="K204" s="40" t="s">
        <v>10855</v>
      </c>
      <c r="L204" s="40" t="s">
        <v>10856</v>
      </c>
      <c r="M204" s="40" t="s">
        <v>10857</v>
      </c>
      <c r="N204" s="40" t="s">
        <v>10858</v>
      </c>
      <c r="O204" s="37"/>
      <c r="P204" s="41" t="s">
        <v>10617</v>
      </c>
    </row>
    <row r="205" spans="1:16" ht="12.75" customHeight="1">
      <c r="A205" s="35" t="s">
        <v>1238</v>
      </c>
      <c r="B205" s="36" t="s">
        <v>10859</v>
      </c>
      <c r="C205" s="35" t="s">
        <v>1346</v>
      </c>
      <c r="D205" s="35" t="s">
        <v>8991</v>
      </c>
      <c r="E205" s="38" t="s">
        <v>10860</v>
      </c>
      <c r="F205" s="39"/>
      <c r="G205" s="40" t="s">
        <v>10861</v>
      </c>
      <c r="H205" s="35" t="s">
        <v>10862</v>
      </c>
      <c r="I205" s="40" t="s">
        <v>10863</v>
      </c>
      <c r="J205" s="35" t="s">
        <v>10864</v>
      </c>
      <c r="K205" s="40" t="s">
        <v>10865</v>
      </c>
      <c r="L205" s="40" t="s">
        <v>10866</v>
      </c>
      <c r="M205" s="40" t="s">
        <v>10867</v>
      </c>
      <c r="N205" s="40" t="s">
        <v>10868</v>
      </c>
      <c r="O205" s="37"/>
      <c r="P205" s="41" t="s">
        <v>9021</v>
      </c>
    </row>
    <row r="206" spans="1:16" ht="12.75" customHeight="1">
      <c r="A206" s="35" t="s">
        <v>1238</v>
      </c>
      <c r="B206" s="36" t="s">
        <v>10869</v>
      </c>
      <c r="C206" s="35" t="s">
        <v>1354</v>
      </c>
      <c r="D206" s="35" t="s">
        <v>8991</v>
      </c>
      <c r="E206" s="38" t="s">
        <v>10870</v>
      </c>
      <c r="F206" s="39"/>
      <c r="G206" s="40" t="s">
        <v>10871</v>
      </c>
      <c r="H206" s="35" t="s">
        <v>10872</v>
      </c>
      <c r="I206" s="40" t="s">
        <v>10873</v>
      </c>
      <c r="J206" s="35" t="s">
        <v>10874</v>
      </c>
      <c r="K206" s="40" t="s">
        <v>10875</v>
      </c>
      <c r="L206" s="40" t="s">
        <v>10876</v>
      </c>
      <c r="M206" s="40" t="s">
        <v>10877</v>
      </c>
      <c r="N206" s="40" t="s">
        <v>10878</v>
      </c>
      <c r="O206" s="37"/>
      <c r="P206" s="41" t="s">
        <v>9021</v>
      </c>
    </row>
    <row r="207" spans="1:16" ht="12.75" customHeight="1">
      <c r="A207" s="35" t="s">
        <v>1238</v>
      </c>
      <c r="B207" s="36" t="s">
        <v>10869</v>
      </c>
      <c r="C207" s="35" t="s">
        <v>1354</v>
      </c>
      <c r="D207" s="35" t="s">
        <v>8991</v>
      </c>
      <c r="E207" s="38" t="s">
        <v>10879</v>
      </c>
      <c r="F207" s="39"/>
      <c r="G207" s="40" t="s">
        <v>10880</v>
      </c>
      <c r="H207" s="35" t="s">
        <v>10881</v>
      </c>
      <c r="I207" s="40" t="s">
        <v>10882</v>
      </c>
      <c r="J207" s="35" t="s">
        <v>10883</v>
      </c>
      <c r="K207" s="40" t="s">
        <v>10884</v>
      </c>
      <c r="L207" s="40" t="s">
        <v>10885</v>
      </c>
      <c r="M207" s="40" t="s">
        <v>10886</v>
      </c>
      <c r="N207" s="40" t="s">
        <v>10887</v>
      </c>
      <c r="O207" s="37"/>
      <c r="P207" s="41" t="s">
        <v>10617</v>
      </c>
    </row>
    <row r="208" spans="1:16" ht="12.75" customHeight="1">
      <c r="A208" s="35" t="s">
        <v>1238</v>
      </c>
      <c r="B208" s="36" t="s">
        <v>10888</v>
      </c>
      <c r="C208" s="35" t="s">
        <v>10889</v>
      </c>
      <c r="D208" s="35" t="s">
        <v>9266</v>
      </c>
      <c r="E208" s="38" t="s">
        <v>10890</v>
      </c>
      <c r="F208" s="42" t="s">
        <v>10891</v>
      </c>
      <c r="G208" s="37"/>
      <c r="H208" s="37"/>
      <c r="I208" s="37"/>
      <c r="J208" s="37"/>
      <c r="K208" s="37"/>
      <c r="L208" s="40" t="s">
        <v>10892</v>
      </c>
      <c r="M208" s="40" t="s">
        <v>10893</v>
      </c>
      <c r="N208" s="40" t="s">
        <v>10894</v>
      </c>
      <c r="O208" s="37"/>
      <c r="P208" s="41" t="s">
        <v>9122</v>
      </c>
    </row>
    <row r="209" spans="1:16" ht="12.75" customHeight="1">
      <c r="A209" s="35" t="s">
        <v>10714</v>
      </c>
      <c r="B209" s="36" t="s">
        <v>10895</v>
      </c>
      <c r="C209" s="35" t="s">
        <v>1360</v>
      </c>
      <c r="D209" s="35" t="s">
        <v>8979</v>
      </c>
      <c r="E209" s="38" t="s">
        <v>10896</v>
      </c>
      <c r="F209" s="42" t="s">
        <v>10897</v>
      </c>
      <c r="G209" s="37"/>
      <c r="H209" s="37"/>
      <c r="I209" s="37"/>
      <c r="J209" s="37"/>
      <c r="K209" s="37"/>
      <c r="L209" s="40" t="s">
        <v>10898</v>
      </c>
      <c r="M209" s="40" t="s">
        <v>10899</v>
      </c>
      <c r="N209" s="40" t="s">
        <v>10900</v>
      </c>
      <c r="O209" s="37"/>
      <c r="P209" s="41" t="s">
        <v>9021</v>
      </c>
    </row>
    <row r="210" spans="1:16" ht="12.75" customHeight="1">
      <c r="A210" s="35" t="s">
        <v>10901</v>
      </c>
      <c r="B210" s="36" t="s">
        <v>10902</v>
      </c>
      <c r="C210" s="35" t="s">
        <v>1369</v>
      </c>
      <c r="D210" s="35" t="s">
        <v>8979</v>
      </c>
      <c r="E210" s="38" t="s">
        <v>10903</v>
      </c>
      <c r="F210" s="39"/>
      <c r="G210" s="40" t="s">
        <v>10904</v>
      </c>
      <c r="H210" s="35" t="s">
        <v>10905</v>
      </c>
      <c r="I210" s="40" t="s">
        <v>10906</v>
      </c>
      <c r="J210" s="35" t="s">
        <v>10907</v>
      </c>
      <c r="K210" s="40" t="s">
        <v>10908</v>
      </c>
      <c r="L210" s="40" t="s">
        <v>10909</v>
      </c>
      <c r="M210" s="40" t="s">
        <v>10910</v>
      </c>
      <c r="N210" s="40" t="s">
        <v>10911</v>
      </c>
      <c r="O210" s="35" t="s">
        <v>9283</v>
      </c>
      <c r="P210" s="41" t="s">
        <v>9263</v>
      </c>
    </row>
    <row r="211" spans="1:16" ht="12.75" customHeight="1">
      <c r="A211" s="35" t="s">
        <v>10901</v>
      </c>
      <c r="B211" s="36" t="s">
        <v>10912</v>
      </c>
      <c r="C211" s="35" t="s">
        <v>1371</v>
      </c>
      <c r="D211" s="35" t="s">
        <v>8979</v>
      </c>
      <c r="E211" s="38" t="s">
        <v>10913</v>
      </c>
      <c r="F211" s="39"/>
      <c r="G211" s="40" t="s">
        <v>10914</v>
      </c>
      <c r="H211" s="35" t="s">
        <v>10915</v>
      </c>
      <c r="I211" s="40" t="s">
        <v>10916</v>
      </c>
      <c r="J211" s="35" t="s">
        <v>10917</v>
      </c>
      <c r="K211" s="40" t="s">
        <v>10918</v>
      </c>
      <c r="L211" s="40" t="s">
        <v>10919</v>
      </c>
      <c r="M211" s="40" t="s">
        <v>10920</v>
      </c>
      <c r="N211" s="40" t="s">
        <v>10921</v>
      </c>
      <c r="O211" s="35" t="s">
        <v>9283</v>
      </c>
      <c r="P211" s="41" t="s">
        <v>9021</v>
      </c>
    </row>
    <row r="212" spans="1:16" ht="12.75" customHeight="1">
      <c r="A212" s="35" t="s">
        <v>10901</v>
      </c>
      <c r="B212" s="36" t="s">
        <v>10922</v>
      </c>
      <c r="C212" s="35" t="s">
        <v>1381</v>
      </c>
      <c r="D212" s="35" t="s">
        <v>8979</v>
      </c>
      <c r="E212" s="38" t="s">
        <v>10923</v>
      </c>
      <c r="F212" s="39"/>
      <c r="G212" s="40" t="s">
        <v>10924</v>
      </c>
      <c r="H212" s="35" t="s">
        <v>10925</v>
      </c>
      <c r="I212" s="40" t="s">
        <v>10926</v>
      </c>
      <c r="J212" s="35" t="s">
        <v>10927</v>
      </c>
      <c r="K212" s="40" t="s">
        <v>10928</v>
      </c>
      <c r="L212" s="40" t="s">
        <v>10929</v>
      </c>
      <c r="M212" s="40" t="s">
        <v>10930</v>
      </c>
      <c r="N212" s="40" t="s">
        <v>10931</v>
      </c>
      <c r="O212" s="37"/>
      <c r="P212" s="41" t="s">
        <v>9021</v>
      </c>
    </row>
    <row r="213" spans="1:16" ht="12.95" customHeight="1">
      <c r="A213" s="35" t="s">
        <v>1388</v>
      </c>
      <c r="B213" s="36" t="s">
        <v>10932</v>
      </c>
      <c r="C213" s="35" t="s">
        <v>1390</v>
      </c>
      <c r="D213" s="35" t="s">
        <v>8991</v>
      </c>
      <c r="E213" s="38" t="s">
        <v>10933</v>
      </c>
      <c r="F213" s="39"/>
      <c r="G213" s="37" t="str" cm="1">
        <f t="array" ref="G213">HYPERLINK("https://n2t.net/ark:/65665/3e496f703-4473-455c-a023-ac39c1fb1818")</f>
        <v>https://n2t.net/ark:/65665/3e496f703-4473-455c-a023-ac39c1fb1818</v>
      </c>
      <c r="H213" s="35" t="s">
        <v>10934</v>
      </c>
      <c r="I213" s="37" t="str" cm="1">
        <f t="array" ref="I213">HYPERLINK("https://n2t.net/ark:/65665/3281ae430-4979-4da6-8144-ad1484bea871")</f>
        <v>https://n2t.net/ark:/65665/3281ae430-4979-4da6-8144-ad1484bea871</v>
      </c>
      <c r="J213" s="35" t="s">
        <v>9185</v>
      </c>
      <c r="K213" s="35" t="s">
        <v>9185</v>
      </c>
      <c r="L213" s="43" t="str" cm="1">
        <f t="array" ref="L213">HYPERLINK("https://www.ncbi.nlm.nih.gov/biosample/?term=SAMN48403033","SAMN48403033")</f>
        <v>SAMN48403033</v>
      </c>
      <c r="M213" s="43" t="str" cm="1">
        <f t="array" ref="M213">HYPERLINK("https://www.ncbi.nlm.nih.gov/sra/?term=SRR33529756","SRR33529756")</f>
        <v>SRR33529756</v>
      </c>
      <c r="N213" s="43" t="str" cm="1">
        <f t="array" ref="N213">HYPERLINK("https://www.ncbi.nlm.nih.gov/nuccore/PV651722","PV651722")</f>
        <v>PV651722</v>
      </c>
      <c r="O213" s="37"/>
      <c r="P213" s="41" t="s">
        <v>10935</v>
      </c>
    </row>
    <row r="214" spans="1:16" ht="12.75" customHeight="1">
      <c r="A214" s="35" t="s">
        <v>1388</v>
      </c>
      <c r="B214" s="36" t="s">
        <v>10936</v>
      </c>
      <c r="C214" s="35" t="s">
        <v>1410</v>
      </c>
      <c r="D214" s="35" t="s">
        <v>9344</v>
      </c>
      <c r="E214" s="38" t="s">
        <v>10937</v>
      </c>
      <c r="F214" s="39"/>
      <c r="G214" s="40" t="s">
        <v>10938</v>
      </c>
      <c r="H214" s="35" t="s">
        <v>10939</v>
      </c>
      <c r="I214" s="40" t="s">
        <v>10940</v>
      </c>
      <c r="J214" s="35" t="s">
        <v>10941</v>
      </c>
      <c r="K214" s="40" t="s">
        <v>10942</v>
      </c>
      <c r="L214" s="40" t="s">
        <v>10943</v>
      </c>
      <c r="M214" s="35" t="s">
        <v>10140</v>
      </c>
      <c r="N214" s="40" t="s">
        <v>10944</v>
      </c>
      <c r="O214" s="37"/>
      <c r="P214" s="41" t="s">
        <v>9021</v>
      </c>
    </row>
    <row r="215" spans="1:16" ht="12.75" customHeight="1">
      <c r="A215" s="35" t="s">
        <v>1388</v>
      </c>
      <c r="B215" s="36" t="s">
        <v>10945</v>
      </c>
      <c r="C215" s="35" t="s">
        <v>1412</v>
      </c>
      <c r="D215" s="35" t="s">
        <v>9344</v>
      </c>
      <c r="E215" s="38" t="s">
        <v>10946</v>
      </c>
      <c r="F215" s="42" t="s">
        <v>10947</v>
      </c>
      <c r="G215" s="37"/>
      <c r="H215" s="37"/>
      <c r="I215" s="37"/>
      <c r="J215" s="37"/>
      <c r="K215" s="37"/>
      <c r="L215" s="40" t="s">
        <v>10948</v>
      </c>
      <c r="M215" s="40" t="s">
        <v>10949</v>
      </c>
      <c r="N215" s="40" t="s">
        <v>10950</v>
      </c>
      <c r="O215" s="37"/>
      <c r="P215" s="41" t="s">
        <v>9021</v>
      </c>
    </row>
    <row r="216" spans="1:16" ht="12.75" customHeight="1">
      <c r="A216" s="35" t="s">
        <v>1388</v>
      </c>
      <c r="B216" s="36" t="s">
        <v>10951</v>
      </c>
      <c r="C216" s="35" t="s">
        <v>1433</v>
      </c>
      <c r="D216" s="35" t="s">
        <v>9344</v>
      </c>
      <c r="E216" s="38" t="s">
        <v>10952</v>
      </c>
      <c r="F216" s="42" t="s">
        <v>10953</v>
      </c>
      <c r="G216" s="37"/>
      <c r="H216" s="37"/>
      <c r="I216" s="37"/>
      <c r="J216" s="37"/>
      <c r="K216" s="37"/>
      <c r="L216" s="40" t="s">
        <v>10954</v>
      </c>
      <c r="M216" s="40" t="s">
        <v>10955</v>
      </c>
      <c r="N216" s="40" t="s">
        <v>10956</v>
      </c>
      <c r="O216" s="37"/>
      <c r="P216" s="41" t="s">
        <v>9021</v>
      </c>
    </row>
    <row r="217" spans="1:16" ht="12.75" customHeight="1">
      <c r="A217" s="35" t="s">
        <v>1388</v>
      </c>
      <c r="B217" s="36" t="s">
        <v>10957</v>
      </c>
      <c r="C217" s="35" t="s">
        <v>1439</v>
      </c>
      <c r="D217" s="35" t="s">
        <v>8991</v>
      </c>
      <c r="E217" s="38" t="s">
        <v>10958</v>
      </c>
      <c r="F217" s="39"/>
      <c r="G217" s="40" t="s">
        <v>10959</v>
      </c>
      <c r="H217" s="35" t="s">
        <v>10960</v>
      </c>
      <c r="I217" s="40" t="s">
        <v>10961</v>
      </c>
      <c r="J217" s="35" t="s">
        <v>10962</v>
      </c>
      <c r="K217" s="40" t="s">
        <v>10963</v>
      </c>
      <c r="L217" s="40" t="s">
        <v>10964</v>
      </c>
      <c r="M217" s="35" t="s">
        <v>10140</v>
      </c>
      <c r="N217" s="40" t="s">
        <v>10965</v>
      </c>
      <c r="O217" s="37"/>
      <c r="P217" s="41" t="s">
        <v>9021</v>
      </c>
    </row>
    <row r="218" spans="1:16" ht="12.75" customHeight="1">
      <c r="A218" s="35" t="s">
        <v>1445</v>
      </c>
      <c r="B218" s="36" t="s">
        <v>10966</v>
      </c>
      <c r="C218" s="35" t="s">
        <v>1449</v>
      </c>
      <c r="D218" s="35" t="s">
        <v>10143</v>
      </c>
      <c r="E218" s="38" t="s">
        <v>10967</v>
      </c>
      <c r="F218" s="42" t="s">
        <v>10968</v>
      </c>
      <c r="G218" s="37"/>
      <c r="H218" s="37"/>
      <c r="I218" s="37"/>
      <c r="J218" s="37"/>
      <c r="K218" s="37"/>
      <c r="L218" s="40" t="s">
        <v>10969</v>
      </c>
      <c r="M218" s="40" t="s">
        <v>10970</v>
      </c>
      <c r="N218" s="40" t="s">
        <v>10971</v>
      </c>
      <c r="O218" s="37"/>
      <c r="P218" s="41" t="s">
        <v>9021</v>
      </c>
    </row>
    <row r="219" spans="1:16" ht="12.75" customHeight="1">
      <c r="A219" s="35" t="s">
        <v>1496</v>
      </c>
      <c r="B219" s="36" t="s">
        <v>10972</v>
      </c>
      <c r="C219" s="35" t="s">
        <v>1498</v>
      </c>
      <c r="D219" s="35" t="s">
        <v>8991</v>
      </c>
      <c r="E219" s="38" t="s">
        <v>10973</v>
      </c>
      <c r="F219" s="39"/>
      <c r="G219" s="40" t="s">
        <v>10974</v>
      </c>
      <c r="H219" s="35" t="s">
        <v>10975</v>
      </c>
      <c r="I219" s="40" t="s">
        <v>10976</v>
      </c>
      <c r="J219" s="35" t="s">
        <v>10977</v>
      </c>
      <c r="K219" s="40" t="s">
        <v>10978</v>
      </c>
      <c r="L219" s="40" t="s">
        <v>10979</v>
      </c>
      <c r="M219" s="40" t="s">
        <v>10980</v>
      </c>
      <c r="N219" s="40" t="s">
        <v>10981</v>
      </c>
      <c r="O219" s="37"/>
      <c r="P219" s="41" t="s">
        <v>9021</v>
      </c>
    </row>
    <row r="220" spans="1:16" ht="12.75" customHeight="1">
      <c r="A220" s="35" t="s">
        <v>10982</v>
      </c>
      <c r="B220" s="36" t="s">
        <v>10983</v>
      </c>
      <c r="C220" s="35" t="s">
        <v>1504</v>
      </c>
      <c r="D220" s="35" t="s">
        <v>8979</v>
      </c>
      <c r="E220" s="38" t="s">
        <v>10984</v>
      </c>
      <c r="F220" s="39"/>
      <c r="G220" s="40" t="s">
        <v>10985</v>
      </c>
      <c r="H220" s="35" t="s">
        <v>10986</v>
      </c>
      <c r="I220" s="40" t="s">
        <v>10987</v>
      </c>
      <c r="J220" s="35" t="s">
        <v>10988</v>
      </c>
      <c r="K220" s="40" t="s">
        <v>10989</v>
      </c>
      <c r="L220" s="40" t="s">
        <v>10990</v>
      </c>
      <c r="M220" s="40" t="s">
        <v>10991</v>
      </c>
      <c r="N220" s="40" t="s">
        <v>10992</v>
      </c>
      <c r="O220" s="37"/>
      <c r="P220" s="41" t="s">
        <v>9021</v>
      </c>
    </row>
    <row r="221" spans="1:16" ht="12.75" customHeight="1">
      <c r="A221" s="35" t="s">
        <v>1514</v>
      </c>
      <c r="B221" s="36" t="s">
        <v>10993</v>
      </c>
      <c r="C221" s="35" t="s">
        <v>1524</v>
      </c>
      <c r="D221" s="35" t="s">
        <v>8991</v>
      </c>
      <c r="E221" s="38" t="s">
        <v>10994</v>
      </c>
      <c r="F221" s="39"/>
      <c r="G221" s="40" t="s">
        <v>10995</v>
      </c>
      <c r="H221" s="35" t="s">
        <v>10996</v>
      </c>
      <c r="I221" s="40" t="s">
        <v>10997</v>
      </c>
      <c r="J221" s="35" t="s">
        <v>10998</v>
      </c>
      <c r="K221" s="40" t="s">
        <v>10999</v>
      </c>
      <c r="L221" s="40" t="s">
        <v>11000</v>
      </c>
      <c r="M221" s="40" t="s">
        <v>11001</v>
      </c>
      <c r="N221" s="40" t="s">
        <v>11002</v>
      </c>
      <c r="O221" s="35" t="s">
        <v>9283</v>
      </c>
      <c r="P221" s="41" t="s">
        <v>9263</v>
      </c>
    </row>
    <row r="222" spans="1:16" ht="12.75" customHeight="1">
      <c r="A222" s="35" t="s">
        <v>1535</v>
      </c>
      <c r="B222" s="36" t="s">
        <v>11003</v>
      </c>
      <c r="C222" s="35" t="s">
        <v>1547</v>
      </c>
      <c r="D222" s="35" t="s">
        <v>9344</v>
      </c>
      <c r="E222" s="38" t="s">
        <v>11004</v>
      </c>
      <c r="F222" s="42" t="s">
        <v>11005</v>
      </c>
      <c r="G222" s="37"/>
      <c r="H222" s="37"/>
      <c r="I222" s="37"/>
      <c r="J222" s="37"/>
      <c r="K222" s="37"/>
      <c r="L222" s="40" t="s">
        <v>11006</v>
      </c>
      <c r="M222" s="40" t="s">
        <v>11007</v>
      </c>
      <c r="N222" s="40" t="s">
        <v>11008</v>
      </c>
      <c r="O222" s="37"/>
      <c r="P222" s="41" t="s">
        <v>9263</v>
      </c>
    </row>
    <row r="223" spans="1:16" ht="12.75" customHeight="1">
      <c r="A223" s="35" t="s">
        <v>1560</v>
      </c>
      <c r="B223" s="36" t="s">
        <v>11009</v>
      </c>
      <c r="C223" s="35" t="s">
        <v>1562</v>
      </c>
      <c r="D223" s="35" t="s">
        <v>9344</v>
      </c>
      <c r="E223" s="38" t="s">
        <v>11010</v>
      </c>
      <c r="F223" s="42" t="s">
        <v>11011</v>
      </c>
      <c r="G223" s="37"/>
      <c r="H223" s="37"/>
      <c r="I223" s="37"/>
      <c r="J223" s="37"/>
      <c r="K223" s="37"/>
      <c r="L223" s="40" t="s">
        <v>11012</v>
      </c>
      <c r="M223" s="40" t="s">
        <v>11013</v>
      </c>
      <c r="N223" s="40" t="s">
        <v>11014</v>
      </c>
      <c r="O223" s="37"/>
      <c r="P223" s="41" t="s">
        <v>9342</v>
      </c>
    </row>
    <row r="224" spans="1:16" ht="12.75" customHeight="1">
      <c r="A224" s="35" t="s">
        <v>1563</v>
      </c>
      <c r="B224" s="36" t="s">
        <v>11015</v>
      </c>
      <c r="C224" s="35" t="s">
        <v>1567</v>
      </c>
      <c r="D224" s="35" t="s">
        <v>8991</v>
      </c>
      <c r="E224" s="38" t="s">
        <v>11016</v>
      </c>
      <c r="F224" s="39"/>
      <c r="G224" s="40" t="s">
        <v>11017</v>
      </c>
      <c r="H224" s="35" t="s">
        <v>11018</v>
      </c>
      <c r="I224" s="40" t="s">
        <v>11019</v>
      </c>
      <c r="J224" s="35" t="s">
        <v>11020</v>
      </c>
      <c r="K224" s="40" t="s">
        <v>11021</v>
      </c>
      <c r="L224" s="40" t="s">
        <v>11022</v>
      </c>
      <c r="M224" s="40" t="s">
        <v>11023</v>
      </c>
      <c r="N224" s="40" t="s">
        <v>11024</v>
      </c>
      <c r="O224" s="37"/>
      <c r="P224" s="41" t="s">
        <v>9766</v>
      </c>
    </row>
    <row r="225" spans="1:16" ht="12.75" customHeight="1">
      <c r="A225" s="35" t="s">
        <v>1563</v>
      </c>
      <c r="B225" s="36" t="s">
        <v>11025</v>
      </c>
      <c r="C225" s="35" t="s">
        <v>11026</v>
      </c>
      <c r="D225" s="35" t="s">
        <v>8991</v>
      </c>
      <c r="E225" s="38" t="s">
        <v>11027</v>
      </c>
      <c r="F225" s="39"/>
      <c r="G225" s="40" t="s">
        <v>11028</v>
      </c>
      <c r="H225" s="35" t="s">
        <v>11029</v>
      </c>
      <c r="I225" s="40" t="s">
        <v>11030</v>
      </c>
      <c r="J225" s="35" t="s">
        <v>11031</v>
      </c>
      <c r="K225" s="40" t="s">
        <v>11032</v>
      </c>
      <c r="L225" s="40" t="s">
        <v>11033</v>
      </c>
      <c r="M225" s="40" t="s">
        <v>11034</v>
      </c>
      <c r="N225" s="40" t="s">
        <v>11035</v>
      </c>
      <c r="O225" s="37"/>
      <c r="P225" s="41" t="s">
        <v>9766</v>
      </c>
    </row>
    <row r="226" spans="1:16" ht="12.75" customHeight="1">
      <c r="A226" s="35" t="s">
        <v>1563</v>
      </c>
      <c r="B226" s="36" t="s">
        <v>11036</v>
      </c>
      <c r="C226" s="35" t="s">
        <v>1571</v>
      </c>
      <c r="D226" s="35" t="s">
        <v>8991</v>
      </c>
      <c r="E226" s="38" t="s">
        <v>11037</v>
      </c>
      <c r="F226" s="39"/>
      <c r="G226" s="40" t="s">
        <v>11038</v>
      </c>
      <c r="H226" s="35" t="s">
        <v>11039</v>
      </c>
      <c r="I226" s="40" t="s">
        <v>11040</v>
      </c>
      <c r="J226" s="35" t="s">
        <v>11041</v>
      </c>
      <c r="K226" s="40" t="s">
        <v>11042</v>
      </c>
      <c r="L226" s="40" t="s">
        <v>11043</v>
      </c>
      <c r="M226" s="40" t="s">
        <v>11044</v>
      </c>
      <c r="N226" s="40" t="s">
        <v>11045</v>
      </c>
      <c r="O226" s="37"/>
      <c r="P226" s="41" t="s">
        <v>9766</v>
      </c>
    </row>
    <row r="227" spans="1:16" ht="12.75" customHeight="1">
      <c r="A227" s="35" t="s">
        <v>1563</v>
      </c>
      <c r="B227" s="36" t="s">
        <v>11046</v>
      </c>
      <c r="C227" s="35" t="s">
        <v>1607</v>
      </c>
      <c r="D227" s="35" t="s">
        <v>8991</v>
      </c>
      <c r="E227" s="38" t="s">
        <v>11047</v>
      </c>
      <c r="F227" s="39"/>
      <c r="G227" s="40" t="s">
        <v>11048</v>
      </c>
      <c r="H227" s="35" t="s">
        <v>9185</v>
      </c>
      <c r="I227" s="40" t="s">
        <v>11049</v>
      </c>
      <c r="J227" s="35" t="s">
        <v>11050</v>
      </c>
      <c r="K227" s="40" t="s">
        <v>11051</v>
      </c>
      <c r="L227" s="40" t="s">
        <v>11052</v>
      </c>
      <c r="M227" s="40" t="s">
        <v>11053</v>
      </c>
      <c r="N227" s="40" t="s">
        <v>11054</v>
      </c>
      <c r="O227" s="37"/>
      <c r="P227" s="41" t="s">
        <v>9342</v>
      </c>
    </row>
    <row r="228" spans="1:16" ht="12.75" customHeight="1">
      <c r="A228" s="35" t="s">
        <v>1563</v>
      </c>
      <c r="B228" s="36" t="s">
        <v>11055</v>
      </c>
      <c r="C228" s="35" t="s">
        <v>1609</v>
      </c>
      <c r="D228" s="35" t="s">
        <v>8991</v>
      </c>
      <c r="E228" s="38" t="s">
        <v>11056</v>
      </c>
      <c r="F228" s="39"/>
      <c r="G228" s="40" t="s">
        <v>11057</v>
      </c>
      <c r="H228" s="35" t="s">
        <v>11058</v>
      </c>
      <c r="I228" s="40" t="s">
        <v>11059</v>
      </c>
      <c r="J228" s="35" t="s">
        <v>11060</v>
      </c>
      <c r="K228" s="40" t="s">
        <v>11061</v>
      </c>
      <c r="L228" s="40" t="s">
        <v>11062</v>
      </c>
      <c r="M228" s="40" t="s">
        <v>11063</v>
      </c>
      <c r="N228" s="40" t="s">
        <v>11064</v>
      </c>
      <c r="O228" s="35" t="s">
        <v>9556</v>
      </c>
      <c r="P228" s="41" t="s">
        <v>10131</v>
      </c>
    </row>
    <row r="229" spans="1:16" ht="12.75" customHeight="1">
      <c r="A229" s="35" t="s">
        <v>1563</v>
      </c>
      <c r="B229" s="36" t="s">
        <v>11065</v>
      </c>
      <c r="C229" s="37"/>
      <c r="D229" s="35" t="s">
        <v>8991</v>
      </c>
      <c r="E229" s="38" t="s">
        <v>11066</v>
      </c>
      <c r="F229" s="39"/>
      <c r="G229" s="40" t="s">
        <v>11067</v>
      </c>
      <c r="H229" s="35" t="s">
        <v>11068</v>
      </c>
      <c r="I229" s="40" t="s">
        <v>11069</v>
      </c>
      <c r="J229" s="35" t="s">
        <v>11070</v>
      </c>
      <c r="K229" s="40" t="s">
        <v>11071</v>
      </c>
      <c r="L229" s="40" t="s">
        <v>11072</v>
      </c>
      <c r="M229" s="40" t="s">
        <v>11073</v>
      </c>
      <c r="N229" s="40" t="s">
        <v>11074</v>
      </c>
      <c r="O229" s="37"/>
      <c r="P229" s="41" t="s">
        <v>9021</v>
      </c>
    </row>
    <row r="230" spans="1:16" ht="12.75" customHeight="1">
      <c r="A230" s="35" t="s">
        <v>11075</v>
      </c>
      <c r="B230" s="36" t="s">
        <v>11076</v>
      </c>
      <c r="C230" s="35" t="s">
        <v>1615</v>
      </c>
      <c r="D230" s="35" t="s">
        <v>8979</v>
      </c>
      <c r="E230" s="38" t="s">
        <v>11077</v>
      </c>
      <c r="F230" s="39"/>
      <c r="G230" s="40" t="s">
        <v>11078</v>
      </c>
      <c r="H230" s="35" t="s">
        <v>11079</v>
      </c>
      <c r="I230" s="40" t="s">
        <v>11080</v>
      </c>
      <c r="J230" s="35" t="s">
        <v>11081</v>
      </c>
      <c r="K230" s="40" t="s">
        <v>11082</v>
      </c>
      <c r="L230" s="40" t="s">
        <v>11083</v>
      </c>
      <c r="M230" s="40" t="s">
        <v>11084</v>
      </c>
      <c r="N230" s="40" t="s">
        <v>11085</v>
      </c>
      <c r="O230" s="37"/>
      <c r="P230" s="41" t="s">
        <v>9021</v>
      </c>
    </row>
    <row r="231" spans="1:16" ht="12.75" customHeight="1">
      <c r="A231" s="35" t="s">
        <v>1613</v>
      </c>
      <c r="B231" s="36" t="s">
        <v>11086</v>
      </c>
      <c r="C231" s="35" t="s">
        <v>1619</v>
      </c>
      <c r="D231" s="35" t="s">
        <v>8991</v>
      </c>
      <c r="E231" s="38" t="s">
        <v>11087</v>
      </c>
      <c r="F231" s="39"/>
      <c r="G231" s="40" t="s">
        <v>11088</v>
      </c>
      <c r="H231" s="35" t="s">
        <v>11089</v>
      </c>
      <c r="I231" s="40" t="s">
        <v>11090</v>
      </c>
      <c r="J231" s="35" t="s">
        <v>11091</v>
      </c>
      <c r="K231" s="40" t="s">
        <v>11092</v>
      </c>
      <c r="L231" s="40" t="s">
        <v>11093</v>
      </c>
      <c r="M231" s="40" t="s">
        <v>11094</v>
      </c>
      <c r="N231" s="40" t="s">
        <v>11095</v>
      </c>
      <c r="O231" s="37"/>
      <c r="P231" s="41" t="s">
        <v>9021</v>
      </c>
    </row>
    <row r="232" spans="1:16" ht="12.75" customHeight="1">
      <c r="A232" s="35" t="s">
        <v>11075</v>
      </c>
      <c r="B232" s="36" t="s">
        <v>11096</v>
      </c>
      <c r="C232" s="35" t="s">
        <v>1621</v>
      </c>
      <c r="D232" s="35" t="s">
        <v>8979</v>
      </c>
      <c r="E232" s="38" t="s">
        <v>11097</v>
      </c>
      <c r="F232" s="39"/>
      <c r="G232" s="40" t="s">
        <v>11098</v>
      </c>
      <c r="H232" s="35" t="s">
        <v>11099</v>
      </c>
      <c r="I232" s="40" t="s">
        <v>11100</v>
      </c>
      <c r="J232" s="35" t="s">
        <v>11101</v>
      </c>
      <c r="K232" s="40" t="s">
        <v>11102</v>
      </c>
      <c r="L232" s="40" t="s">
        <v>11103</v>
      </c>
      <c r="M232" s="40" t="s">
        <v>11104</v>
      </c>
      <c r="N232" s="40" t="s">
        <v>11105</v>
      </c>
      <c r="O232" s="37"/>
      <c r="P232" s="41" t="s">
        <v>9021</v>
      </c>
    </row>
    <row r="233" spans="1:16" ht="12.75" customHeight="1">
      <c r="A233" s="35" t="s">
        <v>11075</v>
      </c>
      <c r="B233" s="36" t="s">
        <v>11106</v>
      </c>
      <c r="C233" s="35" t="s">
        <v>1623</v>
      </c>
      <c r="D233" s="35" t="s">
        <v>8979</v>
      </c>
      <c r="E233" s="38" t="s">
        <v>11107</v>
      </c>
      <c r="F233" s="39"/>
      <c r="G233" s="40" t="s">
        <v>11108</v>
      </c>
      <c r="H233" s="35" t="s">
        <v>11109</v>
      </c>
      <c r="I233" s="40" t="s">
        <v>11110</v>
      </c>
      <c r="J233" s="35" t="s">
        <v>11111</v>
      </c>
      <c r="K233" s="40" t="s">
        <v>11112</v>
      </c>
      <c r="L233" s="40" t="s">
        <v>11113</v>
      </c>
      <c r="M233" s="40" t="s">
        <v>11114</v>
      </c>
      <c r="N233" s="40" t="s">
        <v>11115</v>
      </c>
      <c r="O233" s="37"/>
      <c r="P233" s="41" t="s">
        <v>9021</v>
      </c>
    </row>
    <row r="234" spans="1:16" ht="12.75" customHeight="1">
      <c r="A234" s="35" t="s">
        <v>11075</v>
      </c>
      <c r="B234" s="36" t="s">
        <v>11116</v>
      </c>
      <c r="C234" s="35" t="s">
        <v>1633</v>
      </c>
      <c r="D234" s="35" t="s">
        <v>8979</v>
      </c>
      <c r="E234" s="38" t="s">
        <v>11117</v>
      </c>
      <c r="F234" s="39"/>
      <c r="G234" s="40" t="s">
        <v>11118</v>
      </c>
      <c r="H234" s="35" t="s">
        <v>11119</v>
      </c>
      <c r="I234" s="40" t="s">
        <v>11120</v>
      </c>
      <c r="J234" s="35" t="s">
        <v>11121</v>
      </c>
      <c r="K234" s="40" t="s">
        <v>11122</v>
      </c>
      <c r="L234" s="40" t="s">
        <v>11123</v>
      </c>
      <c r="M234" s="40" t="s">
        <v>11124</v>
      </c>
      <c r="N234" s="40" t="s">
        <v>11125</v>
      </c>
      <c r="O234" s="37"/>
      <c r="P234" s="41" t="s">
        <v>9021</v>
      </c>
    </row>
    <row r="235" spans="1:16" ht="12.75" customHeight="1">
      <c r="A235" s="35" t="s">
        <v>11075</v>
      </c>
      <c r="B235" s="36" t="s">
        <v>11126</v>
      </c>
      <c r="C235" s="35" t="s">
        <v>1635</v>
      </c>
      <c r="D235" s="35" t="s">
        <v>8979</v>
      </c>
      <c r="E235" s="38" t="s">
        <v>11127</v>
      </c>
      <c r="F235" s="39"/>
      <c r="G235" s="40" t="s">
        <v>11128</v>
      </c>
      <c r="H235" s="35" t="s">
        <v>11129</v>
      </c>
      <c r="I235" s="40" t="s">
        <v>11130</v>
      </c>
      <c r="J235" s="35" t="s">
        <v>11131</v>
      </c>
      <c r="K235" s="40" t="s">
        <v>11132</v>
      </c>
      <c r="L235" s="40" t="s">
        <v>11133</v>
      </c>
      <c r="M235" s="40" t="s">
        <v>11134</v>
      </c>
      <c r="N235" s="40" t="s">
        <v>11135</v>
      </c>
      <c r="O235" s="37"/>
      <c r="P235" s="41" t="s">
        <v>9021</v>
      </c>
    </row>
    <row r="236" spans="1:16" ht="12.75" customHeight="1">
      <c r="A236" s="35" t="s">
        <v>11075</v>
      </c>
      <c r="B236" s="36" t="s">
        <v>11136</v>
      </c>
      <c r="C236" s="35" t="s">
        <v>1637</v>
      </c>
      <c r="D236" s="35" t="s">
        <v>8979</v>
      </c>
      <c r="E236" s="38" t="s">
        <v>11137</v>
      </c>
      <c r="F236" s="39"/>
      <c r="G236" s="40" t="s">
        <v>11138</v>
      </c>
      <c r="H236" s="35" t="s">
        <v>11139</v>
      </c>
      <c r="I236" s="40" t="s">
        <v>11140</v>
      </c>
      <c r="J236" s="35" t="s">
        <v>11141</v>
      </c>
      <c r="K236" s="40" t="s">
        <v>11142</v>
      </c>
      <c r="L236" s="40" t="s">
        <v>11143</v>
      </c>
      <c r="M236" s="40" t="s">
        <v>11144</v>
      </c>
      <c r="N236" s="40" t="s">
        <v>11145</v>
      </c>
      <c r="O236" s="37"/>
      <c r="P236" s="41" t="s">
        <v>9021</v>
      </c>
    </row>
    <row r="237" spans="1:16" ht="12.75" customHeight="1">
      <c r="A237" s="35" t="s">
        <v>1613</v>
      </c>
      <c r="B237" s="36" t="s">
        <v>11146</v>
      </c>
      <c r="C237" s="35" t="s">
        <v>1647</v>
      </c>
      <c r="D237" s="35" t="s">
        <v>8991</v>
      </c>
      <c r="E237" s="38" t="s">
        <v>11147</v>
      </c>
      <c r="F237" s="39"/>
      <c r="G237" s="40" t="s">
        <v>11148</v>
      </c>
      <c r="H237" s="35" t="s">
        <v>11149</v>
      </c>
      <c r="I237" s="40" t="s">
        <v>11150</v>
      </c>
      <c r="J237" s="35" t="s">
        <v>11151</v>
      </c>
      <c r="K237" s="40" t="s">
        <v>11152</v>
      </c>
      <c r="L237" s="40" t="s">
        <v>11153</v>
      </c>
      <c r="M237" s="40" t="s">
        <v>11154</v>
      </c>
      <c r="N237" s="40" t="s">
        <v>11155</v>
      </c>
      <c r="O237" s="35" t="s">
        <v>9283</v>
      </c>
      <c r="P237" s="41" t="s">
        <v>9021</v>
      </c>
    </row>
    <row r="238" spans="1:16" ht="12.75" customHeight="1">
      <c r="A238" s="35" t="s">
        <v>11075</v>
      </c>
      <c r="B238" s="36" t="s">
        <v>11156</v>
      </c>
      <c r="C238" s="35" t="s">
        <v>1652</v>
      </c>
      <c r="D238" s="35" t="s">
        <v>8979</v>
      </c>
      <c r="E238" s="38" t="s">
        <v>11157</v>
      </c>
      <c r="F238" s="39"/>
      <c r="G238" s="40" t="s">
        <v>11158</v>
      </c>
      <c r="H238" s="35" t="s">
        <v>11159</v>
      </c>
      <c r="I238" s="40" t="s">
        <v>11160</v>
      </c>
      <c r="J238" s="35" t="s">
        <v>11161</v>
      </c>
      <c r="K238" s="40" t="s">
        <v>11162</v>
      </c>
      <c r="L238" s="40" t="s">
        <v>11163</v>
      </c>
      <c r="M238" s="40" t="s">
        <v>11164</v>
      </c>
      <c r="N238" s="40" t="s">
        <v>11165</v>
      </c>
      <c r="O238" s="37"/>
      <c r="P238" s="41" t="s">
        <v>9021</v>
      </c>
    </row>
    <row r="239" spans="1:16" ht="12.75" customHeight="1">
      <c r="A239" s="35" t="s">
        <v>11075</v>
      </c>
      <c r="B239" s="36" t="s">
        <v>11166</v>
      </c>
      <c r="C239" s="35" t="s">
        <v>1655</v>
      </c>
      <c r="D239" s="35" t="s">
        <v>8979</v>
      </c>
      <c r="E239" s="38" t="s">
        <v>11167</v>
      </c>
      <c r="F239" s="39"/>
      <c r="G239" s="40" t="s">
        <v>11168</v>
      </c>
      <c r="H239" s="35" t="s">
        <v>11169</v>
      </c>
      <c r="I239" s="40" t="s">
        <v>11170</v>
      </c>
      <c r="J239" s="35" t="s">
        <v>11171</v>
      </c>
      <c r="K239" s="40" t="s">
        <v>11172</v>
      </c>
      <c r="L239" s="40" t="s">
        <v>11173</v>
      </c>
      <c r="M239" s="40" t="s">
        <v>11174</v>
      </c>
      <c r="N239" s="40" t="s">
        <v>11175</v>
      </c>
      <c r="O239" s="37"/>
      <c r="P239" s="41" t="s">
        <v>9021</v>
      </c>
    </row>
    <row r="240" spans="1:16" ht="12.75" customHeight="1">
      <c r="A240" s="35" t="s">
        <v>1613</v>
      </c>
      <c r="B240" s="36" t="s">
        <v>11176</v>
      </c>
      <c r="C240" s="35" t="s">
        <v>1660</v>
      </c>
      <c r="D240" s="35" t="s">
        <v>8991</v>
      </c>
      <c r="E240" s="38" t="s">
        <v>11177</v>
      </c>
      <c r="F240" s="39"/>
      <c r="G240" s="40" t="s">
        <v>11178</v>
      </c>
      <c r="H240" s="35" t="s">
        <v>11179</v>
      </c>
      <c r="I240" s="40" t="s">
        <v>11180</v>
      </c>
      <c r="J240" s="35" t="s">
        <v>11181</v>
      </c>
      <c r="K240" s="40" t="s">
        <v>11182</v>
      </c>
      <c r="L240" s="40" t="s">
        <v>11183</v>
      </c>
      <c r="M240" s="40" t="s">
        <v>11184</v>
      </c>
      <c r="N240" s="40" t="s">
        <v>11185</v>
      </c>
      <c r="O240" s="37"/>
      <c r="P240" s="41" t="s">
        <v>9021</v>
      </c>
    </row>
    <row r="241" spans="1:16" ht="12.75" customHeight="1">
      <c r="A241" s="35" t="s">
        <v>11075</v>
      </c>
      <c r="B241" s="36" t="s">
        <v>11186</v>
      </c>
      <c r="C241" s="35" t="s">
        <v>1664</v>
      </c>
      <c r="D241" s="35" t="s">
        <v>8979</v>
      </c>
      <c r="E241" s="38" t="s">
        <v>11187</v>
      </c>
      <c r="F241" s="39"/>
      <c r="G241" s="40" t="s">
        <v>11188</v>
      </c>
      <c r="H241" s="35" t="s">
        <v>11189</v>
      </c>
      <c r="I241" s="40" t="s">
        <v>11190</v>
      </c>
      <c r="J241" s="35" t="s">
        <v>11191</v>
      </c>
      <c r="K241" s="40" t="s">
        <v>11192</v>
      </c>
      <c r="L241" s="40" t="s">
        <v>11193</v>
      </c>
      <c r="M241" s="40" t="s">
        <v>11194</v>
      </c>
      <c r="N241" s="40" t="s">
        <v>11195</v>
      </c>
      <c r="O241" s="35" t="s">
        <v>9283</v>
      </c>
      <c r="P241" s="41" t="s">
        <v>9263</v>
      </c>
    </row>
    <row r="242" spans="1:16" ht="12.75" customHeight="1">
      <c r="A242" s="35" t="s">
        <v>11075</v>
      </c>
      <c r="B242" s="36" t="s">
        <v>11196</v>
      </c>
      <c r="C242" s="35" t="s">
        <v>1667</v>
      </c>
      <c r="D242" s="35" t="s">
        <v>8979</v>
      </c>
      <c r="E242" s="38" t="s">
        <v>11197</v>
      </c>
      <c r="F242" s="39"/>
      <c r="G242" s="40" t="s">
        <v>11198</v>
      </c>
      <c r="H242" s="35" t="s">
        <v>11199</v>
      </c>
      <c r="I242" s="40" t="s">
        <v>11200</v>
      </c>
      <c r="J242" s="35" t="s">
        <v>11201</v>
      </c>
      <c r="K242" s="40" t="s">
        <v>11202</v>
      </c>
      <c r="L242" s="40" t="s">
        <v>11203</v>
      </c>
      <c r="M242" s="40" t="s">
        <v>11204</v>
      </c>
      <c r="N242" s="40" t="s">
        <v>11205</v>
      </c>
      <c r="O242" s="37"/>
      <c r="P242" s="41" t="s">
        <v>9021</v>
      </c>
    </row>
    <row r="243" spans="1:16" ht="12.75" customHeight="1">
      <c r="A243" s="35" t="s">
        <v>11075</v>
      </c>
      <c r="B243" s="36" t="s">
        <v>11206</v>
      </c>
      <c r="C243" s="35" t="s">
        <v>1669</v>
      </c>
      <c r="D243" s="35" t="s">
        <v>8979</v>
      </c>
      <c r="E243" s="38" t="s">
        <v>11207</v>
      </c>
      <c r="F243" s="39"/>
      <c r="G243" s="40" t="s">
        <v>11208</v>
      </c>
      <c r="H243" s="35" t="s">
        <v>11209</v>
      </c>
      <c r="I243" s="40" t="s">
        <v>11210</v>
      </c>
      <c r="J243" s="35" t="s">
        <v>11211</v>
      </c>
      <c r="K243" s="40" t="s">
        <v>11212</v>
      </c>
      <c r="L243" s="40" t="s">
        <v>11213</v>
      </c>
      <c r="M243" s="40" t="s">
        <v>11214</v>
      </c>
      <c r="N243" s="40" t="s">
        <v>11215</v>
      </c>
      <c r="O243" s="37"/>
      <c r="P243" s="41" t="s">
        <v>9021</v>
      </c>
    </row>
    <row r="244" spans="1:16" ht="12.75" customHeight="1">
      <c r="A244" s="35" t="s">
        <v>11075</v>
      </c>
      <c r="B244" s="36" t="s">
        <v>11216</v>
      </c>
      <c r="C244" s="35" t="s">
        <v>1674</v>
      </c>
      <c r="D244" s="35" t="s">
        <v>8979</v>
      </c>
      <c r="E244" s="38" t="s">
        <v>11217</v>
      </c>
      <c r="F244" s="39"/>
      <c r="G244" s="40" t="s">
        <v>11218</v>
      </c>
      <c r="H244" s="35" t="s">
        <v>11219</v>
      </c>
      <c r="I244" s="40" t="s">
        <v>11220</v>
      </c>
      <c r="J244" s="35" t="s">
        <v>11221</v>
      </c>
      <c r="K244" s="40" t="s">
        <v>11222</v>
      </c>
      <c r="L244" s="40" t="s">
        <v>11223</v>
      </c>
      <c r="M244" s="40" t="s">
        <v>11224</v>
      </c>
      <c r="N244" s="40" t="s">
        <v>11225</v>
      </c>
      <c r="O244" s="37"/>
      <c r="P244" s="41" t="s">
        <v>9021</v>
      </c>
    </row>
    <row r="245" spans="1:16" ht="12.75" customHeight="1">
      <c r="A245" s="35" t="s">
        <v>11075</v>
      </c>
      <c r="B245" s="36" t="s">
        <v>11226</v>
      </c>
      <c r="C245" s="35" t="s">
        <v>1676</v>
      </c>
      <c r="D245" s="35" t="s">
        <v>8979</v>
      </c>
      <c r="E245" s="38" t="s">
        <v>11227</v>
      </c>
      <c r="F245" s="39"/>
      <c r="G245" s="40" t="s">
        <v>11228</v>
      </c>
      <c r="H245" s="35" t="s">
        <v>11229</v>
      </c>
      <c r="I245" s="40" t="s">
        <v>11230</v>
      </c>
      <c r="J245" s="35" t="s">
        <v>11231</v>
      </c>
      <c r="K245" s="40" t="s">
        <v>11232</v>
      </c>
      <c r="L245" s="40" t="s">
        <v>11233</v>
      </c>
      <c r="M245" s="40" t="s">
        <v>11234</v>
      </c>
      <c r="N245" s="40" t="s">
        <v>11235</v>
      </c>
      <c r="O245" s="37"/>
      <c r="P245" s="41" t="s">
        <v>9021</v>
      </c>
    </row>
    <row r="246" spans="1:16" ht="12.75" customHeight="1">
      <c r="A246" s="35" t="s">
        <v>11075</v>
      </c>
      <c r="B246" s="36" t="s">
        <v>11236</v>
      </c>
      <c r="C246" s="35" t="s">
        <v>1678</v>
      </c>
      <c r="D246" s="35" t="s">
        <v>8979</v>
      </c>
      <c r="E246" s="38" t="s">
        <v>11237</v>
      </c>
      <c r="F246" s="39"/>
      <c r="G246" s="40" t="s">
        <v>11238</v>
      </c>
      <c r="H246" s="35" t="s">
        <v>11239</v>
      </c>
      <c r="I246" s="40" t="s">
        <v>11240</v>
      </c>
      <c r="J246" s="35" t="s">
        <v>11241</v>
      </c>
      <c r="K246" s="40" t="s">
        <v>11242</v>
      </c>
      <c r="L246" s="40" t="s">
        <v>11243</v>
      </c>
      <c r="M246" s="40" t="s">
        <v>11244</v>
      </c>
      <c r="N246" s="40" t="s">
        <v>11245</v>
      </c>
      <c r="O246" s="37"/>
      <c r="P246" s="41" t="s">
        <v>9021</v>
      </c>
    </row>
    <row r="247" spans="1:16" ht="12.95" customHeight="1">
      <c r="A247" s="35" t="s">
        <v>1709</v>
      </c>
      <c r="B247" s="36" t="s">
        <v>11246</v>
      </c>
      <c r="C247" s="35" t="s">
        <v>1718</v>
      </c>
      <c r="D247" s="35" t="s">
        <v>8991</v>
      </c>
      <c r="E247" s="38" t="s">
        <v>11247</v>
      </c>
      <c r="F247" s="39"/>
      <c r="G247" s="37" t="str" cm="1">
        <f t="array" ref="G247">HYPERLINK("https://n2t.net/ark:/65665/30038f1f2-3c1d-4cc0-8e45-7ff8a039740c")</f>
        <v>https://n2t.net/ark:/65665/30038f1f2-3c1d-4cc0-8e45-7ff8a039740c</v>
      </c>
      <c r="H247" s="35" t="s">
        <v>11248</v>
      </c>
      <c r="I247" s="37" t="str" cm="1">
        <f t="array" ref="I247">HYPERLINK("https://n2t.net/ark:/65665/325977d8c-2ef3-4796-a6d5-ff8e4d118bfe")</f>
        <v>https://n2t.net/ark:/65665/325977d8c-2ef3-4796-a6d5-ff8e4d118bfe</v>
      </c>
      <c r="J247" s="35" t="s">
        <v>9185</v>
      </c>
      <c r="K247" s="35" t="s">
        <v>9185</v>
      </c>
      <c r="L247" s="43" t="str" cm="1">
        <f t="array" ref="L247">HYPERLINK("https://www.ncbi.nlm.nih.gov/biosample/?term=SAMN48403048","SAMN48403048")</f>
        <v>SAMN48403048</v>
      </c>
      <c r="M247" s="43" t="str" cm="1">
        <f t="array" ref="M247">HYPERLINK("https://www.ncbi.nlm.nih.gov/sra/?term=SRR33529740","SRR33529740")</f>
        <v>SRR33529740</v>
      </c>
      <c r="N247" s="43" t="str" cm="1">
        <f t="array" ref="N247">HYPERLINK("https://www.ncbi.nlm.nih.gov/nuccore/PV660485","PV660485")</f>
        <v>PV660485</v>
      </c>
      <c r="O247" s="37"/>
      <c r="P247" s="41" t="s">
        <v>11249</v>
      </c>
    </row>
    <row r="248" spans="1:16" ht="12.95" customHeight="1">
      <c r="A248" s="35" t="s">
        <v>1709</v>
      </c>
      <c r="B248" s="36" t="s">
        <v>11246</v>
      </c>
      <c r="C248" s="35" t="s">
        <v>1718</v>
      </c>
      <c r="D248" s="35" t="s">
        <v>8991</v>
      </c>
      <c r="E248" s="38" t="s">
        <v>11250</v>
      </c>
      <c r="F248" s="39"/>
      <c r="G248" s="37" t="str" cm="1">
        <f t="array" ref="G248">HYPERLINK("https://n2t.net/ark:/65665/3de555343-419e-4d27-b1f6-b7c34bc0cdb7")</f>
        <v>https://n2t.net/ark:/65665/3de555343-419e-4d27-b1f6-b7c34bc0cdb7</v>
      </c>
      <c r="H248" s="35" t="s">
        <v>11251</v>
      </c>
      <c r="I248" s="37" t="str" cm="1">
        <f t="array" ref="I248">HYPERLINK("https://n2t.net/ark:/65665/3744adb09-f126-46a0-8634-f7a568ab2137")</f>
        <v>https://n2t.net/ark:/65665/3744adb09-f126-46a0-8634-f7a568ab2137</v>
      </c>
      <c r="J248" s="35" t="s">
        <v>9185</v>
      </c>
      <c r="K248" s="35" t="s">
        <v>9185</v>
      </c>
      <c r="L248" s="43" t="str" cm="1">
        <f t="array" ref="L248">HYPERLINK("https://www.ncbi.nlm.nih.gov/biosample/?term=SAMN48403046","SAMN48403046")</f>
        <v>SAMN48403046</v>
      </c>
      <c r="M248" s="43" t="str" cm="1">
        <f t="array" ref="M248">HYPERLINK("https://www.ncbi.nlm.nih.gov/sra/?term=SRR33529742","SRR33529742")</f>
        <v>SRR33529742</v>
      </c>
      <c r="N248" s="43" t="str" cm="1">
        <f t="array" ref="N248">HYPERLINK("https://www.ncbi.nlm.nih.gov/nuccore/PV660494","PV660494")</f>
        <v>PV660494</v>
      </c>
      <c r="O248" s="37"/>
      <c r="P248" s="41" t="s">
        <v>11249</v>
      </c>
    </row>
    <row r="249" spans="1:16" ht="12.95" customHeight="1">
      <c r="A249" s="35" t="s">
        <v>1709</v>
      </c>
      <c r="B249" s="36" t="s">
        <v>11246</v>
      </c>
      <c r="C249" s="35" t="s">
        <v>1718</v>
      </c>
      <c r="D249" s="35" t="s">
        <v>8991</v>
      </c>
      <c r="E249" s="38" t="s">
        <v>11252</v>
      </c>
      <c r="F249" s="39"/>
      <c r="G249" s="37" t="str" cm="1">
        <f t="array" ref="G249">HYPERLINK("https://n2t.net/ark:/65665/31fdf7b09-83d3-4bb0-ba83-de32a60e8e34")</f>
        <v>https://n2t.net/ark:/65665/31fdf7b09-83d3-4bb0-ba83-de32a60e8e34</v>
      </c>
      <c r="H249" s="35" t="s">
        <v>11253</v>
      </c>
      <c r="I249" s="37" t="str" cm="1">
        <f t="array" ref="I249">HYPERLINK("https://n2t.net/ark:/65665/3ec65511f-6131-4c7b-91e3-e98e6e42d172")</f>
        <v>https://n2t.net/ark:/65665/3ec65511f-6131-4c7b-91e3-e98e6e42d172</v>
      </c>
      <c r="J249" s="35" t="s">
        <v>9185</v>
      </c>
      <c r="K249" s="35" t="s">
        <v>9185</v>
      </c>
      <c r="L249" s="43" t="str" cm="1">
        <f t="array" ref="L249">HYPERLINK("https://www.ncbi.nlm.nih.gov/biosample/?term=SAMN48403049","SAMN48403049")</f>
        <v>SAMN48403049</v>
      </c>
      <c r="M249" s="43" t="str" cm="1">
        <f t="array" ref="M249">HYPERLINK("https://www.ncbi.nlm.nih.gov/sra/?term=SRR33529738","SRR33529738")</f>
        <v>SRR33529738</v>
      </c>
      <c r="N249" s="43" t="str" cm="1">
        <f t="array" ref="N249">HYPERLINK("https://www.ncbi.nlm.nih.gov/nuccore/PV660496","PV660496")</f>
        <v>PV660496</v>
      </c>
      <c r="O249" s="37"/>
      <c r="P249" s="41" t="s">
        <v>11249</v>
      </c>
    </row>
    <row r="250" spans="1:16" ht="12.95" customHeight="1">
      <c r="A250" s="35" t="s">
        <v>1709</v>
      </c>
      <c r="B250" s="36" t="s">
        <v>11246</v>
      </c>
      <c r="C250" s="35" t="s">
        <v>1718</v>
      </c>
      <c r="D250" s="35" t="s">
        <v>8991</v>
      </c>
      <c r="E250" s="38" t="s">
        <v>11254</v>
      </c>
      <c r="F250" s="39"/>
      <c r="G250" s="37" t="str" cm="1">
        <f t="array" ref="G250">HYPERLINK("https://n2t.net/ark:/65665/3106af28c-20c2-4d8c-82ee-aff0963d560d")</f>
        <v>https://n2t.net/ark:/65665/3106af28c-20c2-4d8c-82ee-aff0963d560d</v>
      </c>
      <c r="H250" s="35" t="s">
        <v>11255</v>
      </c>
      <c r="I250" s="37" t="str" cm="1">
        <f t="array" ref="I250">HYPERLINK("https://n2t.net/ark:/65665/30651240b-6be0-4848-9eee-43c856d955fe")</f>
        <v>https://n2t.net/ark:/65665/30651240b-6be0-4848-9eee-43c856d955fe</v>
      </c>
      <c r="J250" s="35" t="s">
        <v>9185</v>
      </c>
      <c r="K250" s="35" t="s">
        <v>9185</v>
      </c>
      <c r="L250" s="43" t="str" cm="1">
        <f t="array" ref="L250">HYPERLINK("https://www.ncbi.nlm.nih.gov/biosample/?term=SAMN48403050","SAMN48403050")</f>
        <v>SAMN48403050</v>
      </c>
      <c r="M250" s="43" t="str" cm="1">
        <f t="array" ref="M250">HYPERLINK("https://www.ncbi.nlm.nih.gov/sra/?term=SRR33529737","SRR33529737")</f>
        <v>SRR33529737</v>
      </c>
      <c r="N250" s="43" t="str" cm="1">
        <f t="array" ref="N250">HYPERLINK("https://www.ncbi.nlm.nih.gov/nuccore/PV660500","PV660500")</f>
        <v>PV660500</v>
      </c>
      <c r="O250" s="37"/>
      <c r="P250" s="41" t="s">
        <v>11249</v>
      </c>
    </row>
    <row r="251" spans="1:16" ht="12.95" customHeight="1">
      <c r="A251" s="35" t="s">
        <v>1709</v>
      </c>
      <c r="B251" s="36" t="s">
        <v>11246</v>
      </c>
      <c r="C251" s="35" t="s">
        <v>1718</v>
      </c>
      <c r="D251" s="35" t="s">
        <v>8991</v>
      </c>
      <c r="E251" s="38" t="s">
        <v>11256</v>
      </c>
      <c r="F251" s="39"/>
      <c r="G251" s="37" t="str" cm="1">
        <f t="array" ref="G251">HYPERLINK("https://n2t.net/ark:/65665/32614f498-ede1-4e00-8ae6-61d5b0a7eeba")</f>
        <v>https://n2t.net/ark:/65665/32614f498-ede1-4e00-8ae6-61d5b0a7eeba</v>
      </c>
      <c r="H251" s="35" t="s">
        <v>11257</v>
      </c>
      <c r="I251" s="37" t="str" cm="1">
        <f t="array" ref="I251">HYPERLINK("https://n2t.net/ark:/65665/3959e6f34-a189-48ed-b20b-4c62a7edb4e4")</f>
        <v>https://n2t.net/ark:/65665/3959e6f34-a189-48ed-b20b-4c62a7edb4e4</v>
      </c>
      <c r="J251" s="35" t="s">
        <v>9185</v>
      </c>
      <c r="K251" s="35" t="s">
        <v>9185</v>
      </c>
      <c r="L251" s="43" t="str" cm="1">
        <f t="array" ref="L251">HYPERLINK("https://www.ncbi.nlm.nih.gov/biosample/?term=SAMN48403051","SAMN48403051")</f>
        <v>SAMN48403051</v>
      </c>
      <c r="M251" s="43" t="str" cm="1">
        <f t="array" ref="M251">HYPERLINK("https://www.ncbi.nlm.nih.gov/sra/?term=SRR33529736","SRR33529736")</f>
        <v>SRR33529736</v>
      </c>
      <c r="N251" s="43" t="str" cm="1">
        <f t="array" ref="N251">HYPERLINK("https://www.ncbi.nlm.nih.gov/nuccore/PV660489","PV660489")</f>
        <v>PV660489</v>
      </c>
      <c r="O251" s="37"/>
      <c r="P251" s="41" t="s">
        <v>11249</v>
      </c>
    </row>
    <row r="252" spans="1:16" ht="12.95" customHeight="1">
      <c r="A252" s="35" t="s">
        <v>1709</v>
      </c>
      <c r="B252" s="36" t="s">
        <v>11246</v>
      </c>
      <c r="C252" s="35" t="s">
        <v>1718</v>
      </c>
      <c r="D252" s="35" t="s">
        <v>8991</v>
      </c>
      <c r="E252" s="38" t="s">
        <v>11258</v>
      </c>
      <c r="F252" s="39"/>
      <c r="G252" s="37" t="str" cm="1">
        <f t="array" ref="G252">HYPERLINK("https://n2t.net/ark:/65665/3b166cf67-1f23-4752-bfd7-e2feadeccad8")</f>
        <v>https://n2t.net/ark:/65665/3b166cf67-1f23-4752-bfd7-e2feadeccad8</v>
      </c>
      <c r="H252" s="35" t="s">
        <v>11259</v>
      </c>
      <c r="I252" s="37" t="str" cm="1">
        <f t="array" ref="I252">HYPERLINK("https://n2t.net/ark:/65665/3dcded91f-4a90-44f0-ab4d-9910651963b5")</f>
        <v>https://n2t.net/ark:/65665/3dcded91f-4a90-44f0-ab4d-9910651963b5</v>
      </c>
      <c r="J252" s="35" t="s">
        <v>9185</v>
      </c>
      <c r="K252" s="35" t="s">
        <v>9185</v>
      </c>
      <c r="L252" s="43" t="str" cm="1">
        <f t="array" ref="L252">HYPERLINK("https://www.ncbi.nlm.nih.gov/biosample/?term=SAMN48403052","SAMN48403052")</f>
        <v>SAMN48403052</v>
      </c>
      <c r="M252" s="43" t="str" cm="1">
        <f t="array" ref="M252">HYPERLINK("https://www.ncbi.nlm.nih.gov/sra/?term=SRR33529735","SRR33529735")</f>
        <v>SRR33529735</v>
      </c>
      <c r="N252" s="43" t="str" cm="1">
        <f t="array" ref="N252">HYPERLINK("https://www.ncbi.nlm.nih.gov/nuccore/PV660492","PV660492")</f>
        <v>PV660492</v>
      </c>
      <c r="O252" s="37"/>
      <c r="P252" s="41" t="s">
        <v>11249</v>
      </c>
    </row>
    <row r="253" spans="1:16" ht="12.75" customHeight="1">
      <c r="A253" s="35" t="s">
        <v>1709</v>
      </c>
      <c r="B253" s="36" t="s">
        <v>11260</v>
      </c>
      <c r="C253" s="35" t="s">
        <v>1720</v>
      </c>
      <c r="D253" s="35" t="s">
        <v>8991</v>
      </c>
      <c r="E253" s="38" t="s">
        <v>11261</v>
      </c>
      <c r="F253" s="39"/>
      <c r="G253" s="40" t="s">
        <v>11262</v>
      </c>
      <c r="H253" s="35" t="s">
        <v>11263</v>
      </c>
      <c r="I253" s="40" t="s">
        <v>11264</v>
      </c>
      <c r="J253" s="35" t="s">
        <v>11265</v>
      </c>
      <c r="K253" s="40" t="s">
        <v>11266</v>
      </c>
      <c r="L253" s="40" t="s">
        <v>11267</v>
      </c>
      <c r="M253" s="40" t="s">
        <v>11268</v>
      </c>
      <c r="N253" s="40" t="s">
        <v>11269</v>
      </c>
      <c r="O253" s="37"/>
      <c r="P253" s="41" t="s">
        <v>9634</v>
      </c>
    </row>
    <row r="254" spans="1:16" ht="12.95" customHeight="1">
      <c r="A254" s="35" t="s">
        <v>1709</v>
      </c>
      <c r="B254" s="36" t="s">
        <v>11260</v>
      </c>
      <c r="C254" s="35" t="s">
        <v>1720</v>
      </c>
      <c r="D254" s="35" t="s">
        <v>8991</v>
      </c>
      <c r="E254" s="38" t="s">
        <v>11270</v>
      </c>
      <c r="F254" s="39"/>
      <c r="G254" s="37" t="str" cm="1">
        <f t="array" ref="G254">HYPERLINK("https://n2t.net/ark:/65665/3c70db5e6-d2ea-4191-b182-4c7cbc7f6221")</f>
        <v>https://n2t.net/ark:/65665/3c70db5e6-d2ea-4191-b182-4c7cbc7f6221</v>
      </c>
      <c r="H254" s="35" t="s">
        <v>11271</v>
      </c>
      <c r="I254" s="37" t="str" cm="1">
        <f t="array" ref="I254">HYPERLINK("https://n2t.net/ark:/65665/3481f617f-336a-43c9-9d55-1973221eb0cf")</f>
        <v>https://n2t.net/ark:/65665/3481f617f-336a-43c9-9d55-1973221eb0cf</v>
      </c>
      <c r="J254" s="35" t="s">
        <v>9185</v>
      </c>
      <c r="K254" s="35" t="s">
        <v>9185</v>
      </c>
      <c r="L254" s="43" t="str" cm="1">
        <f t="array" ref="L254">HYPERLINK("https://www.ncbi.nlm.nih.gov/biosample/?term=SAMN48403045","SAMN48403045")</f>
        <v>SAMN48403045</v>
      </c>
      <c r="M254" s="43" t="str" cm="1">
        <f t="array" ref="M254">HYPERLINK("https://www.ncbi.nlm.nih.gov/sra/?term=SRR33529743","SRR33529743")</f>
        <v>SRR33529743</v>
      </c>
      <c r="N254" s="43" t="str" cm="1">
        <f t="array" ref="N254">HYPERLINK("https://www.ncbi.nlm.nih.gov/nuccore/PV660493","PV660493")</f>
        <v>PV660493</v>
      </c>
      <c r="O254" s="37"/>
      <c r="P254" s="41" t="s">
        <v>11249</v>
      </c>
    </row>
    <row r="255" spans="1:16" ht="12.95" customHeight="1">
      <c r="A255" s="35" t="s">
        <v>1709</v>
      </c>
      <c r="B255" s="36" t="s">
        <v>11260</v>
      </c>
      <c r="C255" s="35" t="s">
        <v>1720</v>
      </c>
      <c r="D255" s="35" t="s">
        <v>8991</v>
      </c>
      <c r="E255" s="38" t="s">
        <v>11272</v>
      </c>
      <c r="F255" s="39"/>
      <c r="G255" s="37" t="str" cm="1">
        <f t="array" ref="G255">HYPERLINK("https://n2t.net/ark:/65665/3ceabc138-6d49-44f0-89ca-609e40713cf4")</f>
        <v>https://n2t.net/ark:/65665/3ceabc138-6d49-44f0-89ca-609e40713cf4</v>
      </c>
      <c r="H255" s="35" t="s">
        <v>11273</v>
      </c>
      <c r="I255" s="37" t="str" cm="1">
        <f t="array" ref="I255">HYPERLINK("https://n2t.net/ark:/65665/311612d29-812d-4b2c-a131-b2e78ca39bbe")</f>
        <v>https://n2t.net/ark:/65665/311612d29-812d-4b2c-a131-b2e78ca39bbe</v>
      </c>
      <c r="J255" s="35" t="s">
        <v>9185</v>
      </c>
      <c r="K255" s="35" t="s">
        <v>9185</v>
      </c>
      <c r="L255" s="43" t="str" cm="1">
        <f t="array" ref="L255">HYPERLINK("https://www.ncbi.nlm.nih.gov/biosample/?term=SAMN48403047","SAMN48403047")</f>
        <v>SAMN48403047</v>
      </c>
      <c r="M255" s="43" t="str" cm="1">
        <f t="array" ref="M255">HYPERLINK("https://www.ncbi.nlm.nih.gov/sra/?term=SRR33529741","SRR33529741")</f>
        <v>SRR33529741</v>
      </c>
      <c r="N255" s="43" t="str" cm="1">
        <f t="array" ref="N255">HYPERLINK("https://www.ncbi.nlm.nih.gov/nuccore/PV660495","PV660495")</f>
        <v>PV660495</v>
      </c>
      <c r="O255" s="37"/>
      <c r="P255" s="41" t="s">
        <v>11249</v>
      </c>
    </row>
    <row r="256" spans="1:16" ht="12.75" customHeight="1">
      <c r="A256" s="35" t="s">
        <v>1722</v>
      </c>
      <c r="B256" s="36" t="s">
        <v>11274</v>
      </c>
      <c r="C256" s="35" t="s">
        <v>11275</v>
      </c>
      <c r="D256" s="35" t="s">
        <v>10013</v>
      </c>
      <c r="E256" s="38" t="s">
        <v>11276</v>
      </c>
      <c r="F256" s="39"/>
      <c r="G256" s="40" t="s">
        <v>11277</v>
      </c>
      <c r="H256" s="35" t="s">
        <v>11278</v>
      </c>
      <c r="I256" s="40" t="s">
        <v>11279</v>
      </c>
      <c r="J256" s="35" t="s">
        <v>11280</v>
      </c>
      <c r="K256" s="40" t="s">
        <v>11281</v>
      </c>
      <c r="L256" s="40" t="s">
        <v>11282</v>
      </c>
      <c r="M256" s="40" t="s">
        <v>11283</v>
      </c>
      <c r="N256" s="40" t="s">
        <v>11284</v>
      </c>
      <c r="O256" s="37"/>
      <c r="P256" s="41" t="s">
        <v>9021</v>
      </c>
    </row>
    <row r="257" spans="1:16" ht="12.75" customHeight="1">
      <c r="A257" s="35" t="s">
        <v>11285</v>
      </c>
      <c r="B257" s="36" t="s">
        <v>11286</v>
      </c>
      <c r="C257" s="35" t="s">
        <v>1787</v>
      </c>
      <c r="D257" s="35" t="s">
        <v>8979</v>
      </c>
      <c r="E257" s="38" t="s">
        <v>11287</v>
      </c>
      <c r="F257" s="39"/>
      <c r="G257" s="40" t="s">
        <v>11288</v>
      </c>
      <c r="H257" s="35" t="s">
        <v>11289</v>
      </c>
      <c r="I257" s="40" t="s">
        <v>11290</v>
      </c>
      <c r="J257" s="35" t="s">
        <v>11291</v>
      </c>
      <c r="K257" s="40" t="s">
        <v>11292</v>
      </c>
      <c r="L257" s="40" t="s">
        <v>11293</v>
      </c>
      <c r="M257" s="40" t="s">
        <v>11294</v>
      </c>
      <c r="N257" s="40" t="s">
        <v>11295</v>
      </c>
      <c r="O257" s="37"/>
      <c r="P257" s="41" t="s">
        <v>9021</v>
      </c>
    </row>
    <row r="258" spans="1:16" ht="12.75" customHeight="1">
      <c r="A258" s="35" t="s">
        <v>1785</v>
      </c>
      <c r="B258" s="36" t="s">
        <v>11296</v>
      </c>
      <c r="C258" s="35" t="s">
        <v>1789</v>
      </c>
      <c r="D258" s="35" t="s">
        <v>8991</v>
      </c>
      <c r="E258" s="38" t="s">
        <v>11297</v>
      </c>
      <c r="F258" s="39"/>
      <c r="G258" s="40" t="s">
        <v>11298</v>
      </c>
      <c r="H258" s="35" t="s">
        <v>11299</v>
      </c>
      <c r="I258" s="40" t="s">
        <v>11300</v>
      </c>
      <c r="J258" s="35" t="s">
        <v>11301</v>
      </c>
      <c r="K258" s="40" t="s">
        <v>11302</v>
      </c>
      <c r="L258" s="40" t="s">
        <v>11303</v>
      </c>
      <c r="M258" s="40" t="s">
        <v>11304</v>
      </c>
      <c r="N258" s="40" t="s">
        <v>11305</v>
      </c>
      <c r="O258" s="37"/>
      <c r="P258" s="41" t="s">
        <v>9425</v>
      </c>
    </row>
    <row r="259" spans="1:16" ht="12.75" customHeight="1">
      <c r="A259" s="35" t="s">
        <v>1785</v>
      </c>
      <c r="B259" s="36" t="s">
        <v>11306</v>
      </c>
      <c r="C259" s="35" t="s">
        <v>1791</v>
      </c>
      <c r="D259" s="35" t="s">
        <v>8991</v>
      </c>
      <c r="E259" s="38" t="s">
        <v>11307</v>
      </c>
      <c r="F259" s="39"/>
      <c r="G259" s="40" t="s">
        <v>11308</v>
      </c>
      <c r="H259" s="35" t="s">
        <v>11309</v>
      </c>
      <c r="I259" s="40" t="s">
        <v>11310</v>
      </c>
      <c r="J259" s="35" t="s">
        <v>11311</v>
      </c>
      <c r="K259" s="40" t="s">
        <v>11312</v>
      </c>
      <c r="L259" s="40" t="s">
        <v>11313</v>
      </c>
      <c r="M259" s="40" t="s">
        <v>11314</v>
      </c>
      <c r="N259" s="40" t="s">
        <v>11315</v>
      </c>
      <c r="O259" s="37"/>
      <c r="P259" s="41" t="s">
        <v>11316</v>
      </c>
    </row>
    <row r="260" spans="1:16" ht="12.75" customHeight="1">
      <c r="A260" s="35" t="s">
        <v>11285</v>
      </c>
      <c r="B260" s="36" t="s">
        <v>11317</v>
      </c>
      <c r="C260" s="35" t="s">
        <v>1795</v>
      </c>
      <c r="D260" s="35" t="s">
        <v>8979</v>
      </c>
      <c r="E260" s="38" t="s">
        <v>11318</v>
      </c>
      <c r="F260" s="39"/>
      <c r="G260" s="40" t="s">
        <v>11319</v>
      </c>
      <c r="H260" s="35" t="s">
        <v>11320</v>
      </c>
      <c r="I260" s="40" t="s">
        <v>11321</v>
      </c>
      <c r="J260" s="35" t="s">
        <v>11322</v>
      </c>
      <c r="K260" s="40" t="s">
        <v>11323</v>
      </c>
      <c r="L260" s="40" t="s">
        <v>11324</v>
      </c>
      <c r="M260" s="40" t="s">
        <v>11325</v>
      </c>
      <c r="N260" s="40" t="s">
        <v>11326</v>
      </c>
      <c r="O260" s="37"/>
      <c r="P260" s="41" t="s">
        <v>9021</v>
      </c>
    </row>
    <row r="261" spans="1:16" ht="12.75" customHeight="1">
      <c r="A261" s="35" t="s">
        <v>11285</v>
      </c>
      <c r="B261" s="36" t="s">
        <v>11327</v>
      </c>
      <c r="C261" s="35" t="s">
        <v>1801</v>
      </c>
      <c r="D261" s="35" t="s">
        <v>8979</v>
      </c>
      <c r="E261" s="38" t="s">
        <v>11328</v>
      </c>
      <c r="F261" s="39"/>
      <c r="G261" s="40" t="s">
        <v>11329</v>
      </c>
      <c r="H261" s="35" t="s">
        <v>11330</v>
      </c>
      <c r="I261" s="40" t="s">
        <v>11331</v>
      </c>
      <c r="J261" s="35" t="s">
        <v>11332</v>
      </c>
      <c r="K261" s="40" t="s">
        <v>11333</v>
      </c>
      <c r="L261" s="40" t="s">
        <v>11334</v>
      </c>
      <c r="M261" s="40" t="s">
        <v>11335</v>
      </c>
      <c r="N261" s="40" t="s">
        <v>11336</v>
      </c>
      <c r="O261" s="37"/>
      <c r="P261" s="41" t="s">
        <v>9342</v>
      </c>
    </row>
    <row r="262" spans="1:16" ht="12.95" customHeight="1">
      <c r="A262" s="35" t="s">
        <v>1802</v>
      </c>
      <c r="B262" s="36" t="s">
        <v>11337</v>
      </c>
      <c r="C262" s="35" t="s">
        <v>1804</v>
      </c>
      <c r="D262" s="35" t="s">
        <v>9459</v>
      </c>
      <c r="E262" s="38" t="s">
        <v>11338</v>
      </c>
      <c r="F262" s="39"/>
      <c r="G262" s="37" t="str" cm="1">
        <f t="array" ref="G262">HYPERLINK("https://n2t.net/ark:/65665/3c14844ab-5b51-4e06-822c-16e16fed86ee")</f>
        <v>https://n2t.net/ark:/65665/3c14844ab-5b51-4e06-822c-16e16fed86ee</v>
      </c>
      <c r="H262" s="35" t="s">
        <v>11339</v>
      </c>
      <c r="I262" s="37" t="str" cm="1">
        <f t="array" ref="I262">HYPERLINK("https://n2t.net/ark:/65665/3d588c5af-5977-4143-b34d-83d1c0a23ac8")</f>
        <v>https://n2t.net/ark:/65665/3d588c5af-5977-4143-b34d-83d1c0a23ac8</v>
      </c>
      <c r="J262" s="35" t="s">
        <v>9185</v>
      </c>
      <c r="K262" s="35" t="s">
        <v>9185</v>
      </c>
      <c r="L262" s="43" t="str" cm="1">
        <f t="array" ref="L262">HYPERLINK("https://www.ncbi.nlm.nih.gov/biosample/?term=SAMN48403053","SAMN48403053")</f>
        <v>SAMN48403053</v>
      </c>
      <c r="M262" s="43" t="str" cm="1">
        <f t="array" ref="M262">HYPERLINK("https://www.ncbi.nlm.nih.gov/sra/?term=SRR33529734","SRR33529734")</f>
        <v>SRR33529734</v>
      </c>
      <c r="N262" s="43" t="str" cm="1">
        <f t="array" ref="N262">HYPERLINK("https://www.ncbi.nlm.nih.gov/nuccore/PV637411","PV637411")</f>
        <v>PV637411</v>
      </c>
      <c r="O262" s="37"/>
      <c r="P262" s="41" t="s">
        <v>11340</v>
      </c>
    </row>
    <row r="263" spans="1:16" ht="12.75" customHeight="1">
      <c r="A263" s="35" t="s">
        <v>1802</v>
      </c>
      <c r="B263" s="36" t="s">
        <v>11341</v>
      </c>
      <c r="C263" s="35" t="s">
        <v>1807</v>
      </c>
      <c r="D263" s="35" t="s">
        <v>8991</v>
      </c>
      <c r="E263" s="38" t="s">
        <v>11342</v>
      </c>
      <c r="F263" s="39"/>
      <c r="G263" s="40" t="s">
        <v>11343</v>
      </c>
      <c r="H263" s="35" t="s">
        <v>11344</v>
      </c>
      <c r="I263" s="40" t="s">
        <v>11345</v>
      </c>
      <c r="J263" s="35" t="s">
        <v>11346</v>
      </c>
      <c r="K263" s="40" t="s">
        <v>11347</v>
      </c>
      <c r="L263" s="40" t="s">
        <v>11348</v>
      </c>
      <c r="M263" s="40" t="s">
        <v>11349</v>
      </c>
      <c r="N263" s="40" t="s">
        <v>11350</v>
      </c>
      <c r="O263" s="37"/>
      <c r="P263" s="41" t="s">
        <v>9634</v>
      </c>
    </row>
    <row r="264" spans="1:16" ht="12.75" customHeight="1">
      <c r="A264" s="35" t="s">
        <v>1802</v>
      </c>
      <c r="B264" s="36" t="s">
        <v>11341</v>
      </c>
      <c r="C264" s="35" t="s">
        <v>1807</v>
      </c>
      <c r="D264" s="35" t="s">
        <v>8991</v>
      </c>
      <c r="E264" s="38" t="s">
        <v>11351</v>
      </c>
      <c r="F264" s="39"/>
      <c r="G264" s="40" t="s">
        <v>11352</v>
      </c>
      <c r="H264" s="35" t="s">
        <v>11353</v>
      </c>
      <c r="I264" s="40" t="s">
        <v>11354</v>
      </c>
      <c r="J264" s="35" t="s">
        <v>11355</v>
      </c>
      <c r="K264" s="40" t="s">
        <v>11356</v>
      </c>
      <c r="L264" s="40" t="s">
        <v>11357</v>
      </c>
      <c r="M264" s="40" t="s">
        <v>11358</v>
      </c>
      <c r="N264" s="40" t="s">
        <v>11359</v>
      </c>
      <c r="O264" s="37"/>
      <c r="P264" s="41" t="s">
        <v>9634</v>
      </c>
    </row>
    <row r="265" spans="1:16" ht="12.95" customHeight="1">
      <c r="A265" s="35" t="s">
        <v>1802</v>
      </c>
      <c r="B265" s="36" t="s">
        <v>11341</v>
      </c>
      <c r="C265" s="35" t="s">
        <v>1807</v>
      </c>
      <c r="D265" s="35" t="s">
        <v>8991</v>
      </c>
      <c r="E265" s="38" t="s">
        <v>11360</v>
      </c>
      <c r="F265" s="39"/>
      <c r="G265" s="37" t="str" cm="1">
        <f t="array" ref="G265">HYPERLINK("https://n2t.net/ark:/65665/3c2c565a2-8d43-4249-9093-71f0415fbab1")</f>
        <v>https://n2t.net/ark:/65665/3c2c565a2-8d43-4249-9093-71f0415fbab1</v>
      </c>
      <c r="H265" s="35" t="s">
        <v>11361</v>
      </c>
      <c r="I265" s="37" t="str" cm="1">
        <f t="array" ref="I265">HYPERLINK("https://n2t.net/ark:/65665/394b58630-5e48-4477-9eb4-81dd72ec2542")</f>
        <v>https://n2t.net/ark:/65665/394b58630-5e48-4477-9eb4-81dd72ec2542</v>
      </c>
      <c r="J265" s="35" t="s">
        <v>9185</v>
      </c>
      <c r="K265" s="35" t="s">
        <v>9185</v>
      </c>
      <c r="L265" s="43" t="str" cm="1">
        <f t="array" ref="L265">HYPERLINK("https://www.ncbi.nlm.nih.gov/biosample/?term=SAMN48403202","SAMN48403202")</f>
        <v>SAMN48403202</v>
      </c>
      <c r="M265" s="43" t="str" cm="1">
        <f t="array" ref="M265">HYPERLINK("https://www.ncbi.nlm.nih.gov/sra/?term=SRR33529954","SRR33529954")</f>
        <v>SRR33529954</v>
      </c>
      <c r="N265" s="43" t="str" cm="1">
        <f t="array" ref="N265">HYPERLINK("https://www.ncbi.nlm.nih.gov/nuccore/PV637410","PV637410")</f>
        <v>PV637410</v>
      </c>
      <c r="O265" s="37"/>
      <c r="P265" s="41" t="s">
        <v>11340</v>
      </c>
    </row>
    <row r="266" spans="1:16" ht="12.75" customHeight="1">
      <c r="A266" s="35" t="s">
        <v>11362</v>
      </c>
      <c r="B266" s="36" t="s">
        <v>11363</v>
      </c>
      <c r="C266" s="35" t="s">
        <v>1834</v>
      </c>
      <c r="D266" s="35" t="s">
        <v>8979</v>
      </c>
      <c r="E266" s="38" t="s">
        <v>11364</v>
      </c>
      <c r="F266" s="39"/>
      <c r="G266" s="40" t="s">
        <v>11365</v>
      </c>
      <c r="H266" s="35" t="s">
        <v>11366</v>
      </c>
      <c r="I266" s="40" t="s">
        <v>11367</v>
      </c>
      <c r="J266" s="35" t="s">
        <v>11368</v>
      </c>
      <c r="K266" s="40" t="s">
        <v>11369</v>
      </c>
      <c r="L266" s="40" t="s">
        <v>11370</v>
      </c>
      <c r="M266" s="40" t="s">
        <v>11371</v>
      </c>
      <c r="N266" s="40" t="s">
        <v>11372</v>
      </c>
      <c r="O266" s="37"/>
      <c r="P266" s="41" t="s">
        <v>9021</v>
      </c>
    </row>
    <row r="267" spans="1:16" ht="12.75" customHeight="1">
      <c r="A267" s="35" t="s">
        <v>1832</v>
      </c>
      <c r="B267" s="36" t="s">
        <v>11373</v>
      </c>
      <c r="C267" s="35" t="s">
        <v>1836</v>
      </c>
      <c r="D267" s="35" t="s">
        <v>8991</v>
      </c>
      <c r="E267" s="38" t="s">
        <v>11374</v>
      </c>
      <c r="F267" s="39"/>
      <c r="G267" s="40" t="s">
        <v>11375</v>
      </c>
      <c r="H267" s="35" t="s">
        <v>11376</v>
      </c>
      <c r="I267" s="40" t="s">
        <v>11377</v>
      </c>
      <c r="J267" s="35" t="s">
        <v>11378</v>
      </c>
      <c r="K267" s="40" t="s">
        <v>11379</v>
      </c>
      <c r="L267" s="40" t="s">
        <v>11380</v>
      </c>
      <c r="M267" s="40" t="s">
        <v>11381</v>
      </c>
      <c r="N267" s="40" t="s">
        <v>11382</v>
      </c>
      <c r="O267" s="37"/>
      <c r="P267" s="41" t="s">
        <v>9342</v>
      </c>
    </row>
    <row r="268" spans="1:16" ht="12.75" customHeight="1">
      <c r="A268" s="35" t="s">
        <v>11362</v>
      </c>
      <c r="B268" s="36" t="s">
        <v>11383</v>
      </c>
      <c r="C268" s="35" t="s">
        <v>1846</v>
      </c>
      <c r="D268" s="35" t="s">
        <v>8979</v>
      </c>
      <c r="E268" s="38" t="s">
        <v>11384</v>
      </c>
      <c r="F268" s="39"/>
      <c r="G268" s="40" t="s">
        <v>11385</v>
      </c>
      <c r="H268" s="35" t="s">
        <v>11386</v>
      </c>
      <c r="I268" s="40" t="s">
        <v>11387</v>
      </c>
      <c r="J268" s="35" t="s">
        <v>11388</v>
      </c>
      <c r="K268" s="40" t="s">
        <v>11389</v>
      </c>
      <c r="L268" s="40" t="s">
        <v>11390</v>
      </c>
      <c r="M268" s="40" t="s">
        <v>11391</v>
      </c>
      <c r="N268" s="40" t="s">
        <v>11392</v>
      </c>
      <c r="O268" s="37"/>
      <c r="P268" s="41" t="s">
        <v>9021</v>
      </c>
    </row>
    <row r="269" spans="1:16" ht="12.75" customHeight="1">
      <c r="A269" s="35" t="s">
        <v>11362</v>
      </c>
      <c r="B269" s="36" t="s">
        <v>11393</v>
      </c>
      <c r="C269" s="35" t="s">
        <v>1853</v>
      </c>
      <c r="D269" s="35" t="s">
        <v>8979</v>
      </c>
      <c r="E269" s="38" t="s">
        <v>11394</v>
      </c>
      <c r="F269" s="39"/>
      <c r="G269" s="40" t="s">
        <v>11395</v>
      </c>
      <c r="H269" s="35" t="s">
        <v>11396</v>
      </c>
      <c r="I269" s="40" t="s">
        <v>11397</v>
      </c>
      <c r="J269" s="35" t="s">
        <v>11398</v>
      </c>
      <c r="K269" s="40" t="s">
        <v>11399</v>
      </c>
      <c r="L269" s="40" t="s">
        <v>11400</v>
      </c>
      <c r="M269" s="40" t="s">
        <v>11401</v>
      </c>
      <c r="N269" s="40" t="s">
        <v>11402</v>
      </c>
      <c r="O269" s="37"/>
      <c r="P269" s="41" t="s">
        <v>9021</v>
      </c>
    </row>
    <row r="270" spans="1:16" ht="12.75" customHeight="1">
      <c r="A270" s="35" t="s">
        <v>1877</v>
      </c>
      <c r="B270" s="36" t="s">
        <v>11403</v>
      </c>
      <c r="C270" s="35" t="s">
        <v>1879</v>
      </c>
      <c r="D270" s="35" t="s">
        <v>8991</v>
      </c>
      <c r="E270" s="38" t="s">
        <v>11404</v>
      </c>
      <c r="F270" s="39"/>
      <c r="G270" s="40" t="s">
        <v>11405</v>
      </c>
      <c r="H270" s="35" t="s">
        <v>11406</v>
      </c>
      <c r="I270" s="40" t="s">
        <v>11407</v>
      </c>
      <c r="J270" s="35" t="s">
        <v>11408</v>
      </c>
      <c r="K270" s="40" t="s">
        <v>11409</v>
      </c>
      <c r="L270" s="40" t="s">
        <v>11410</v>
      </c>
      <c r="M270" s="40" t="s">
        <v>11411</v>
      </c>
      <c r="N270" s="40" t="s">
        <v>11412</v>
      </c>
      <c r="O270" s="37"/>
      <c r="P270" s="41" t="s">
        <v>9920</v>
      </c>
    </row>
    <row r="271" spans="1:16" ht="12.75" customHeight="1">
      <c r="A271" s="35" t="s">
        <v>1880</v>
      </c>
      <c r="B271" s="36" t="s">
        <v>11413</v>
      </c>
      <c r="C271" s="35" t="s">
        <v>1889</v>
      </c>
      <c r="D271" s="35" t="s">
        <v>8991</v>
      </c>
      <c r="E271" s="38" t="s">
        <v>11414</v>
      </c>
      <c r="F271" s="39"/>
      <c r="G271" s="40" t="s">
        <v>11415</v>
      </c>
      <c r="H271" s="35" t="s">
        <v>11416</v>
      </c>
      <c r="I271" s="40" t="s">
        <v>11417</v>
      </c>
      <c r="J271" s="35" t="s">
        <v>11418</v>
      </c>
      <c r="K271" s="40" t="s">
        <v>11419</v>
      </c>
      <c r="L271" s="40" t="s">
        <v>11420</v>
      </c>
      <c r="M271" s="40" t="s">
        <v>11421</v>
      </c>
      <c r="N271" s="40" t="s">
        <v>11422</v>
      </c>
      <c r="O271" s="37"/>
      <c r="P271" s="41" t="s">
        <v>9766</v>
      </c>
    </row>
    <row r="272" spans="1:16" ht="12.75" customHeight="1">
      <c r="A272" s="35" t="s">
        <v>11423</v>
      </c>
      <c r="B272" s="36" t="s">
        <v>11424</v>
      </c>
      <c r="C272" s="35" t="s">
        <v>1891</v>
      </c>
      <c r="D272" s="35" t="s">
        <v>8979</v>
      </c>
      <c r="E272" s="38" t="s">
        <v>11425</v>
      </c>
      <c r="F272" s="39"/>
      <c r="G272" s="40" t="s">
        <v>11426</v>
      </c>
      <c r="H272" s="35" t="s">
        <v>11427</v>
      </c>
      <c r="I272" s="40" t="s">
        <v>11428</v>
      </c>
      <c r="J272" s="35" t="s">
        <v>11429</v>
      </c>
      <c r="K272" s="40" t="s">
        <v>11430</v>
      </c>
      <c r="L272" s="40" t="s">
        <v>11431</v>
      </c>
      <c r="M272" s="40" t="s">
        <v>11432</v>
      </c>
      <c r="N272" s="40" t="s">
        <v>11433</v>
      </c>
      <c r="O272" s="35" t="s">
        <v>9556</v>
      </c>
      <c r="P272" s="41" t="s">
        <v>9557</v>
      </c>
    </row>
    <row r="273" spans="1:16" ht="12.95" customHeight="1">
      <c r="A273" s="35" t="s">
        <v>1880</v>
      </c>
      <c r="B273" s="36" t="s">
        <v>11434</v>
      </c>
      <c r="C273" s="37"/>
      <c r="D273" s="35" t="s">
        <v>8991</v>
      </c>
      <c r="E273" s="38" t="s">
        <v>11435</v>
      </c>
      <c r="F273" s="39"/>
      <c r="G273" s="37" t="str" cm="1">
        <f t="array" ref="G273">HYPERLINK("https://n2t.net/ark:/65665/32eafbabb-e134-4de6-b815-2c36ab0dab89")</f>
        <v>https://n2t.net/ark:/65665/32eafbabb-e134-4de6-b815-2c36ab0dab89</v>
      </c>
      <c r="H273" s="35" t="s">
        <v>11436</v>
      </c>
      <c r="I273" s="37" t="str" cm="1">
        <f t="array" ref="I273">HYPERLINK("https://n2t.net/ark:/65665/31a3c1a5d-e182-43cb-ad94-1732e21398ee")</f>
        <v>https://n2t.net/ark:/65665/31a3c1a5d-e182-43cb-ad94-1732e21398ee</v>
      </c>
      <c r="J273" s="35" t="s">
        <v>9185</v>
      </c>
      <c r="K273" s="35" t="s">
        <v>9185</v>
      </c>
      <c r="L273" s="43" t="str" cm="1">
        <f t="array" ref="L273">HYPERLINK("https://www.ncbi.nlm.nih.gov/biosample/?term=SAMN48403063","SAMN48403063")</f>
        <v>SAMN48403063</v>
      </c>
      <c r="M273" s="43" t="str" cm="1">
        <f t="array" ref="M273">HYPERLINK("https://www.ncbi.nlm.nih.gov/sra/?term=SRR33529867","SRR33529867")</f>
        <v>SRR33529867</v>
      </c>
      <c r="N273" s="43" t="str" cm="1">
        <f t="array" ref="N273">HYPERLINK("https://www.ncbi.nlm.nih.gov/nuccore/PV637421","PV637421")</f>
        <v>PV637421</v>
      </c>
      <c r="O273" s="37"/>
      <c r="P273" s="41" t="s">
        <v>11340</v>
      </c>
    </row>
    <row r="274" spans="1:16" ht="12.95" customHeight="1">
      <c r="A274" s="35" t="s">
        <v>1880</v>
      </c>
      <c r="B274" s="36" t="s">
        <v>11434</v>
      </c>
      <c r="C274" s="37"/>
      <c r="D274" s="35" t="s">
        <v>8991</v>
      </c>
      <c r="E274" s="38" t="s">
        <v>11437</v>
      </c>
      <c r="F274" s="39"/>
      <c r="G274" s="37" t="str" cm="1">
        <f t="array" ref="G274">HYPERLINK("https://n2t.net/ark:/65665/3220e7d2f-f6b2-4ca0-84c8-bbdf2059b639")</f>
        <v>https://n2t.net/ark:/65665/3220e7d2f-f6b2-4ca0-84c8-bbdf2059b639</v>
      </c>
      <c r="H274" s="35" t="s">
        <v>11438</v>
      </c>
      <c r="I274" s="37" t="str" cm="1">
        <f t="array" ref="I274">HYPERLINK("https://n2t.net/ark:/65665/375af776e-88f8-4d09-bcc7-96303d40f81f")</f>
        <v>https://n2t.net/ark:/65665/375af776e-88f8-4d09-bcc7-96303d40f81f</v>
      </c>
      <c r="J274" s="35" t="s">
        <v>9185</v>
      </c>
      <c r="K274" s="35" t="s">
        <v>9185</v>
      </c>
      <c r="L274" s="43" t="str" cm="1">
        <f t="array" ref="L274">HYPERLINK("https://www.ncbi.nlm.nih.gov/biosample/?term=SAMN48403305","SAMN48403305")</f>
        <v>SAMN48403305</v>
      </c>
      <c r="M274" s="43" t="str" cm="1">
        <f t="array" ref="M274">HYPERLINK("https://www.ncbi.nlm.nih.gov/sra/?term=SRR33529768","SRR33529768")</f>
        <v>SRR33529768</v>
      </c>
      <c r="N274" s="43" t="str" cm="1">
        <f t="array" ref="N274">HYPERLINK("https://www.ncbi.nlm.nih.gov/nuccore/PV637426","PV637426")</f>
        <v>PV637426</v>
      </c>
      <c r="O274" s="37"/>
      <c r="P274" s="41" t="s">
        <v>11340</v>
      </c>
    </row>
    <row r="275" spans="1:16" ht="12.75" customHeight="1">
      <c r="A275" s="35" t="s">
        <v>1880</v>
      </c>
      <c r="B275" s="36" t="s">
        <v>11439</v>
      </c>
      <c r="C275" s="35" t="s">
        <v>1906</v>
      </c>
      <c r="D275" s="35" t="s">
        <v>8991</v>
      </c>
      <c r="E275" s="38" t="s">
        <v>11440</v>
      </c>
      <c r="F275" s="39"/>
      <c r="G275" s="40" t="s">
        <v>11441</v>
      </c>
      <c r="H275" s="35" t="s">
        <v>11442</v>
      </c>
      <c r="I275" s="40" t="s">
        <v>11443</v>
      </c>
      <c r="J275" s="35" t="s">
        <v>11444</v>
      </c>
      <c r="K275" s="40" t="s">
        <v>11445</v>
      </c>
      <c r="L275" s="40" t="s">
        <v>11446</v>
      </c>
      <c r="M275" s="40" t="s">
        <v>11447</v>
      </c>
      <c r="N275" s="40" t="s">
        <v>11448</v>
      </c>
      <c r="O275" s="37"/>
      <c r="P275" s="41" t="s">
        <v>10535</v>
      </c>
    </row>
    <row r="276" spans="1:16" ht="12.75" customHeight="1">
      <c r="A276" s="35" t="s">
        <v>1880</v>
      </c>
      <c r="B276" s="36" t="s">
        <v>11449</v>
      </c>
      <c r="C276" s="35" t="s">
        <v>1909</v>
      </c>
      <c r="D276" s="35" t="s">
        <v>9459</v>
      </c>
      <c r="E276" s="38" t="s">
        <v>11450</v>
      </c>
      <c r="F276" s="39"/>
      <c r="G276" s="40" t="s">
        <v>11451</v>
      </c>
      <c r="H276" s="35" t="s">
        <v>11452</v>
      </c>
      <c r="I276" s="40" t="s">
        <v>11453</v>
      </c>
      <c r="J276" s="35" t="s">
        <v>11454</v>
      </c>
      <c r="K276" s="40" t="s">
        <v>11455</v>
      </c>
      <c r="L276" s="40" t="s">
        <v>11456</v>
      </c>
      <c r="M276" s="40" t="s">
        <v>11457</v>
      </c>
      <c r="N276" s="40" t="s">
        <v>11458</v>
      </c>
      <c r="O276" s="37"/>
      <c r="P276" s="41" t="s">
        <v>9021</v>
      </c>
    </row>
    <row r="277" spans="1:16" ht="12.75" customHeight="1">
      <c r="A277" s="35" t="s">
        <v>1880</v>
      </c>
      <c r="B277" s="36" t="s">
        <v>11459</v>
      </c>
      <c r="C277" s="35" t="s">
        <v>1915</v>
      </c>
      <c r="D277" s="35" t="s">
        <v>8991</v>
      </c>
      <c r="E277" s="38" t="s">
        <v>11460</v>
      </c>
      <c r="F277" s="39"/>
      <c r="G277" s="40" t="s">
        <v>11461</v>
      </c>
      <c r="H277" s="35" t="s">
        <v>11462</v>
      </c>
      <c r="I277" s="40" t="s">
        <v>11463</v>
      </c>
      <c r="J277" s="35" t="s">
        <v>11464</v>
      </c>
      <c r="K277" s="40" t="s">
        <v>11465</v>
      </c>
      <c r="L277" s="40" t="s">
        <v>11466</v>
      </c>
      <c r="M277" s="40" t="s">
        <v>11467</v>
      </c>
      <c r="N277" s="40" t="s">
        <v>11468</v>
      </c>
      <c r="O277" s="37"/>
      <c r="P277" s="41" t="s">
        <v>9342</v>
      </c>
    </row>
    <row r="278" spans="1:16" ht="12.75" customHeight="1">
      <c r="A278" s="35" t="s">
        <v>1880</v>
      </c>
      <c r="B278" s="36" t="s">
        <v>11469</v>
      </c>
      <c r="C278" s="35" t="s">
        <v>1918</v>
      </c>
      <c r="D278" s="35" t="s">
        <v>8991</v>
      </c>
      <c r="E278" s="38" t="s">
        <v>11470</v>
      </c>
      <c r="F278" s="39"/>
      <c r="G278" s="40" t="s">
        <v>11471</v>
      </c>
      <c r="H278" s="35" t="s">
        <v>11472</v>
      </c>
      <c r="I278" s="40" t="s">
        <v>11473</v>
      </c>
      <c r="J278" s="35" t="s">
        <v>11474</v>
      </c>
      <c r="K278" s="40" t="s">
        <v>11475</v>
      </c>
      <c r="L278" s="40" t="s">
        <v>11476</v>
      </c>
      <c r="M278" s="40" t="s">
        <v>11477</v>
      </c>
      <c r="N278" s="40" t="s">
        <v>11478</v>
      </c>
      <c r="O278" s="37"/>
      <c r="P278" s="41" t="s">
        <v>10273</v>
      </c>
    </row>
    <row r="279" spans="1:16" ht="12.75" customHeight="1">
      <c r="A279" s="35" t="s">
        <v>1880</v>
      </c>
      <c r="B279" s="36" t="s">
        <v>11479</v>
      </c>
      <c r="C279" s="35" t="s">
        <v>1922</v>
      </c>
      <c r="D279" s="35" t="s">
        <v>8991</v>
      </c>
      <c r="E279" s="38" t="s">
        <v>11480</v>
      </c>
      <c r="F279" s="39"/>
      <c r="G279" s="40" t="s">
        <v>11481</v>
      </c>
      <c r="H279" s="35" t="s">
        <v>11482</v>
      </c>
      <c r="I279" s="40" t="s">
        <v>11483</v>
      </c>
      <c r="J279" s="35" t="s">
        <v>11484</v>
      </c>
      <c r="K279" s="40" t="s">
        <v>11485</v>
      </c>
      <c r="L279" s="40" t="s">
        <v>11486</v>
      </c>
      <c r="M279" s="40" t="s">
        <v>11487</v>
      </c>
      <c r="N279" s="40" t="s">
        <v>11488</v>
      </c>
      <c r="O279" s="37"/>
      <c r="P279" s="41" t="s">
        <v>11316</v>
      </c>
    </row>
    <row r="280" spans="1:16" ht="12.95" customHeight="1">
      <c r="A280" s="35" t="s">
        <v>1880</v>
      </c>
      <c r="B280" s="36" t="s">
        <v>11479</v>
      </c>
      <c r="C280" s="35" t="s">
        <v>1922</v>
      </c>
      <c r="D280" s="35" t="s">
        <v>8991</v>
      </c>
      <c r="E280" s="38" t="s">
        <v>11489</v>
      </c>
      <c r="F280" s="39"/>
      <c r="G280" s="37" t="str" cm="1">
        <f t="array" ref="G280">HYPERLINK("https://n2t.net/ark:/65665/3c746dfd9-ce7d-4d43-a99f-ca3d84387794")</f>
        <v>https://n2t.net/ark:/65665/3c746dfd9-ce7d-4d43-a99f-ca3d84387794</v>
      </c>
      <c r="H280" s="35" t="s">
        <v>11490</v>
      </c>
      <c r="I280" s="37" t="str" cm="1">
        <f t="array" ref="I280">HYPERLINK("https://n2t.net/ark:/65665/344f43234-eba6-4c7f-b3c4-e4bde9f5f7e0")</f>
        <v>https://n2t.net/ark:/65665/344f43234-eba6-4c7f-b3c4-e4bde9f5f7e0</v>
      </c>
      <c r="J280" s="35" t="s">
        <v>9185</v>
      </c>
      <c r="K280" s="35" t="s">
        <v>9185</v>
      </c>
      <c r="L280" s="43" t="str" cm="1">
        <f t="array" ref="L280">HYPERLINK("https://www.ncbi.nlm.nih.gov/biosample/?term=SAMN48403244","SAMN48403244")</f>
        <v>SAMN48403244</v>
      </c>
      <c r="M280" s="43" t="str" cm="1">
        <f t="array" ref="M280">HYPERLINK("https://www.ncbi.nlm.nih.gov/sra/?term=SRR33529788","SRR33529788")</f>
        <v>SRR33529788</v>
      </c>
      <c r="N280" s="43" t="str" cm="1">
        <f t="array" ref="N280">HYPERLINK("https://www.ncbi.nlm.nih.gov/nuccore/PV637413","PV637413")</f>
        <v>PV637413</v>
      </c>
      <c r="O280" s="37"/>
      <c r="P280" s="41" t="s">
        <v>11340</v>
      </c>
    </row>
    <row r="281" spans="1:16" ht="12.95" customHeight="1">
      <c r="A281" s="35" t="s">
        <v>1880</v>
      </c>
      <c r="B281" s="36" t="s">
        <v>11479</v>
      </c>
      <c r="C281" s="35" t="s">
        <v>1922</v>
      </c>
      <c r="D281" s="35" t="s">
        <v>8991</v>
      </c>
      <c r="E281" s="38" t="s">
        <v>11491</v>
      </c>
      <c r="F281" s="39"/>
      <c r="G281" s="37" t="str" cm="1">
        <f t="array" ref="G281">HYPERLINK("https://n2t.net/ark:/65665/33c43de1c-3dd4-4412-be63-17f3171c36b6")</f>
        <v>https://n2t.net/ark:/65665/33c43de1c-3dd4-4412-be63-17f3171c36b6</v>
      </c>
      <c r="H281" s="35" t="s">
        <v>11492</v>
      </c>
      <c r="I281" s="37" t="str" cm="1">
        <f t="array" ref="I281">HYPERLINK("https://n2t.net/ark:/65665/3d273c086-2dc0-406f-aa03-df7c5ae66cb9")</f>
        <v>https://n2t.net/ark:/65665/3d273c086-2dc0-406f-aa03-df7c5ae66cb9</v>
      </c>
      <c r="J281" s="35" t="s">
        <v>9185</v>
      </c>
      <c r="K281" s="35" t="s">
        <v>9185</v>
      </c>
      <c r="L281" s="43" t="str" cm="1">
        <f t="array" ref="L281">HYPERLINK("https://www.ncbi.nlm.nih.gov/biosample/?term=SAMN48403245","SAMN48403245")</f>
        <v>SAMN48403245</v>
      </c>
      <c r="M281" s="43" t="str" cm="1">
        <f t="array" ref="M281">HYPERLINK("https://www.ncbi.nlm.nih.gov/sra/?term=SRR33529787","SRR33529787")</f>
        <v>SRR33529787</v>
      </c>
      <c r="N281" s="43" t="str" cm="1">
        <f t="array" ref="N281">HYPERLINK("https://www.ncbi.nlm.nih.gov/nuccore/PV637414","PV637414")</f>
        <v>PV637414</v>
      </c>
      <c r="O281" s="37"/>
      <c r="P281" s="41" t="s">
        <v>11340</v>
      </c>
    </row>
    <row r="282" spans="1:16" ht="12.95" customHeight="1">
      <c r="A282" s="35" t="s">
        <v>1880</v>
      </c>
      <c r="B282" s="36" t="s">
        <v>11479</v>
      </c>
      <c r="C282" s="35" t="s">
        <v>1922</v>
      </c>
      <c r="D282" s="35" t="s">
        <v>8991</v>
      </c>
      <c r="E282" s="38" t="s">
        <v>11493</v>
      </c>
      <c r="F282" s="39"/>
      <c r="G282" s="37" t="str" cm="1">
        <f t="array" ref="G282">HYPERLINK("https://n2t.net/ark:/65665/38a16048e-9dfc-4c3d-b548-0d862f973a34")</f>
        <v>https://n2t.net/ark:/65665/38a16048e-9dfc-4c3d-b548-0d862f973a34</v>
      </c>
      <c r="H282" s="35" t="s">
        <v>11494</v>
      </c>
      <c r="I282" s="37" t="str" cm="1">
        <f t="array" ref="I282">HYPERLINK("https://n2t.net/ark:/65665/313b28f3d-e2a7-480e-8abd-f6b4eb6b2223")</f>
        <v>https://n2t.net/ark:/65665/313b28f3d-e2a7-480e-8abd-f6b4eb6b2223</v>
      </c>
      <c r="J282" s="35" t="s">
        <v>9185</v>
      </c>
      <c r="K282" s="35" t="s">
        <v>9185</v>
      </c>
      <c r="L282" s="43" t="str" cm="1">
        <f t="array" ref="L282">HYPERLINK("https://www.ncbi.nlm.nih.gov/biosample/?term=SAMN48403246","SAMN48403246")</f>
        <v>SAMN48403246</v>
      </c>
      <c r="M282" s="43" t="str" cm="1">
        <f t="array" ref="M282">HYPERLINK("https://www.ncbi.nlm.nih.gov/sra/?term=SRR33529786","SRR33529786")</f>
        <v>SRR33529786</v>
      </c>
      <c r="N282" s="43" t="str" cm="1">
        <f t="array" ref="N282">HYPERLINK("https://www.ncbi.nlm.nih.gov/nuccore/PV637415","PV637415")</f>
        <v>PV637415</v>
      </c>
      <c r="O282" s="37"/>
      <c r="P282" s="41" t="s">
        <v>11340</v>
      </c>
    </row>
    <row r="283" spans="1:16" ht="12.75" customHeight="1">
      <c r="A283" s="35" t="s">
        <v>1880</v>
      </c>
      <c r="B283" s="36" t="s">
        <v>11495</v>
      </c>
      <c r="C283" s="35" t="s">
        <v>1943</v>
      </c>
      <c r="D283" s="35" t="s">
        <v>8991</v>
      </c>
      <c r="E283" s="38" t="s">
        <v>11496</v>
      </c>
      <c r="F283" s="39"/>
      <c r="G283" s="40" t="s">
        <v>11497</v>
      </c>
      <c r="H283" s="35" t="s">
        <v>11498</v>
      </c>
      <c r="I283" s="40" t="s">
        <v>11499</v>
      </c>
      <c r="J283" s="35" t="s">
        <v>9185</v>
      </c>
      <c r="K283" s="35" t="s">
        <v>9185</v>
      </c>
      <c r="L283" s="40" t="s">
        <v>11500</v>
      </c>
      <c r="M283" s="40" t="s">
        <v>11501</v>
      </c>
      <c r="N283" s="40" t="s">
        <v>11502</v>
      </c>
      <c r="O283" s="35" t="s">
        <v>9283</v>
      </c>
      <c r="P283" s="41" t="s">
        <v>9263</v>
      </c>
    </row>
    <row r="284" spans="1:16" ht="12.95" customHeight="1">
      <c r="A284" s="35" t="s">
        <v>1880</v>
      </c>
      <c r="B284" s="36" t="s">
        <v>11503</v>
      </c>
      <c r="C284" s="35" t="s">
        <v>1949</v>
      </c>
      <c r="D284" s="35" t="s">
        <v>8991</v>
      </c>
      <c r="E284" s="38" t="s">
        <v>11504</v>
      </c>
      <c r="F284" s="39"/>
      <c r="G284" s="37" t="str" cm="1">
        <f t="array" ref="G284">HYPERLINK("https://n2t.net/ark:/65665/31d0ff7be-79b3-4403-bbbe-9b0cef28734a")</f>
        <v>https://n2t.net/ark:/65665/31d0ff7be-79b3-4403-bbbe-9b0cef28734a</v>
      </c>
      <c r="H284" s="35" t="s">
        <v>11505</v>
      </c>
      <c r="I284" s="37" t="str" cm="1">
        <f t="array" ref="I284">HYPERLINK("https://n2t.net/ark:/65665/3da2473a2-9703-48f0-aeeb-c3c4d5d477b3")</f>
        <v>https://n2t.net/ark:/65665/3da2473a2-9703-48f0-aeeb-c3c4d5d477b3</v>
      </c>
      <c r="J284" s="35" t="s">
        <v>9185</v>
      </c>
      <c r="K284" s="35" t="s">
        <v>9185</v>
      </c>
      <c r="L284" s="43" t="str" cm="1">
        <f t="array" ref="L284">HYPERLINK("https://www.ncbi.nlm.nih.gov/biosample/?term=SAMN48403248","SAMN48403248")</f>
        <v>SAMN48403248</v>
      </c>
      <c r="M284" s="43" t="str" cm="1">
        <f t="array" ref="M284">HYPERLINK("https://www.ncbi.nlm.nih.gov/sra/?term=SRR33529784","SRR33529784")</f>
        <v>SRR33529784</v>
      </c>
      <c r="N284" s="43" t="str" cm="1">
        <f t="array" ref="N284">HYPERLINK("https://www.ncbi.nlm.nih.gov/nuccore/PV637412","PV637412")</f>
        <v>PV637412</v>
      </c>
      <c r="O284" s="37"/>
      <c r="P284" s="41" t="s">
        <v>11340</v>
      </c>
    </row>
    <row r="285" spans="1:16" ht="12.75" customHeight="1">
      <c r="A285" s="35" t="s">
        <v>11423</v>
      </c>
      <c r="B285" s="36" t="s">
        <v>11506</v>
      </c>
      <c r="C285" s="35" t="s">
        <v>1953</v>
      </c>
      <c r="D285" s="35" t="s">
        <v>8979</v>
      </c>
      <c r="E285" s="38" t="s">
        <v>11507</v>
      </c>
      <c r="F285" s="39"/>
      <c r="G285" s="40" t="s">
        <v>11508</v>
      </c>
      <c r="H285" s="35" t="s">
        <v>11509</v>
      </c>
      <c r="I285" s="40" t="s">
        <v>11510</v>
      </c>
      <c r="J285" s="35" t="s">
        <v>11511</v>
      </c>
      <c r="K285" s="40" t="s">
        <v>11512</v>
      </c>
      <c r="L285" s="40" t="s">
        <v>11513</v>
      </c>
      <c r="M285" s="40" t="s">
        <v>11514</v>
      </c>
      <c r="N285" s="40" t="s">
        <v>11515</v>
      </c>
      <c r="O285" s="37"/>
      <c r="P285" s="41" t="s">
        <v>9263</v>
      </c>
    </row>
    <row r="286" spans="1:16" ht="12.75" customHeight="1">
      <c r="A286" s="35" t="s">
        <v>1880</v>
      </c>
      <c r="B286" s="36" t="s">
        <v>11516</v>
      </c>
      <c r="C286" s="35" t="s">
        <v>1955</v>
      </c>
      <c r="D286" s="35" t="s">
        <v>8991</v>
      </c>
      <c r="E286" s="38" t="s">
        <v>11517</v>
      </c>
      <c r="F286" s="39"/>
      <c r="G286" s="40" t="s">
        <v>11518</v>
      </c>
      <c r="H286" s="35" t="s">
        <v>9185</v>
      </c>
      <c r="I286" s="35" t="s">
        <v>9185</v>
      </c>
      <c r="J286" s="35" t="s">
        <v>11519</v>
      </c>
      <c r="K286" s="40" t="s">
        <v>11520</v>
      </c>
      <c r="L286" s="40" t="s">
        <v>11521</v>
      </c>
      <c r="M286" s="40" t="s">
        <v>11522</v>
      </c>
      <c r="N286" s="40" t="s">
        <v>11523</v>
      </c>
      <c r="O286" s="37"/>
      <c r="P286" s="41" t="s">
        <v>9021</v>
      </c>
    </row>
    <row r="287" spans="1:16" ht="12.75" customHeight="1">
      <c r="A287" s="35" t="s">
        <v>1880</v>
      </c>
      <c r="B287" s="36" t="s">
        <v>11524</v>
      </c>
      <c r="C287" s="35" t="s">
        <v>11525</v>
      </c>
      <c r="D287" s="35" t="s">
        <v>9266</v>
      </c>
      <c r="E287" s="38" t="s">
        <v>11526</v>
      </c>
      <c r="F287" s="39"/>
      <c r="G287" s="40" t="s">
        <v>11527</v>
      </c>
      <c r="H287" s="35" t="s">
        <v>11528</v>
      </c>
      <c r="I287" s="40" t="s">
        <v>11529</v>
      </c>
      <c r="J287" s="35" t="s">
        <v>11530</v>
      </c>
      <c r="K287" s="40" t="s">
        <v>11531</v>
      </c>
      <c r="L287" s="40" t="s">
        <v>11532</v>
      </c>
      <c r="M287" s="40" t="s">
        <v>11533</v>
      </c>
      <c r="N287" s="40" t="s">
        <v>11534</v>
      </c>
      <c r="O287" s="37"/>
      <c r="P287" s="41" t="s">
        <v>9122</v>
      </c>
    </row>
    <row r="288" spans="1:16" ht="12.75" customHeight="1">
      <c r="A288" s="35" t="s">
        <v>1880</v>
      </c>
      <c r="B288" s="36" t="s">
        <v>11535</v>
      </c>
      <c r="C288" s="35" t="s">
        <v>1961</v>
      </c>
      <c r="D288" s="35" t="s">
        <v>8991</v>
      </c>
      <c r="E288" s="38" t="s">
        <v>11536</v>
      </c>
      <c r="F288" s="39"/>
      <c r="G288" s="40" t="s">
        <v>11537</v>
      </c>
      <c r="H288" s="35" t="s">
        <v>11538</v>
      </c>
      <c r="I288" s="40" t="s">
        <v>11539</v>
      </c>
      <c r="J288" s="35" t="s">
        <v>11540</v>
      </c>
      <c r="K288" s="40" t="s">
        <v>11541</v>
      </c>
      <c r="L288" s="40" t="s">
        <v>11542</v>
      </c>
      <c r="M288" s="40" t="s">
        <v>11543</v>
      </c>
      <c r="N288" s="40" t="s">
        <v>11544</v>
      </c>
      <c r="O288" s="37"/>
      <c r="P288" s="41" t="s">
        <v>9122</v>
      </c>
    </row>
    <row r="289" spans="1:16" ht="12.75" customHeight="1">
      <c r="A289" s="35" t="s">
        <v>1962</v>
      </c>
      <c r="B289" s="36" t="s">
        <v>11545</v>
      </c>
      <c r="C289" s="35" t="s">
        <v>1964</v>
      </c>
      <c r="D289" s="35" t="s">
        <v>9344</v>
      </c>
      <c r="E289" s="38" t="s">
        <v>11546</v>
      </c>
      <c r="F289" s="39"/>
      <c r="G289" s="40" t="s">
        <v>11547</v>
      </c>
      <c r="H289" s="35" t="s">
        <v>11548</v>
      </c>
      <c r="I289" s="40" t="s">
        <v>11549</v>
      </c>
      <c r="J289" s="35" t="s">
        <v>11550</v>
      </c>
      <c r="K289" s="40" t="s">
        <v>11551</v>
      </c>
      <c r="L289" s="40" t="s">
        <v>11552</v>
      </c>
      <c r="M289" s="40" t="s">
        <v>11553</v>
      </c>
      <c r="N289" s="40" t="s">
        <v>11554</v>
      </c>
      <c r="O289" s="35" t="s">
        <v>9283</v>
      </c>
      <c r="P289" s="41" t="s">
        <v>9263</v>
      </c>
    </row>
    <row r="290" spans="1:16" ht="12.75" customHeight="1">
      <c r="A290" s="35" t="s">
        <v>1962</v>
      </c>
      <c r="B290" s="36" t="s">
        <v>11555</v>
      </c>
      <c r="C290" s="35" t="s">
        <v>1966</v>
      </c>
      <c r="D290" s="35" t="s">
        <v>9344</v>
      </c>
      <c r="E290" s="38" t="s">
        <v>11556</v>
      </c>
      <c r="F290" s="39"/>
      <c r="G290" s="40" t="s">
        <v>11557</v>
      </c>
      <c r="H290" s="35" t="s">
        <v>11558</v>
      </c>
      <c r="I290" s="40" t="s">
        <v>11559</v>
      </c>
      <c r="J290" s="35" t="s">
        <v>11560</v>
      </c>
      <c r="K290" s="40" t="s">
        <v>11561</v>
      </c>
      <c r="L290" s="40" t="s">
        <v>11562</v>
      </c>
      <c r="M290" s="40" t="s">
        <v>11563</v>
      </c>
      <c r="N290" s="40" t="s">
        <v>11564</v>
      </c>
      <c r="O290" s="35" t="s">
        <v>9283</v>
      </c>
      <c r="P290" s="41" t="s">
        <v>9263</v>
      </c>
    </row>
    <row r="291" spans="1:16" ht="12.75" customHeight="1">
      <c r="A291" s="35" t="s">
        <v>1967</v>
      </c>
      <c r="B291" s="36" t="s">
        <v>11565</v>
      </c>
      <c r="C291" s="35" t="s">
        <v>2000</v>
      </c>
      <c r="D291" s="35" t="s">
        <v>10143</v>
      </c>
      <c r="E291" s="38" t="s">
        <v>11566</v>
      </c>
      <c r="F291" s="39"/>
      <c r="G291" s="37"/>
      <c r="H291" s="37"/>
      <c r="I291" s="37"/>
      <c r="J291" s="37"/>
      <c r="K291" s="37"/>
      <c r="L291" s="40" t="s">
        <v>11567</v>
      </c>
      <c r="M291" s="40" t="s">
        <v>11568</v>
      </c>
      <c r="N291" s="40" t="s">
        <v>11569</v>
      </c>
      <c r="O291" s="37"/>
      <c r="P291" s="41" t="s">
        <v>9122</v>
      </c>
    </row>
    <row r="292" spans="1:16" ht="12.75" customHeight="1">
      <c r="A292" s="35" t="s">
        <v>2007</v>
      </c>
      <c r="B292" s="36" t="s">
        <v>11570</v>
      </c>
      <c r="C292" s="35" t="s">
        <v>2013</v>
      </c>
      <c r="D292" s="35" t="s">
        <v>8991</v>
      </c>
      <c r="E292" s="38" t="s">
        <v>11571</v>
      </c>
      <c r="F292" s="39"/>
      <c r="G292" s="40" t="s">
        <v>11572</v>
      </c>
      <c r="H292" s="35" t="s">
        <v>11573</v>
      </c>
      <c r="I292" s="40" t="s">
        <v>11574</v>
      </c>
      <c r="J292" s="35" t="s">
        <v>11575</v>
      </c>
      <c r="K292" s="40" t="s">
        <v>11576</v>
      </c>
      <c r="L292" s="40" t="s">
        <v>11577</v>
      </c>
      <c r="M292" s="40" t="s">
        <v>11578</v>
      </c>
      <c r="N292" s="40" t="s">
        <v>11579</v>
      </c>
      <c r="O292" s="37"/>
      <c r="P292" s="41" t="s">
        <v>9021</v>
      </c>
    </row>
    <row r="293" spans="1:16" ht="12.75" customHeight="1">
      <c r="A293" s="35" t="s">
        <v>11580</v>
      </c>
      <c r="B293" s="36" t="s">
        <v>11581</v>
      </c>
      <c r="C293" s="35" t="s">
        <v>2016</v>
      </c>
      <c r="D293" s="35" t="s">
        <v>8991</v>
      </c>
      <c r="E293" s="38" t="s">
        <v>11582</v>
      </c>
      <c r="F293" s="39"/>
      <c r="G293" s="40" t="s">
        <v>11583</v>
      </c>
      <c r="H293" s="35" t="s">
        <v>11584</v>
      </c>
      <c r="I293" s="40" t="s">
        <v>11585</v>
      </c>
      <c r="J293" s="35" t="s">
        <v>11586</v>
      </c>
      <c r="K293" s="40" t="s">
        <v>11587</v>
      </c>
      <c r="L293" s="40" t="s">
        <v>11588</v>
      </c>
      <c r="M293" s="40" t="s">
        <v>11589</v>
      </c>
      <c r="N293" s="40" t="s">
        <v>11590</v>
      </c>
      <c r="O293" s="37"/>
      <c r="P293" s="41" t="s">
        <v>9342</v>
      </c>
    </row>
    <row r="294" spans="1:16" ht="12.75" customHeight="1">
      <c r="A294" s="35" t="s">
        <v>11580</v>
      </c>
      <c r="B294" s="36" t="s">
        <v>11591</v>
      </c>
      <c r="C294" s="35" t="s">
        <v>2020</v>
      </c>
      <c r="D294" s="35" t="s">
        <v>8991</v>
      </c>
      <c r="E294" s="38" t="s">
        <v>11592</v>
      </c>
      <c r="F294" s="39"/>
      <c r="G294" s="40" t="s">
        <v>11593</v>
      </c>
      <c r="H294" s="35" t="s">
        <v>9185</v>
      </c>
      <c r="I294" s="35" t="s">
        <v>9185</v>
      </c>
      <c r="J294" s="35" t="s">
        <v>11594</v>
      </c>
      <c r="K294" s="40" t="s">
        <v>11595</v>
      </c>
      <c r="L294" s="40" t="s">
        <v>11596</v>
      </c>
      <c r="M294" s="40" t="s">
        <v>11597</v>
      </c>
      <c r="N294" s="40" t="s">
        <v>11598</v>
      </c>
      <c r="O294" s="37"/>
      <c r="P294" s="41" t="s">
        <v>9342</v>
      </c>
    </row>
    <row r="295" spans="1:16" ht="12.75" customHeight="1">
      <c r="A295" s="35" t="s">
        <v>11580</v>
      </c>
      <c r="B295" s="36" t="s">
        <v>11591</v>
      </c>
      <c r="C295" s="35" t="s">
        <v>2020</v>
      </c>
      <c r="D295" s="35" t="s">
        <v>8991</v>
      </c>
      <c r="E295" s="38" t="s">
        <v>11599</v>
      </c>
      <c r="F295" s="39"/>
      <c r="G295" s="40" t="s">
        <v>11600</v>
      </c>
      <c r="H295" s="35" t="s">
        <v>11601</v>
      </c>
      <c r="I295" s="40" t="s">
        <v>11602</v>
      </c>
      <c r="J295" s="35" t="s">
        <v>11603</v>
      </c>
      <c r="K295" s="40" t="s">
        <v>11604</v>
      </c>
      <c r="L295" s="40" t="s">
        <v>11605</v>
      </c>
      <c r="M295" s="40" t="s">
        <v>11606</v>
      </c>
      <c r="N295" s="40" t="s">
        <v>11607</v>
      </c>
      <c r="O295" s="37"/>
      <c r="P295" s="41" t="s">
        <v>10487</v>
      </c>
    </row>
    <row r="296" spans="1:16" ht="12.75" customHeight="1">
      <c r="A296" s="35" t="s">
        <v>11580</v>
      </c>
      <c r="B296" s="36" t="s">
        <v>11608</v>
      </c>
      <c r="C296" s="35" t="s">
        <v>2022</v>
      </c>
      <c r="D296" s="35" t="s">
        <v>8991</v>
      </c>
      <c r="E296" s="38" t="s">
        <v>11609</v>
      </c>
      <c r="F296" s="39"/>
      <c r="G296" s="40" t="s">
        <v>11610</v>
      </c>
      <c r="H296" s="35" t="s">
        <v>11611</v>
      </c>
      <c r="I296" s="40" t="s">
        <v>11612</v>
      </c>
      <c r="J296" s="35" t="s">
        <v>11613</v>
      </c>
      <c r="K296" s="40" t="s">
        <v>11614</v>
      </c>
      <c r="L296" s="40" t="s">
        <v>11615</v>
      </c>
      <c r="M296" s="40" t="s">
        <v>11616</v>
      </c>
      <c r="N296" s="40" t="s">
        <v>11617</v>
      </c>
      <c r="O296" s="37"/>
      <c r="P296" s="41" t="s">
        <v>10487</v>
      </c>
    </row>
    <row r="297" spans="1:16" ht="12.75" customHeight="1">
      <c r="A297" s="35" t="s">
        <v>11580</v>
      </c>
      <c r="B297" s="36" t="s">
        <v>11618</v>
      </c>
      <c r="C297" s="35" t="s">
        <v>2028</v>
      </c>
      <c r="D297" s="35" t="s">
        <v>8991</v>
      </c>
      <c r="E297" s="38" t="s">
        <v>11619</v>
      </c>
      <c r="F297" s="39"/>
      <c r="G297" s="40" t="s">
        <v>11620</v>
      </c>
      <c r="H297" s="35" t="s">
        <v>11621</v>
      </c>
      <c r="I297" s="40" t="s">
        <v>11622</v>
      </c>
      <c r="J297" s="35" t="s">
        <v>11623</v>
      </c>
      <c r="K297" s="40" t="s">
        <v>11624</v>
      </c>
      <c r="L297" s="40" t="s">
        <v>11625</v>
      </c>
      <c r="M297" s="40" t="s">
        <v>11626</v>
      </c>
      <c r="N297" s="40" t="s">
        <v>11627</v>
      </c>
      <c r="O297" s="37"/>
      <c r="P297" s="41" t="s">
        <v>9021</v>
      </c>
    </row>
    <row r="298" spans="1:16" ht="12.75" customHeight="1">
      <c r="A298" s="35" t="s">
        <v>11580</v>
      </c>
      <c r="B298" s="36" t="s">
        <v>11628</v>
      </c>
      <c r="C298" s="35" t="s">
        <v>2032</v>
      </c>
      <c r="D298" s="35" t="s">
        <v>8991</v>
      </c>
      <c r="E298" s="38" t="s">
        <v>11629</v>
      </c>
      <c r="F298" s="39"/>
      <c r="G298" s="40" t="s">
        <v>11630</v>
      </c>
      <c r="H298" s="35" t="s">
        <v>11631</v>
      </c>
      <c r="I298" s="40" t="s">
        <v>11632</v>
      </c>
      <c r="J298" s="35" t="s">
        <v>11633</v>
      </c>
      <c r="K298" s="40" t="s">
        <v>11634</v>
      </c>
      <c r="L298" s="40" t="s">
        <v>11635</v>
      </c>
      <c r="M298" s="40" t="s">
        <v>11636</v>
      </c>
      <c r="N298" s="40" t="s">
        <v>11637</v>
      </c>
      <c r="O298" s="37"/>
      <c r="P298" s="41" t="s">
        <v>9021</v>
      </c>
    </row>
    <row r="299" spans="1:16" ht="12.75" customHeight="1">
      <c r="A299" s="35" t="s">
        <v>2014</v>
      </c>
      <c r="B299" s="36" t="s">
        <v>11638</v>
      </c>
      <c r="C299" s="35" t="s">
        <v>11639</v>
      </c>
      <c r="D299" s="35" t="s">
        <v>9266</v>
      </c>
      <c r="E299" s="38" t="s">
        <v>11640</v>
      </c>
      <c r="F299" s="39"/>
      <c r="G299" s="37"/>
      <c r="H299" s="37"/>
      <c r="I299" s="37"/>
      <c r="J299" s="37"/>
      <c r="K299" s="37"/>
      <c r="L299" s="40" t="s">
        <v>11641</v>
      </c>
      <c r="M299" s="40" t="s">
        <v>11642</v>
      </c>
      <c r="N299" s="40" t="s">
        <v>11643</v>
      </c>
      <c r="O299" s="37"/>
      <c r="P299" s="41" t="s">
        <v>9342</v>
      </c>
    </row>
    <row r="300" spans="1:16" ht="12.75" customHeight="1">
      <c r="A300" s="35" t="s">
        <v>11580</v>
      </c>
      <c r="B300" s="36" t="s">
        <v>11644</v>
      </c>
      <c r="C300" s="35" t="s">
        <v>2042</v>
      </c>
      <c r="D300" s="35" t="s">
        <v>10143</v>
      </c>
      <c r="E300" s="38" t="s">
        <v>11645</v>
      </c>
      <c r="F300" s="39"/>
      <c r="G300" s="40" t="s">
        <v>11646</v>
      </c>
      <c r="H300" s="35" t="s">
        <v>11647</v>
      </c>
      <c r="I300" s="40" t="s">
        <v>11648</v>
      </c>
      <c r="J300" s="35" t="s">
        <v>11649</v>
      </c>
      <c r="K300" s="40" t="s">
        <v>11650</v>
      </c>
      <c r="L300" s="40" t="s">
        <v>11651</v>
      </c>
      <c r="M300" s="35" t="s">
        <v>10140</v>
      </c>
      <c r="N300" s="40" t="s">
        <v>11652</v>
      </c>
      <c r="O300" s="37"/>
      <c r="P300" s="41" t="s">
        <v>9021</v>
      </c>
    </row>
    <row r="301" spans="1:16" ht="12.75" customHeight="1">
      <c r="A301" s="35" t="s">
        <v>11580</v>
      </c>
      <c r="B301" s="36" t="s">
        <v>11653</v>
      </c>
      <c r="C301" s="35" t="s">
        <v>2046</v>
      </c>
      <c r="D301" s="35" t="s">
        <v>8991</v>
      </c>
      <c r="E301" s="38" t="s">
        <v>11654</v>
      </c>
      <c r="F301" s="39"/>
      <c r="G301" s="40" t="s">
        <v>11655</v>
      </c>
      <c r="H301" s="35" t="s">
        <v>11656</v>
      </c>
      <c r="I301" s="40" t="s">
        <v>11657</v>
      </c>
      <c r="J301" s="35" t="s">
        <v>11658</v>
      </c>
      <c r="K301" s="40" t="s">
        <v>11659</v>
      </c>
      <c r="L301" s="40" t="s">
        <v>11660</v>
      </c>
      <c r="M301" s="40" t="s">
        <v>11661</v>
      </c>
      <c r="N301" s="40" t="s">
        <v>11662</v>
      </c>
      <c r="O301" s="37"/>
      <c r="P301" s="41" t="s">
        <v>10273</v>
      </c>
    </row>
    <row r="302" spans="1:16" ht="12.75" customHeight="1">
      <c r="A302" s="35" t="s">
        <v>11580</v>
      </c>
      <c r="B302" s="36" t="s">
        <v>11653</v>
      </c>
      <c r="C302" s="35" t="s">
        <v>2046</v>
      </c>
      <c r="D302" s="35" t="s">
        <v>8991</v>
      </c>
      <c r="E302" s="38" t="s">
        <v>11663</v>
      </c>
      <c r="F302" s="39"/>
      <c r="G302" s="40" t="s">
        <v>11664</v>
      </c>
      <c r="H302" s="35" t="s">
        <v>11665</v>
      </c>
      <c r="I302" s="40" t="s">
        <v>11666</v>
      </c>
      <c r="J302" s="35" t="s">
        <v>11667</v>
      </c>
      <c r="K302" s="40" t="s">
        <v>11668</v>
      </c>
      <c r="L302" s="40" t="s">
        <v>11669</v>
      </c>
      <c r="M302" s="35" t="s">
        <v>10140</v>
      </c>
      <c r="N302" s="40" t="s">
        <v>11670</v>
      </c>
      <c r="O302" s="37"/>
      <c r="P302" s="41" t="s">
        <v>9021</v>
      </c>
    </row>
    <row r="303" spans="1:16" ht="12.75" customHeight="1">
      <c r="A303" s="35" t="s">
        <v>2055</v>
      </c>
      <c r="B303" s="36" t="s">
        <v>11671</v>
      </c>
      <c r="C303" s="35" t="s">
        <v>11672</v>
      </c>
      <c r="D303" s="35" t="s">
        <v>9266</v>
      </c>
      <c r="E303" s="38" t="s">
        <v>11673</v>
      </c>
      <c r="F303" s="39"/>
      <c r="G303" s="37"/>
      <c r="H303" s="37"/>
      <c r="I303" s="37"/>
      <c r="J303" s="37"/>
      <c r="K303" s="37"/>
      <c r="L303" s="40" t="s">
        <v>11674</v>
      </c>
      <c r="M303" s="40" t="s">
        <v>11675</v>
      </c>
      <c r="N303" s="40" t="s">
        <v>11676</v>
      </c>
      <c r="O303" s="35" t="s">
        <v>9283</v>
      </c>
      <c r="P303" s="41" t="s">
        <v>9193</v>
      </c>
    </row>
    <row r="304" spans="1:16" ht="12.75" customHeight="1">
      <c r="A304" s="35" t="s">
        <v>2079</v>
      </c>
      <c r="B304" s="36" t="s">
        <v>11677</v>
      </c>
      <c r="C304" s="35" t="s">
        <v>2081</v>
      </c>
      <c r="D304" s="35" t="s">
        <v>8991</v>
      </c>
      <c r="E304" s="38" t="s">
        <v>11678</v>
      </c>
      <c r="F304" s="39"/>
      <c r="G304" s="40" t="s">
        <v>11679</v>
      </c>
      <c r="H304" s="35" t="s">
        <v>11680</v>
      </c>
      <c r="I304" s="40" t="s">
        <v>11681</v>
      </c>
      <c r="J304" s="35" t="s">
        <v>11682</v>
      </c>
      <c r="K304" s="40" t="s">
        <v>11683</v>
      </c>
      <c r="L304" s="40" t="s">
        <v>11684</v>
      </c>
      <c r="M304" s="40" t="s">
        <v>11685</v>
      </c>
      <c r="N304" s="40" t="s">
        <v>11686</v>
      </c>
      <c r="O304" s="35" t="s">
        <v>9556</v>
      </c>
      <c r="P304" s="41" t="s">
        <v>10131</v>
      </c>
    </row>
    <row r="305" spans="1:16" ht="12.75" customHeight="1">
      <c r="A305" s="35" t="s">
        <v>2079</v>
      </c>
      <c r="B305" s="36" t="s">
        <v>11687</v>
      </c>
      <c r="C305" s="37"/>
      <c r="D305" s="35" t="s">
        <v>8991</v>
      </c>
      <c r="E305" s="38" t="s">
        <v>11688</v>
      </c>
      <c r="F305" s="39"/>
      <c r="G305" s="40" t="s">
        <v>11689</v>
      </c>
      <c r="H305" s="35" t="s">
        <v>11690</v>
      </c>
      <c r="I305" s="40" t="s">
        <v>11691</v>
      </c>
      <c r="J305" s="35" t="s">
        <v>11692</v>
      </c>
      <c r="K305" s="40" t="s">
        <v>11693</v>
      </c>
      <c r="L305" s="40" t="s">
        <v>11694</v>
      </c>
      <c r="M305" s="40" t="s">
        <v>11695</v>
      </c>
      <c r="N305" s="40" t="s">
        <v>11696</v>
      </c>
      <c r="O305" s="35" t="s">
        <v>9283</v>
      </c>
      <c r="P305" s="41" t="s">
        <v>9263</v>
      </c>
    </row>
    <row r="306" spans="1:16" ht="12.75" customHeight="1">
      <c r="A306" s="35" t="s">
        <v>2079</v>
      </c>
      <c r="B306" s="36" t="s">
        <v>11697</v>
      </c>
      <c r="C306" s="35" t="s">
        <v>2108</v>
      </c>
      <c r="D306" s="35" t="s">
        <v>8991</v>
      </c>
      <c r="E306" s="38" t="s">
        <v>11698</v>
      </c>
      <c r="F306" s="39"/>
      <c r="G306" s="40" t="s">
        <v>11699</v>
      </c>
      <c r="H306" s="35" t="s">
        <v>11700</v>
      </c>
      <c r="I306" s="40" t="s">
        <v>11701</v>
      </c>
      <c r="J306" s="35" t="s">
        <v>11702</v>
      </c>
      <c r="K306" s="40" t="s">
        <v>11703</v>
      </c>
      <c r="L306" s="40" t="s">
        <v>11704</v>
      </c>
      <c r="M306" s="40" t="s">
        <v>11705</v>
      </c>
      <c r="N306" s="40" t="s">
        <v>11706</v>
      </c>
      <c r="O306" s="37"/>
      <c r="P306" s="41" t="s">
        <v>9342</v>
      </c>
    </row>
    <row r="307" spans="1:16" ht="12.75" customHeight="1">
      <c r="A307" s="35" t="s">
        <v>2123</v>
      </c>
      <c r="B307" s="36" t="s">
        <v>11707</v>
      </c>
      <c r="C307" s="35" t="s">
        <v>2127</v>
      </c>
      <c r="D307" s="35" t="s">
        <v>8991</v>
      </c>
      <c r="E307" s="38" t="s">
        <v>11708</v>
      </c>
      <c r="F307" s="39"/>
      <c r="G307" s="40" t="s">
        <v>11709</v>
      </c>
      <c r="H307" s="35" t="s">
        <v>11710</v>
      </c>
      <c r="I307" s="40" t="s">
        <v>11711</v>
      </c>
      <c r="J307" s="35" t="s">
        <v>11712</v>
      </c>
      <c r="K307" s="40" t="s">
        <v>11713</v>
      </c>
      <c r="L307" s="40" t="s">
        <v>11714</v>
      </c>
      <c r="M307" s="40" t="s">
        <v>11715</v>
      </c>
      <c r="N307" s="40" t="s">
        <v>11716</v>
      </c>
      <c r="O307" s="37"/>
      <c r="P307" s="41" t="s">
        <v>9021</v>
      </c>
    </row>
    <row r="308" spans="1:16" ht="12.75" customHeight="1">
      <c r="A308" s="35" t="s">
        <v>2128</v>
      </c>
      <c r="B308" s="36" t="s">
        <v>11717</v>
      </c>
      <c r="C308" s="35" t="s">
        <v>2133</v>
      </c>
      <c r="D308" s="35" t="s">
        <v>8991</v>
      </c>
      <c r="E308" s="38" t="s">
        <v>11718</v>
      </c>
      <c r="F308" s="39"/>
      <c r="G308" s="40" t="s">
        <v>11719</v>
      </c>
      <c r="H308" s="35" t="s">
        <v>11720</v>
      </c>
      <c r="I308" s="40" t="s">
        <v>11721</v>
      </c>
      <c r="J308" s="35" t="s">
        <v>11722</v>
      </c>
      <c r="K308" s="40" t="s">
        <v>11723</v>
      </c>
      <c r="L308" s="40" t="s">
        <v>11724</v>
      </c>
      <c r="M308" s="40" t="s">
        <v>11725</v>
      </c>
      <c r="N308" s="40" t="s">
        <v>11726</v>
      </c>
      <c r="O308" s="37"/>
      <c r="P308" s="41" t="s">
        <v>9021</v>
      </c>
    </row>
    <row r="309" spans="1:16" ht="12.95" customHeight="1">
      <c r="A309" s="35" t="s">
        <v>2128</v>
      </c>
      <c r="B309" s="36" t="s">
        <v>11717</v>
      </c>
      <c r="C309" s="35" t="s">
        <v>2133</v>
      </c>
      <c r="D309" s="35" t="s">
        <v>8991</v>
      </c>
      <c r="E309" s="38" t="s">
        <v>11727</v>
      </c>
      <c r="F309" s="39"/>
      <c r="G309" s="37" t="str" cm="1">
        <f t="array" ref="G309">HYPERLINK("https://n2t.net/ark:/65665/367970876-2854-45d1-93d2-0a04583efe02")</f>
        <v>https://n2t.net/ark:/65665/367970876-2854-45d1-93d2-0a04583efe02</v>
      </c>
      <c r="H309" s="35" t="s">
        <v>11728</v>
      </c>
      <c r="I309" s="37" t="str" cm="1">
        <f t="array" ref="I309">HYPERLINK("https://n2t.net/ark:/65665/3cafca70a-187d-4804-bddd-354bbed8080b")</f>
        <v>https://n2t.net/ark:/65665/3cafca70a-187d-4804-bddd-354bbed8080b</v>
      </c>
      <c r="J309" s="35" t="s">
        <v>9185</v>
      </c>
      <c r="K309" s="35" t="s">
        <v>9185</v>
      </c>
      <c r="L309" s="43" t="str" cm="1">
        <f t="array" ref="L309">HYPERLINK("https://www.ncbi.nlm.nih.gov/biosample/?term=SAMN48403067","SAMN48403067")</f>
        <v>SAMN48403067</v>
      </c>
      <c r="M309" s="43" t="str" cm="1">
        <f t="array" ref="M309">HYPERLINK("https://www.ncbi.nlm.nih.gov/sra/?term=SRR33529863","SRR33529863")</f>
        <v>SRR33529863</v>
      </c>
      <c r="N309" s="43" t="str" cm="1">
        <f t="array" ref="N309">HYPERLINK("https://www.ncbi.nlm.nih.gov/nuccore/PV670474","PV670474")</f>
        <v>PV670474</v>
      </c>
      <c r="O309" s="37"/>
      <c r="P309" s="41" t="s">
        <v>9526</v>
      </c>
    </row>
    <row r="310" spans="1:16" ht="12.75" customHeight="1">
      <c r="A310" s="35" t="s">
        <v>2134</v>
      </c>
      <c r="B310" s="36" t="s">
        <v>11729</v>
      </c>
      <c r="C310" s="35" t="s">
        <v>2145</v>
      </c>
      <c r="D310" s="35" t="s">
        <v>8991</v>
      </c>
      <c r="E310" s="38" t="s">
        <v>11730</v>
      </c>
      <c r="F310" s="39"/>
      <c r="G310" s="40" t="s">
        <v>11731</v>
      </c>
      <c r="H310" s="35" t="s">
        <v>9185</v>
      </c>
      <c r="I310" s="40" t="s">
        <v>11732</v>
      </c>
      <c r="J310" s="35" t="s">
        <v>11733</v>
      </c>
      <c r="K310" s="40" t="s">
        <v>11734</v>
      </c>
      <c r="L310" s="40" t="s">
        <v>11735</v>
      </c>
      <c r="M310" s="40" t="s">
        <v>11736</v>
      </c>
      <c r="N310" s="40" t="s">
        <v>11737</v>
      </c>
      <c r="O310" s="37"/>
      <c r="P310" s="41" t="s">
        <v>9021</v>
      </c>
    </row>
    <row r="311" spans="1:16" ht="12.75" customHeight="1">
      <c r="A311" s="35" t="s">
        <v>2134</v>
      </c>
      <c r="B311" s="36" t="s">
        <v>11738</v>
      </c>
      <c r="C311" s="35" t="s">
        <v>2147</v>
      </c>
      <c r="D311" s="35" t="s">
        <v>8991</v>
      </c>
      <c r="E311" s="38" t="s">
        <v>11739</v>
      </c>
      <c r="F311" s="39"/>
      <c r="G311" s="40" t="s">
        <v>11740</v>
      </c>
      <c r="H311" s="35" t="s">
        <v>11741</v>
      </c>
      <c r="I311" s="40" t="s">
        <v>11742</v>
      </c>
      <c r="J311" s="35" t="s">
        <v>11743</v>
      </c>
      <c r="K311" s="40" t="s">
        <v>11744</v>
      </c>
      <c r="L311" s="40" t="s">
        <v>11745</v>
      </c>
      <c r="M311" s="40" t="s">
        <v>11746</v>
      </c>
      <c r="N311" s="40" t="s">
        <v>11747</v>
      </c>
      <c r="O311" s="37"/>
      <c r="P311" s="41" t="s">
        <v>9021</v>
      </c>
    </row>
    <row r="312" spans="1:16" ht="12.75" customHeight="1">
      <c r="A312" s="35" t="s">
        <v>11748</v>
      </c>
      <c r="B312" s="36" t="s">
        <v>11749</v>
      </c>
      <c r="C312" s="35" t="s">
        <v>2160</v>
      </c>
      <c r="D312" s="35" t="s">
        <v>8979</v>
      </c>
      <c r="E312" s="38" t="s">
        <v>11750</v>
      </c>
      <c r="F312" s="42" t="s">
        <v>11751</v>
      </c>
      <c r="G312" s="37"/>
      <c r="H312" s="37"/>
      <c r="I312" s="37"/>
      <c r="J312" s="37"/>
      <c r="K312" s="37"/>
      <c r="L312" s="40" t="s">
        <v>11752</v>
      </c>
      <c r="M312" s="40" t="s">
        <v>11753</v>
      </c>
      <c r="N312" s="40" t="s">
        <v>11754</v>
      </c>
      <c r="O312" s="37"/>
      <c r="P312" s="41" t="s">
        <v>9263</v>
      </c>
    </row>
    <row r="313" spans="1:16" ht="12.75" customHeight="1">
      <c r="A313" s="35" t="s">
        <v>2156</v>
      </c>
      <c r="B313" s="36" t="s">
        <v>11755</v>
      </c>
      <c r="C313" s="35" t="s">
        <v>2162</v>
      </c>
      <c r="D313" s="35" t="s">
        <v>9344</v>
      </c>
      <c r="E313" s="38" t="s">
        <v>11756</v>
      </c>
      <c r="F313" s="42" t="s">
        <v>11757</v>
      </c>
      <c r="G313" s="37"/>
      <c r="H313" s="37"/>
      <c r="I313" s="37"/>
      <c r="J313" s="37"/>
      <c r="K313" s="37"/>
      <c r="L313" s="40" t="s">
        <v>11758</v>
      </c>
      <c r="M313" s="40" t="s">
        <v>11759</v>
      </c>
      <c r="N313" s="40" t="s">
        <v>11760</v>
      </c>
      <c r="O313" s="37"/>
      <c r="P313" s="41" t="s">
        <v>9021</v>
      </c>
    </row>
    <row r="314" spans="1:16" ht="12.75" customHeight="1">
      <c r="A314" s="35" t="s">
        <v>2167</v>
      </c>
      <c r="B314" s="36" t="s">
        <v>11761</v>
      </c>
      <c r="C314" s="35" t="s">
        <v>2176</v>
      </c>
      <c r="D314" s="35" t="s">
        <v>8991</v>
      </c>
      <c r="E314" s="38" t="s">
        <v>11762</v>
      </c>
      <c r="F314" s="39"/>
      <c r="G314" s="40" t="s">
        <v>11763</v>
      </c>
      <c r="H314" s="35" t="s">
        <v>11764</v>
      </c>
      <c r="I314" s="40" t="s">
        <v>11765</v>
      </c>
      <c r="J314" s="35" t="s">
        <v>11766</v>
      </c>
      <c r="K314" s="40" t="s">
        <v>11767</v>
      </c>
      <c r="L314" s="40" t="s">
        <v>11768</v>
      </c>
      <c r="M314" s="40" t="s">
        <v>11769</v>
      </c>
      <c r="N314" s="40" t="s">
        <v>11770</v>
      </c>
      <c r="O314" s="35" t="s">
        <v>9283</v>
      </c>
      <c r="P314" s="41" t="s">
        <v>9021</v>
      </c>
    </row>
    <row r="315" spans="1:16" ht="12.75" customHeight="1">
      <c r="A315" s="35" t="s">
        <v>2167</v>
      </c>
      <c r="B315" s="36" t="s">
        <v>11771</v>
      </c>
      <c r="C315" s="35" t="s">
        <v>2182</v>
      </c>
      <c r="D315" s="35" t="s">
        <v>8991</v>
      </c>
      <c r="E315" s="38" t="s">
        <v>11772</v>
      </c>
      <c r="F315" s="39"/>
      <c r="G315" s="40" t="s">
        <v>11773</v>
      </c>
      <c r="H315" s="35" t="s">
        <v>11774</v>
      </c>
      <c r="I315" s="40" t="s">
        <v>11775</v>
      </c>
      <c r="J315" s="35" t="s">
        <v>11776</v>
      </c>
      <c r="K315" s="40" t="s">
        <v>11777</v>
      </c>
      <c r="L315" s="40" t="s">
        <v>11778</v>
      </c>
      <c r="M315" s="40" t="s">
        <v>11779</v>
      </c>
      <c r="N315" s="40" t="s">
        <v>11780</v>
      </c>
      <c r="O315" s="37"/>
      <c r="P315" s="41" t="s">
        <v>9021</v>
      </c>
    </row>
    <row r="316" spans="1:16" ht="12.75" customHeight="1">
      <c r="A316" s="35" t="s">
        <v>2167</v>
      </c>
      <c r="B316" s="36" t="s">
        <v>11781</v>
      </c>
      <c r="C316" s="35" t="s">
        <v>2185</v>
      </c>
      <c r="D316" s="35" t="s">
        <v>9344</v>
      </c>
      <c r="E316" s="38" t="s">
        <v>11782</v>
      </c>
      <c r="F316" s="42" t="s">
        <v>11783</v>
      </c>
      <c r="G316" s="37"/>
      <c r="H316" s="37"/>
      <c r="I316" s="37"/>
      <c r="J316" s="37"/>
      <c r="K316" s="37"/>
      <c r="L316" s="40" t="s">
        <v>11784</v>
      </c>
      <c r="M316" s="40" t="s">
        <v>11785</v>
      </c>
      <c r="N316" s="40" t="s">
        <v>11786</v>
      </c>
      <c r="O316" s="37"/>
      <c r="P316" s="41" t="s">
        <v>9021</v>
      </c>
    </row>
    <row r="317" spans="1:16" ht="12.75" customHeight="1">
      <c r="A317" s="35" t="s">
        <v>2189</v>
      </c>
      <c r="B317" s="36" t="s">
        <v>11787</v>
      </c>
      <c r="C317" s="35" t="s">
        <v>2191</v>
      </c>
      <c r="D317" s="35" t="s">
        <v>9344</v>
      </c>
      <c r="E317" s="38" t="s">
        <v>11788</v>
      </c>
      <c r="F317" s="42" t="s">
        <v>11789</v>
      </c>
      <c r="G317" s="37"/>
      <c r="H317" s="37"/>
      <c r="I317" s="37"/>
      <c r="J317" s="37"/>
      <c r="K317" s="37"/>
      <c r="L317" s="40" t="s">
        <v>11790</v>
      </c>
      <c r="M317" s="40" t="s">
        <v>11791</v>
      </c>
      <c r="N317" s="40" t="s">
        <v>11792</v>
      </c>
      <c r="O317" s="37"/>
      <c r="P317" s="41" t="s">
        <v>9021</v>
      </c>
    </row>
    <row r="318" spans="1:16" ht="12.75" customHeight="1">
      <c r="A318" s="35" t="s">
        <v>2198</v>
      </c>
      <c r="B318" s="36" t="s">
        <v>11793</v>
      </c>
      <c r="C318" s="35" t="s">
        <v>2210</v>
      </c>
      <c r="D318" s="35" t="s">
        <v>8991</v>
      </c>
      <c r="E318" s="38" t="s">
        <v>11794</v>
      </c>
      <c r="F318" s="39"/>
      <c r="G318" s="40" t="s">
        <v>11795</v>
      </c>
      <c r="H318" s="35" t="s">
        <v>11796</v>
      </c>
      <c r="I318" s="40" t="s">
        <v>11797</v>
      </c>
      <c r="J318" s="35" t="s">
        <v>11798</v>
      </c>
      <c r="K318" s="40" t="s">
        <v>11799</v>
      </c>
      <c r="L318" s="40" t="s">
        <v>11800</v>
      </c>
      <c r="M318" s="40" t="s">
        <v>11801</v>
      </c>
      <c r="N318" s="40" t="s">
        <v>11802</v>
      </c>
      <c r="O318" s="35" t="s">
        <v>9283</v>
      </c>
      <c r="P318" s="41" t="s">
        <v>9021</v>
      </c>
    </row>
    <row r="319" spans="1:16" ht="12.75" customHeight="1">
      <c r="A319" s="35" t="s">
        <v>2198</v>
      </c>
      <c r="B319" s="36" t="s">
        <v>11803</v>
      </c>
      <c r="C319" s="37"/>
      <c r="D319" s="35" t="s">
        <v>8991</v>
      </c>
      <c r="E319" s="38" t="s">
        <v>11804</v>
      </c>
      <c r="F319" s="39"/>
      <c r="G319" s="40" t="s">
        <v>11805</v>
      </c>
      <c r="H319" s="35" t="s">
        <v>11806</v>
      </c>
      <c r="I319" s="40" t="s">
        <v>11807</v>
      </c>
      <c r="J319" s="35" t="s">
        <v>11808</v>
      </c>
      <c r="K319" s="40" t="s">
        <v>11809</v>
      </c>
      <c r="L319" s="40" t="s">
        <v>11810</v>
      </c>
      <c r="M319" s="40" t="s">
        <v>11811</v>
      </c>
      <c r="N319" s="40" t="s">
        <v>11812</v>
      </c>
      <c r="O319" s="37"/>
      <c r="P319" s="41" t="s">
        <v>9646</v>
      </c>
    </row>
    <row r="320" spans="1:16" ht="12.75" customHeight="1">
      <c r="A320" s="35" t="s">
        <v>2216</v>
      </c>
      <c r="B320" s="36" t="s">
        <v>11813</v>
      </c>
      <c r="C320" s="35" t="s">
        <v>2218</v>
      </c>
      <c r="D320" s="35" t="s">
        <v>8991</v>
      </c>
      <c r="E320" s="38" t="s">
        <v>11814</v>
      </c>
      <c r="F320" s="39"/>
      <c r="G320" s="40" t="s">
        <v>11815</v>
      </c>
      <c r="H320" s="35" t="s">
        <v>11816</v>
      </c>
      <c r="I320" s="40" t="s">
        <v>11817</v>
      </c>
      <c r="J320" s="35" t="s">
        <v>11818</v>
      </c>
      <c r="K320" s="40" t="s">
        <v>11819</v>
      </c>
      <c r="L320" s="40" t="s">
        <v>11820</v>
      </c>
      <c r="M320" s="40" t="s">
        <v>11821</v>
      </c>
      <c r="N320" s="40" t="s">
        <v>11822</v>
      </c>
      <c r="O320" s="37"/>
      <c r="P320" s="41" t="s">
        <v>9021</v>
      </c>
    </row>
    <row r="321" spans="1:16" ht="12.75" customHeight="1">
      <c r="A321" s="35" t="s">
        <v>2216</v>
      </c>
      <c r="B321" s="36" t="s">
        <v>11823</v>
      </c>
      <c r="C321" s="35" t="s">
        <v>2220</v>
      </c>
      <c r="D321" s="35" t="s">
        <v>8991</v>
      </c>
      <c r="E321" s="38" t="s">
        <v>11824</v>
      </c>
      <c r="F321" s="39"/>
      <c r="G321" s="40" t="s">
        <v>11825</v>
      </c>
      <c r="H321" s="35" t="s">
        <v>11826</v>
      </c>
      <c r="I321" s="40" t="s">
        <v>11827</v>
      </c>
      <c r="J321" s="35" t="s">
        <v>11828</v>
      </c>
      <c r="K321" s="40" t="s">
        <v>11829</v>
      </c>
      <c r="L321" s="40" t="s">
        <v>11830</v>
      </c>
      <c r="M321" s="40" t="s">
        <v>11831</v>
      </c>
      <c r="N321" s="40" t="s">
        <v>11832</v>
      </c>
      <c r="O321" s="37"/>
      <c r="P321" s="41" t="s">
        <v>9425</v>
      </c>
    </row>
    <row r="322" spans="1:16" ht="12.75" customHeight="1">
      <c r="A322" s="35" t="s">
        <v>2216</v>
      </c>
      <c r="B322" s="36" t="s">
        <v>11833</v>
      </c>
      <c r="C322" s="35" t="s">
        <v>2222</v>
      </c>
      <c r="D322" s="35" t="s">
        <v>9344</v>
      </c>
      <c r="E322" s="38" t="s">
        <v>11834</v>
      </c>
      <c r="F322" s="42" t="s">
        <v>11835</v>
      </c>
      <c r="G322" s="37"/>
      <c r="H322" s="37"/>
      <c r="I322" s="37"/>
      <c r="J322" s="37"/>
      <c r="K322" s="37"/>
      <c r="L322" s="40" t="s">
        <v>11836</v>
      </c>
      <c r="M322" s="40" t="s">
        <v>11837</v>
      </c>
      <c r="N322" s="40" t="s">
        <v>11838</v>
      </c>
      <c r="O322" s="37"/>
      <c r="P322" s="41" t="s">
        <v>9122</v>
      </c>
    </row>
    <row r="323" spans="1:16" ht="12.75" customHeight="1">
      <c r="A323" s="35" t="s">
        <v>2216</v>
      </c>
      <c r="B323" s="36" t="s">
        <v>11839</v>
      </c>
      <c r="C323" s="35" t="s">
        <v>2224</v>
      </c>
      <c r="D323" s="35" t="s">
        <v>8991</v>
      </c>
      <c r="E323" s="38" t="s">
        <v>11840</v>
      </c>
      <c r="F323" s="39"/>
      <c r="G323" s="40" t="s">
        <v>11841</v>
      </c>
      <c r="H323" s="35" t="s">
        <v>11842</v>
      </c>
      <c r="I323" s="40" t="s">
        <v>11843</v>
      </c>
      <c r="J323" s="35" t="s">
        <v>11844</v>
      </c>
      <c r="K323" s="40" t="s">
        <v>11845</v>
      </c>
      <c r="L323" s="40" t="s">
        <v>11846</v>
      </c>
      <c r="M323" s="40" t="s">
        <v>11847</v>
      </c>
      <c r="N323" s="40" t="s">
        <v>11848</v>
      </c>
      <c r="O323" s="37"/>
      <c r="P323" s="41" t="s">
        <v>9021</v>
      </c>
    </row>
    <row r="324" spans="1:16" ht="12.95" customHeight="1">
      <c r="A324" s="35" t="s">
        <v>2216</v>
      </c>
      <c r="B324" s="36" t="s">
        <v>11849</v>
      </c>
      <c r="C324" s="35" t="s">
        <v>2229</v>
      </c>
      <c r="D324" s="35" t="s">
        <v>9344</v>
      </c>
      <c r="E324" s="38" t="s">
        <v>11850</v>
      </c>
      <c r="F324" s="39"/>
      <c r="G324" s="37" t="str" cm="1">
        <f t="array" ref="G324">HYPERLINK("https://n2t.net/ark:/65665/39691859b-8077-48ad-974b-6ff126207d95")</f>
        <v>https://n2t.net/ark:/65665/39691859b-8077-48ad-974b-6ff126207d95</v>
      </c>
      <c r="H324" s="35" t="s">
        <v>11851</v>
      </c>
      <c r="I324" s="37" t="str" cm="1">
        <f t="array" ref="I324">HYPERLINK("https://n2t.net/ark:/65665/3e8a1eee7-a7c0-426d-9c32-b0c5455a3db7")</f>
        <v>https://n2t.net/ark:/65665/3e8a1eee7-a7c0-426d-9c32-b0c5455a3db7</v>
      </c>
      <c r="J324" s="35" t="s">
        <v>9185</v>
      </c>
      <c r="K324" s="35" t="s">
        <v>9185</v>
      </c>
      <c r="L324" s="43" t="str" cm="1">
        <f t="array" ref="L324">HYPERLINK("https://www.ncbi.nlm.nih.gov/biosample/?term=SAMN48403073","SAMN48403073")</f>
        <v>SAMN48403073</v>
      </c>
      <c r="M324" s="43" t="str" cm="1">
        <f t="array" ref="M324">HYPERLINK("https://www.ncbi.nlm.nih.gov/sra/?term=SRR33529856","SRR33529856")</f>
        <v>SRR33529856</v>
      </c>
      <c r="N324" s="43" t="str" cm="1">
        <f t="array" ref="N324">HYPERLINK("https://www.ncbi.nlm.nih.gov/nuccore/PV662075","PV662075")</f>
        <v>PV662075</v>
      </c>
      <c r="O324" s="37"/>
      <c r="P324" s="41" t="s">
        <v>11249</v>
      </c>
    </row>
    <row r="325" spans="1:16" ht="12.95" customHeight="1">
      <c r="A325" s="35" t="s">
        <v>2216</v>
      </c>
      <c r="B325" s="36" t="s">
        <v>11849</v>
      </c>
      <c r="C325" s="35" t="s">
        <v>2229</v>
      </c>
      <c r="D325" s="35" t="s">
        <v>9344</v>
      </c>
      <c r="E325" s="38" t="s">
        <v>11852</v>
      </c>
      <c r="F325" s="39"/>
      <c r="G325" s="37" t="str" cm="1">
        <f t="array" ref="G325">HYPERLINK("https://n2t.net/ark:/65665/3c83ad600-350a-4633-adc3-f4d0c017ce46")</f>
        <v>https://n2t.net/ark:/65665/3c83ad600-350a-4633-adc3-f4d0c017ce46</v>
      </c>
      <c r="H325" s="35" t="s">
        <v>11853</v>
      </c>
      <c r="I325" s="37" t="str" cm="1">
        <f t="array" ref="I325">HYPERLINK("https://n2t.net/ark:/65665/3cbedc1b5-7122-4933-ab08-e0b83bc7b438")</f>
        <v>https://n2t.net/ark:/65665/3cbedc1b5-7122-4933-ab08-e0b83bc7b438</v>
      </c>
      <c r="J325" s="35" t="s">
        <v>9185</v>
      </c>
      <c r="K325" s="35" t="s">
        <v>9185</v>
      </c>
      <c r="L325" s="43" t="str" cm="1">
        <f t="array" ref="L325">HYPERLINK("https://www.ncbi.nlm.nih.gov/biosample/?term=SAMN48403074","SAMN48403074")</f>
        <v>SAMN48403074</v>
      </c>
      <c r="M325" s="43" t="str" cm="1">
        <f t="array" ref="M325">HYPERLINK("https://www.ncbi.nlm.nih.gov/sra/?term=SRR33529855","SRR33529855")</f>
        <v>SRR33529855</v>
      </c>
      <c r="N325" s="43" t="str" cm="1">
        <f t="array" ref="N325">HYPERLINK("https://www.ncbi.nlm.nih.gov/nuccore/PV662074","PV662074")</f>
        <v>PV662074</v>
      </c>
      <c r="O325" s="37"/>
      <c r="P325" s="41" t="s">
        <v>11249</v>
      </c>
    </row>
    <row r="326" spans="1:16" ht="12.75" customHeight="1">
      <c r="A326" s="35" t="s">
        <v>2233</v>
      </c>
      <c r="B326" s="36" t="s">
        <v>11854</v>
      </c>
      <c r="C326" s="35" t="s">
        <v>2235</v>
      </c>
      <c r="D326" s="35" t="s">
        <v>9459</v>
      </c>
      <c r="E326" s="38" t="s">
        <v>11855</v>
      </c>
      <c r="F326" s="39"/>
      <c r="G326" s="40" t="s">
        <v>11856</v>
      </c>
      <c r="H326" s="35" t="s">
        <v>11857</v>
      </c>
      <c r="I326" s="40" t="s">
        <v>11858</v>
      </c>
      <c r="J326" s="35" t="s">
        <v>11859</v>
      </c>
      <c r="K326" s="40" t="s">
        <v>11860</v>
      </c>
      <c r="L326" s="40" t="s">
        <v>11861</v>
      </c>
      <c r="M326" s="40" t="s">
        <v>11862</v>
      </c>
      <c r="N326" s="40" t="s">
        <v>11863</v>
      </c>
      <c r="O326" s="35" t="s">
        <v>9283</v>
      </c>
      <c r="P326" s="41" t="s">
        <v>9263</v>
      </c>
    </row>
    <row r="327" spans="1:16" ht="12.75" customHeight="1">
      <c r="A327" s="35" t="s">
        <v>2240</v>
      </c>
      <c r="B327" s="36" t="s">
        <v>11864</v>
      </c>
      <c r="C327" s="35" t="s">
        <v>2247</v>
      </c>
      <c r="D327" s="35" t="s">
        <v>8991</v>
      </c>
      <c r="E327" s="38" t="s">
        <v>11865</v>
      </c>
      <c r="F327" s="39"/>
      <c r="G327" s="40" t="s">
        <v>11866</v>
      </c>
      <c r="H327" s="35" t="s">
        <v>11867</v>
      </c>
      <c r="I327" s="40" t="s">
        <v>11868</v>
      </c>
      <c r="J327" s="35" t="s">
        <v>11869</v>
      </c>
      <c r="K327" s="40" t="s">
        <v>11870</v>
      </c>
      <c r="L327" s="40" t="s">
        <v>11871</v>
      </c>
      <c r="M327" s="40" t="s">
        <v>11872</v>
      </c>
      <c r="N327" s="40" t="s">
        <v>11873</v>
      </c>
      <c r="O327" s="37"/>
      <c r="P327" s="41" t="s">
        <v>9021</v>
      </c>
    </row>
    <row r="328" spans="1:16" ht="12.75" customHeight="1">
      <c r="A328" s="35" t="s">
        <v>2240</v>
      </c>
      <c r="B328" s="36" t="s">
        <v>11874</v>
      </c>
      <c r="C328" s="35" t="s">
        <v>2249</v>
      </c>
      <c r="D328" s="35" t="s">
        <v>8991</v>
      </c>
      <c r="E328" s="38" t="s">
        <v>11875</v>
      </c>
      <c r="F328" s="39"/>
      <c r="G328" s="40" t="s">
        <v>11876</v>
      </c>
      <c r="H328" s="35" t="s">
        <v>11877</v>
      </c>
      <c r="I328" s="40" t="s">
        <v>11878</v>
      </c>
      <c r="J328" s="35" t="s">
        <v>11879</v>
      </c>
      <c r="K328" s="40" t="s">
        <v>11880</v>
      </c>
      <c r="L328" s="40" t="s">
        <v>11881</v>
      </c>
      <c r="M328" s="40" t="s">
        <v>11882</v>
      </c>
      <c r="N328" s="40" t="s">
        <v>11883</v>
      </c>
      <c r="O328" s="37"/>
      <c r="P328" s="41" t="s">
        <v>9021</v>
      </c>
    </row>
    <row r="329" spans="1:16" ht="12.75" customHeight="1">
      <c r="A329" s="35" t="s">
        <v>11884</v>
      </c>
      <c r="B329" s="36" t="s">
        <v>11885</v>
      </c>
      <c r="C329" s="35" t="s">
        <v>2255</v>
      </c>
      <c r="D329" s="35" t="s">
        <v>8979</v>
      </c>
      <c r="E329" s="38" t="s">
        <v>11886</v>
      </c>
      <c r="F329" s="39"/>
      <c r="G329" s="40" t="s">
        <v>11887</v>
      </c>
      <c r="H329" s="35" t="s">
        <v>11888</v>
      </c>
      <c r="I329" s="40" t="s">
        <v>11889</v>
      </c>
      <c r="J329" s="35" t="s">
        <v>11890</v>
      </c>
      <c r="K329" s="40" t="s">
        <v>11891</v>
      </c>
      <c r="L329" s="40" t="s">
        <v>11892</v>
      </c>
      <c r="M329" s="40" t="s">
        <v>11893</v>
      </c>
      <c r="N329" s="40" t="s">
        <v>11894</v>
      </c>
      <c r="O329" s="35" t="s">
        <v>9283</v>
      </c>
      <c r="P329" s="41" t="s">
        <v>9263</v>
      </c>
    </row>
    <row r="330" spans="1:16" ht="12.75" customHeight="1">
      <c r="A330" s="35" t="s">
        <v>2240</v>
      </c>
      <c r="B330" s="36" t="s">
        <v>11895</v>
      </c>
      <c r="C330" s="35" t="s">
        <v>2261</v>
      </c>
      <c r="D330" s="35" t="s">
        <v>8991</v>
      </c>
      <c r="E330" s="38" t="s">
        <v>11896</v>
      </c>
      <c r="F330" s="39"/>
      <c r="G330" s="40" t="s">
        <v>11897</v>
      </c>
      <c r="H330" s="35" t="s">
        <v>11898</v>
      </c>
      <c r="I330" s="40" t="s">
        <v>11899</v>
      </c>
      <c r="J330" s="35" t="s">
        <v>11900</v>
      </c>
      <c r="K330" s="40" t="s">
        <v>11901</v>
      </c>
      <c r="L330" s="40" t="s">
        <v>11902</v>
      </c>
      <c r="M330" s="40" t="s">
        <v>11903</v>
      </c>
      <c r="N330" s="40" t="s">
        <v>11904</v>
      </c>
      <c r="O330" s="37"/>
      <c r="P330" s="41" t="s">
        <v>9122</v>
      </c>
    </row>
    <row r="331" spans="1:16" ht="12.95" customHeight="1">
      <c r="A331" s="35" t="s">
        <v>2240</v>
      </c>
      <c r="B331" s="36" t="s">
        <v>11895</v>
      </c>
      <c r="C331" s="35" t="s">
        <v>2261</v>
      </c>
      <c r="D331" s="35" t="s">
        <v>8991</v>
      </c>
      <c r="E331" s="38" t="s">
        <v>11905</v>
      </c>
      <c r="F331" s="39"/>
      <c r="G331" s="37" t="str" cm="1">
        <f t="array" ref="G331">HYPERLINK("https://n2t.net/ark:/65665/394a23309-7747-4295-9ef4-4c47a7c284d3")</f>
        <v>https://n2t.net/ark:/65665/394a23309-7747-4295-9ef4-4c47a7c284d3</v>
      </c>
      <c r="H331" s="35" t="s">
        <v>11906</v>
      </c>
      <c r="I331" s="37" t="str" cm="1">
        <f t="array" ref="I331">HYPERLINK("https://n2t.net/ark:/65665/34715d306-91ac-416d-8d7b-6524e511eb4d")</f>
        <v>https://n2t.net/ark:/65665/34715d306-91ac-416d-8d7b-6524e511eb4d</v>
      </c>
      <c r="J331" s="35" t="s">
        <v>9185</v>
      </c>
      <c r="K331" s="35" t="s">
        <v>9185</v>
      </c>
      <c r="L331" s="43" t="str" cm="1">
        <f t="array" ref="L331">HYPERLINK("https://www.ncbi.nlm.nih.gov/biosample/?term=SAMN48403188","SAMN48403188")</f>
        <v>SAMN48403188</v>
      </c>
      <c r="M331" s="43" t="str" cm="1">
        <f t="array" ref="M331">HYPERLINK("https://www.ncbi.nlm.nih.gov/sra/?term=SRR33529970","SRR33529970")</f>
        <v>SRR33529970</v>
      </c>
      <c r="N331" s="43" t="str" cm="1">
        <f t="array" ref="N331">HYPERLINK("https://www.ncbi.nlm.nih.gov/nuccore/PV642264","PV642264")</f>
        <v>PV642264</v>
      </c>
      <c r="O331" s="37"/>
      <c r="P331" s="41" t="s">
        <v>9826</v>
      </c>
    </row>
    <row r="332" spans="1:16" ht="12.95" customHeight="1">
      <c r="A332" s="35" t="s">
        <v>2240</v>
      </c>
      <c r="B332" s="36" t="s">
        <v>11907</v>
      </c>
      <c r="C332" s="35" t="s">
        <v>2263</v>
      </c>
      <c r="D332" s="35" t="s">
        <v>8991</v>
      </c>
      <c r="E332" s="38" t="s">
        <v>11908</v>
      </c>
      <c r="F332" s="39"/>
      <c r="G332" s="37" t="str" cm="1">
        <f t="array" ref="G332">HYPERLINK("https://n2t.net/ark:/65665/38a0583d1-dd2b-4f80-a3fc-9c9e9f9f765a")</f>
        <v>https://n2t.net/ark:/65665/38a0583d1-dd2b-4f80-a3fc-9c9e9f9f765a</v>
      </c>
      <c r="H332" s="35" t="s">
        <v>11909</v>
      </c>
      <c r="I332" s="37" t="str" cm="1">
        <f t="array" ref="I332">HYPERLINK("https://n2t.net/ark:/65665/323a98e36-f1b9-42e1-8a58-f90f7d15ea60")</f>
        <v>https://n2t.net/ark:/65665/323a98e36-f1b9-42e1-8a58-f90f7d15ea60</v>
      </c>
      <c r="J332" s="35" t="s">
        <v>9185</v>
      </c>
      <c r="K332" s="35" t="s">
        <v>9185</v>
      </c>
      <c r="L332" s="43" t="str" cm="1">
        <f t="array" ref="L332">HYPERLINK("https://www.ncbi.nlm.nih.gov/biosample/?term=SAMN48403250","SAMN48403250")</f>
        <v>SAMN48403250</v>
      </c>
      <c r="M332" s="43" t="str" cm="1">
        <f t="array" ref="M332">HYPERLINK("https://www.ncbi.nlm.nih.gov/sra/?term=SRR33529949","SRR33529949")</f>
        <v>SRR33529949</v>
      </c>
      <c r="N332" s="43" t="str" cm="1">
        <f t="array" ref="N332">HYPERLINK("https://www.ncbi.nlm.nih.gov/nuccore/PV642268","PV642268")</f>
        <v>PV642268</v>
      </c>
      <c r="O332" s="37"/>
      <c r="P332" s="41" t="s">
        <v>9826</v>
      </c>
    </row>
    <row r="333" spans="1:16" ht="12.95" customHeight="1">
      <c r="A333" s="35" t="s">
        <v>2240</v>
      </c>
      <c r="B333" s="36" t="s">
        <v>11907</v>
      </c>
      <c r="C333" s="35" t="s">
        <v>2263</v>
      </c>
      <c r="D333" s="35" t="s">
        <v>8991</v>
      </c>
      <c r="E333" s="38" t="s">
        <v>11910</v>
      </c>
      <c r="F333" s="39"/>
      <c r="G333" s="37" t="str" cm="1">
        <f t="array" ref="G333">HYPERLINK("https://n2t.net/ark:/65665/3cc0de560-ef15-49a3-a69a-37dd63f6c1f4")</f>
        <v>https://n2t.net/ark:/65665/3cc0de560-ef15-49a3-a69a-37dd63f6c1f4</v>
      </c>
      <c r="H333" s="35" t="s">
        <v>11911</v>
      </c>
      <c r="I333" s="37" t="str" cm="1">
        <f t="array" ref="I333">HYPERLINK("https://n2t.net/ark:/65665/3a4c96ccc-6a8c-45ce-8d0f-f8e0e5474a02")</f>
        <v>https://n2t.net/ark:/65665/3a4c96ccc-6a8c-45ce-8d0f-f8e0e5474a02</v>
      </c>
      <c r="J333" s="35" t="s">
        <v>9185</v>
      </c>
      <c r="K333" s="35" t="s">
        <v>9185</v>
      </c>
      <c r="L333" s="43" t="str" cm="1">
        <f t="array" ref="L333">HYPERLINK("https://www.ncbi.nlm.nih.gov/biosample/?term=SAMN48403251","SAMN48403251")</f>
        <v>SAMN48403251</v>
      </c>
      <c r="M333" s="43" t="str" cm="1">
        <f t="array" ref="M333">HYPERLINK("https://www.ncbi.nlm.nih.gov/sra/?term=SRR33529948","SRR33529948")</f>
        <v>SRR33529948</v>
      </c>
      <c r="N333" s="43" t="str" cm="1">
        <f t="array" ref="N333">HYPERLINK("https://www.ncbi.nlm.nih.gov/nuccore/PV642269","PV642269")</f>
        <v>PV642269</v>
      </c>
      <c r="O333" s="37"/>
      <c r="P333" s="41" t="s">
        <v>9826</v>
      </c>
    </row>
    <row r="334" spans="1:16" ht="12.75" customHeight="1">
      <c r="A334" s="35" t="s">
        <v>11884</v>
      </c>
      <c r="B334" s="36" t="s">
        <v>11912</v>
      </c>
      <c r="C334" s="35" t="s">
        <v>2265</v>
      </c>
      <c r="D334" s="35" t="s">
        <v>8979</v>
      </c>
      <c r="E334" s="38" t="s">
        <v>11913</v>
      </c>
      <c r="F334" s="39"/>
      <c r="G334" s="40" t="s">
        <v>11914</v>
      </c>
      <c r="H334" s="35" t="s">
        <v>11915</v>
      </c>
      <c r="I334" s="40" t="s">
        <v>11916</v>
      </c>
      <c r="J334" s="35" t="s">
        <v>11917</v>
      </c>
      <c r="K334" s="40" t="s">
        <v>11918</v>
      </c>
      <c r="L334" s="40" t="s">
        <v>11919</v>
      </c>
      <c r="M334" s="40" t="s">
        <v>11920</v>
      </c>
      <c r="N334" s="40" t="s">
        <v>11921</v>
      </c>
      <c r="O334" s="35" t="s">
        <v>9283</v>
      </c>
      <c r="P334" s="41" t="s">
        <v>9263</v>
      </c>
    </row>
    <row r="335" spans="1:16" ht="12.95" customHeight="1">
      <c r="A335" s="35" t="s">
        <v>2275</v>
      </c>
      <c r="B335" s="36" t="s">
        <v>11922</v>
      </c>
      <c r="C335" s="35" t="s">
        <v>2280</v>
      </c>
      <c r="D335" s="35" t="s">
        <v>8991</v>
      </c>
      <c r="E335" s="38" t="s">
        <v>11923</v>
      </c>
      <c r="F335" s="39"/>
      <c r="G335" s="37" t="str" cm="1">
        <f t="array" ref="G335">HYPERLINK("https://n2t.net/ark:/65665/37badfcc5-7a32-4901-b240-52d7c6428403")</f>
        <v>https://n2t.net/ark:/65665/37badfcc5-7a32-4901-b240-52d7c6428403</v>
      </c>
      <c r="H335" s="35" t="s">
        <v>11924</v>
      </c>
      <c r="I335" s="37" t="str" cm="1">
        <f t="array" ref="I335">HYPERLINK("https://n2t.net/ark:/65665/34a219606-6b4b-40d1-bce9-d7f8fe939a6b")</f>
        <v>https://n2t.net/ark:/65665/34a219606-6b4b-40d1-bce9-d7f8fe939a6b</v>
      </c>
      <c r="J335" s="35" t="s">
        <v>9185</v>
      </c>
      <c r="K335" s="35" t="s">
        <v>9185</v>
      </c>
      <c r="L335" s="43" t="str" cm="1">
        <f t="array" ref="L335">HYPERLINK("https://www.ncbi.nlm.nih.gov/biosample/?term=SAMN48403097","SAMN48403097")</f>
        <v>SAMN48403097</v>
      </c>
      <c r="M335" s="43" t="str" cm="1">
        <f t="array" ref="M335">HYPERLINK("https://www.ncbi.nlm.nih.gov/sra/?term=SRR33529999","SRR33529999")</f>
        <v>SRR33529999</v>
      </c>
      <c r="N335" s="43" t="str" cm="1">
        <f t="array" ref="N335">HYPERLINK("https://www.ncbi.nlm.nih.gov/nuccore/PV642262","PV642262")</f>
        <v>PV642262</v>
      </c>
      <c r="O335" s="37"/>
      <c r="P335" s="41" t="s">
        <v>9826</v>
      </c>
    </row>
    <row r="336" spans="1:16" ht="12.95" customHeight="1">
      <c r="A336" s="35" t="s">
        <v>2275</v>
      </c>
      <c r="B336" s="36" t="s">
        <v>11922</v>
      </c>
      <c r="C336" s="35" t="s">
        <v>2280</v>
      </c>
      <c r="D336" s="35" t="s">
        <v>8991</v>
      </c>
      <c r="E336" s="38" t="s">
        <v>11925</v>
      </c>
      <c r="F336" s="39"/>
      <c r="G336" s="37" t="str" cm="1">
        <f t="array" ref="G336">HYPERLINK("https://n2t.net/ark:/65665/3b261f7ff-9fdd-46b8-a0d5-d029d12df6d6")</f>
        <v>https://n2t.net/ark:/65665/3b261f7ff-9fdd-46b8-a0d5-d029d12df6d6</v>
      </c>
      <c r="H336" s="35" t="s">
        <v>11926</v>
      </c>
      <c r="I336" s="37" t="str" cm="1">
        <f t="array" ref="I336">HYPERLINK("https://n2t.net/ark:/65665/361f281d7-0159-4824-bcc3-6a495a4d30af")</f>
        <v>https://n2t.net/ark:/65665/361f281d7-0159-4824-bcc3-6a495a4d30af</v>
      </c>
      <c r="J336" s="35" t="s">
        <v>9185</v>
      </c>
      <c r="K336" s="35" t="s">
        <v>9185</v>
      </c>
      <c r="L336" s="43" t="str" cm="1">
        <f t="array" ref="L336">HYPERLINK("https://www.ncbi.nlm.nih.gov/biosample/?term=SAMN48403098","SAMN48403098")</f>
        <v>SAMN48403098</v>
      </c>
      <c r="M336" s="43" t="str" cm="1">
        <f t="array" ref="M336">HYPERLINK("https://www.ncbi.nlm.nih.gov/sra/?term=SRR33529998","SRR33529998")</f>
        <v>SRR33529998</v>
      </c>
      <c r="N336" s="43" t="str" cm="1">
        <f t="array" ref="N336">HYPERLINK("https://www.ncbi.nlm.nih.gov/nuccore/PV642263","PV642263")</f>
        <v>PV642263</v>
      </c>
      <c r="O336" s="37"/>
      <c r="P336" s="41" t="s">
        <v>9826</v>
      </c>
    </row>
    <row r="337" spans="1:16" ht="12.75" customHeight="1">
      <c r="A337" s="35" t="s">
        <v>2281</v>
      </c>
      <c r="B337" s="36" t="s">
        <v>11927</v>
      </c>
      <c r="C337" s="35" t="s">
        <v>2289</v>
      </c>
      <c r="D337" s="35" t="s">
        <v>9344</v>
      </c>
      <c r="E337" s="38" t="s">
        <v>11928</v>
      </c>
      <c r="F337" s="42" t="s">
        <v>11929</v>
      </c>
      <c r="G337" s="37"/>
      <c r="H337" s="37"/>
      <c r="I337" s="37"/>
      <c r="J337" s="37"/>
      <c r="K337" s="37"/>
      <c r="L337" s="40" t="s">
        <v>11930</v>
      </c>
      <c r="M337" s="40" t="s">
        <v>11931</v>
      </c>
      <c r="N337" s="40" t="s">
        <v>11932</v>
      </c>
      <c r="O337" s="37"/>
      <c r="P337" s="41" t="s">
        <v>9021</v>
      </c>
    </row>
    <row r="338" spans="1:16" ht="12.75" customHeight="1">
      <c r="A338" s="35" t="s">
        <v>2281</v>
      </c>
      <c r="B338" s="36" t="s">
        <v>11933</v>
      </c>
      <c r="C338" s="35" t="s">
        <v>2293</v>
      </c>
      <c r="D338" s="35" t="s">
        <v>9344</v>
      </c>
      <c r="E338" s="38" t="s">
        <v>11934</v>
      </c>
      <c r="F338" s="39"/>
      <c r="G338" s="40" t="s">
        <v>11935</v>
      </c>
      <c r="H338" s="35" t="s">
        <v>11936</v>
      </c>
      <c r="I338" s="40" t="s">
        <v>11937</v>
      </c>
      <c r="J338" s="35" t="s">
        <v>11938</v>
      </c>
      <c r="K338" s="40" t="s">
        <v>11939</v>
      </c>
      <c r="L338" s="40" t="s">
        <v>11940</v>
      </c>
      <c r="M338" s="40" t="s">
        <v>11941</v>
      </c>
      <c r="N338" s="40" t="s">
        <v>11942</v>
      </c>
      <c r="O338" s="37"/>
      <c r="P338" s="41" t="s">
        <v>9342</v>
      </c>
    </row>
    <row r="339" spans="1:16" ht="12.75" customHeight="1">
      <c r="A339" s="35" t="s">
        <v>2281</v>
      </c>
      <c r="B339" s="36" t="s">
        <v>11933</v>
      </c>
      <c r="C339" s="35" t="s">
        <v>2293</v>
      </c>
      <c r="D339" s="35" t="s">
        <v>9344</v>
      </c>
      <c r="E339" s="38" t="s">
        <v>11943</v>
      </c>
      <c r="F339" s="42" t="s">
        <v>11944</v>
      </c>
      <c r="G339" s="37"/>
      <c r="H339" s="37"/>
      <c r="I339" s="37"/>
      <c r="J339" s="37"/>
      <c r="K339" s="37"/>
      <c r="L339" s="40" t="s">
        <v>11945</v>
      </c>
      <c r="M339" s="40" t="s">
        <v>11946</v>
      </c>
      <c r="N339" s="40" t="s">
        <v>11947</v>
      </c>
      <c r="O339" s="35" t="s">
        <v>9283</v>
      </c>
      <c r="P339" s="41" t="s">
        <v>9263</v>
      </c>
    </row>
    <row r="340" spans="1:16" ht="12.75" customHeight="1">
      <c r="A340" s="35" t="s">
        <v>2281</v>
      </c>
      <c r="B340" s="36" t="s">
        <v>11948</v>
      </c>
      <c r="C340" s="35" t="s">
        <v>2295</v>
      </c>
      <c r="D340" s="35" t="s">
        <v>9344</v>
      </c>
      <c r="E340" s="38" t="s">
        <v>11949</v>
      </c>
      <c r="F340" s="42" t="s">
        <v>11950</v>
      </c>
      <c r="G340" s="37"/>
      <c r="H340" s="37"/>
      <c r="I340" s="37"/>
      <c r="J340" s="37"/>
      <c r="K340" s="37"/>
      <c r="L340" s="40" t="s">
        <v>11951</v>
      </c>
      <c r="M340" s="40" t="s">
        <v>11952</v>
      </c>
      <c r="N340" s="40" t="s">
        <v>11953</v>
      </c>
      <c r="O340" s="37"/>
      <c r="P340" s="41" t="s">
        <v>9263</v>
      </c>
    </row>
    <row r="341" spans="1:16" ht="12.75" customHeight="1">
      <c r="A341" s="35" t="s">
        <v>2298</v>
      </c>
      <c r="B341" s="36" t="s">
        <v>11954</v>
      </c>
      <c r="C341" s="35" t="s">
        <v>11955</v>
      </c>
      <c r="D341" s="35" t="s">
        <v>10013</v>
      </c>
      <c r="E341" s="38" t="s">
        <v>11956</v>
      </c>
      <c r="F341" s="39"/>
      <c r="G341" s="40" t="s">
        <v>11957</v>
      </c>
      <c r="H341" s="35" t="s">
        <v>11958</v>
      </c>
      <c r="I341" s="40" t="s">
        <v>11959</v>
      </c>
      <c r="J341" s="35" t="s">
        <v>11960</v>
      </c>
      <c r="K341" s="40" t="s">
        <v>11961</v>
      </c>
      <c r="L341" s="40" t="s">
        <v>11962</v>
      </c>
      <c r="M341" s="40" t="s">
        <v>11963</v>
      </c>
      <c r="N341" s="40" t="s">
        <v>11964</v>
      </c>
      <c r="O341" s="37"/>
      <c r="P341" s="41" t="s">
        <v>9021</v>
      </c>
    </row>
    <row r="342" spans="1:16" ht="12.75" customHeight="1">
      <c r="A342" s="35" t="s">
        <v>2303</v>
      </c>
      <c r="B342" s="36" t="s">
        <v>11965</v>
      </c>
      <c r="C342" s="35" t="s">
        <v>2308</v>
      </c>
      <c r="D342" s="35" t="s">
        <v>8991</v>
      </c>
      <c r="E342" s="38" t="s">
        <v>11966</v>
      </c>
      <c r="F342" s="39"/>
      <c r="G342" s="40" t="s">
        <v>11967</v>
      </c>
      <c r="H342" s="35" t="s">
        <v>11968</v>
      </c>
      <c r="I342" s="40" t="s">
        <v>11969</v>
      </c>
      <c r="J342" s="35" t="s">
        <v>11970</v>
      </c>
      <c r="K342" s="40" t="s">
        <v>11971</v>
      </c>
      <c r="L342" s="40" t="s">
        <v>11972</v>
      </c>
      <c r="M342" s="40" t="s">
        <v>11973</v>
      </c>
      <c r="N342" s="40" t="s">
        <v>11974</v>
      </c>
      <c r="O342" s="37"/>
      <c r="P342" s="41" t="s">
        <v>9021</v>
      </c>
    </row>
    <row r="343" spans="1:16" ht="12.75" customHeight="1">
      <c r="A343" s="35" t="s">
        <v>2303</v>
      </c>
      <c r="B343" s="36" t="s">
        <v>11975</v>
      </c>
      <c r="C343" s="35" t="s">
        <v>2321</v>
      </c>
      <c r="D343" s="35" t="s">
        <v>8991</v>
      </c>
      <c r="E343" s="38" t="s">
        <v>11976</v>
      </c>
      <c r="F343" s="39"/>
      <c r="G343" s="40" t="s">
        <v>11977</v>
      </c>
      <c r="H343" s="35" t="s">
        <v>11978</v>
      </c>
      <c r="I343" s="40" t="s">
        <v>11979</v>
      </c>
      <c r="J343" s="35" t="s">
        <v>11980</v>
      </c>
      <c r="K343" s="40" t="s">
        <v>11981</v>
      </c>
      <c r="L343" s="40" t="s">
        <v>11982</v>
      </c>
      <c r="M343" s="40" t="s">
        <v>11983</v>
      </c>
      <c r="N343" s="40" t="s">
        <v>11984</v>
      </c>
      <c r="O343" s="35" t="s">
        <v>9283</v>
      </c>
      <c r="P343" s="41" t="s">
        <v>9263</v>
      </c>
    </row>
    <row r="344" spans="1:16" ht="12.75" customHeight="1">
      <c r="A344" s="35" t="s">
        <v>2337</v>
      </c>
      <c r="B344" s="36" t="s">
        <v>11985</v>
      </c>
      <c r="C344" s="35" t="s">
        <v>11986</v>
      </c>
      <c r="D344" s="35" t="s">
        <v>9266</v>
      </c>
      <c r="E344" s="38" t="s">
        <v>11987</v>
      </c>
      <c r="F344" s="39"/>
      <c r="G344" s="37"/>
      <c r="H344" s="37"/>
      <c r="I344" s="37"/>
      <c r="J344" s="37"/>
      <c r="K344" s="37"/>
      <c r="L344" s="40" t="s">
        <v>11988</v>
      </c>
      <c r="M344" s="40" t="s">
        <v>11989</v>
      </c>
      <c r="N344" s="40" t="s">
        <v>11990</v>
      </c>
      <c r="O344" s="37"/>
      <c r="P344" s="41" t="s">
        <v>9122</v>
      </c>
    </row>
    <row r="345" spans="1:16" ht="12.75" customHeight="1">
      <c r="A345" s="35" t="s">
        <v>11991</v>
      </c>
      <c r="B345" s="36" t="s">
        <v>11992</v>
      </c>
      <c r="C345" s="35" t="s">
        <v>2380</v>
      </c>
      <c r="D345" s="35" t="s">
        <v>8979</v>
      </c>
      <c r="E345" s="38" t="s">
        <v>11993</v>
      </c>
      <c r="F345" s="39"/>
      <c r="G345" s="37"/>
      <c r="H345" s="37"/>
      <c r="I345" s="37"/>
      <c r="J345" s="37"/>
      <c r="K345" s="37"/>
      <c r="L345" s="40" t="s">
        <v>11994</v>
      </c>
      <c r="M345" s="40" t="s">
        <v>11995</v>
      </c>
      <c r="N345" s="40" t="s">
        <v>11996</v>
      </c>
      <c r="O345" s="37"/>
      <c r="P345" s="44">
        <v>45403</v>
      </c>
    </row>
    <row r="346" spans="1:16" ht="12.75" customHeight="1">
      <c r="A346" s="35" t="s">
        <v>2385</v>
      </c>
      <c r="B346" s="36" t="s">
        <v>11997</v>
      </c>
      <c r="C346" s="35" t="s">
        <v>2387</v>
      </c>
      <c r="D346" s="35" t="s">
        <v>8991</v>
      </c>
      <c r="E346" s="38" t="s">
        <v>11998</v>
      </c>
      <c r="F346" s="39"/>
      <c r="G346" s="40" t="s">
        <v>11999</v>
      </c>
      <c r="H346" s="35" t="s">
        <v>12000</v>
      </c>
      <c r="I346" s="40" t="s">
        <v>12001</v>
      </c>
      <c r="J346" s="35" t="s">
        <v>12002</v>
      </c>
      <c r="K346" s="40" t="s">
        <v>12003</v>
      </c>
      <c r="L346" s="40" t="s">
        <v>12004</v>
      </c>
      <c r="M346" s="40" t="s">
        <v>12005</v>
      </c>
      <c r="N346" s="40" t="s">
        <v>12006</v>
      </c>
      <c r="O346" s="37"/>
      <c r="P346" s="41" t="s">
        <v>9021</v>
      </c>
    </row>
    <row r="347" spans="1:16" ht="12.75" customHeight="1">
      <c r="A347" s="35" t="s">
        <v>2385</v>
      </c>
      <c r="B347" s="36" t="s">
        <v>12007</v>
      </c>
      <c r="C347" s="35" t="s">
        <v>2398</v>
      </c>
      <c r="D347" s="35" t="s">
        <v>8991</v>
      </c>
      <c r="E347" s="38" t="s">
        <v>12008</v>
      </c>
      <c r="F347" s="39"/>
      <c r="G347" s="40" t="s">
        <v>12009</v>
      </c>
      <c r="H347" s="35" t="s">
        <v>12010</v>
      </c>
      <c r="I347" s="40" t="s">
        <v>12011</v>
      </c>
      <c r="J347" s="35" t="s">
        <v>12012</v>
      </c>
      <c r="K347" s="40" t="s">
        <v>12013</v>
      </c>
      <c r="L347" s="40" t="s">
        <v>12014</v>
      </c>
      <c r="M347" s="40" t="s">
        <v>12015</v>
      </c>
      <c r="N347" s="40" t="s">
        <v>12016</v>
      </c>
      <c r="O347" s="37"/>
      <c r="P347" s="41" t="s">
        <v>9021</v>
      </c>
    </row>
    <row r="348" spans="1:16" ht="12.75" customHeight="1">
      <c r="A348" s="35" t="s">
        <v>2385</v>
      </c>
      <c r="B348" s="36" t="s">
        <v>12007</v>
      </c>
      <c r="C348" s="35" t="s">
        <v>2398</v>
      </c>
      <c r="D348" s="35" t="s">
        <v>8991</v>
      </c>
      <c r="E348" s="38" t="s">
        <v>12017</v>
      </c>
      <c r="F348" s="39"/>
      <c r="G348" s="40" t="s">
        <v>12018</v>
      </c>
      <c r="H348" s="35" t="s">
        <v>12019</v>
      </c>
      <c r="I348" s="40" t="s">
        <v>12020</v>
      </c>
      <c r="J348" s="35" t="s">
        <v>12021</v>
      </c>
      <c r="K348" s="40" t="s">
        <v>12022</v>
      </c>
      <c r="L348" s="40" t="s">
        <v>12023</v>
      </c>
      <c r="M348" s="40" t="s">
        <v>12024</v>
      </c>
      <c r="N348" s="40" t="s">
        <v>12025</v>
      </c>
      <c r="O348" s="37"/>
      <c r="P348" s="41" t="s">
        <v>11316</v>
      </c>
    </row>
    <row r="349" spans="1:16" ht="12.95" customHeight="1">
      <c r="A349" s="35" t="s">
        <v>2385</v>
      </c>
      <c r="B349" s="36" t="s">
        <v>12007</v>
      </c>
      <c r="C349" s="35" t="s">
        <v>2398</v>
      </c>
      <c r="D349" s="35" t="s">
        <v>8991</v>
      </c>
      <c r="E349" s="38" t="s">
        <v>12026</v>
      </c>
      <c r="F349" s="39"/>
      <c r="G349" s="37" t="str" cm="1">
        <f t="array" ref="G349">HYPERLINK("https://n2t.net/ark:/65665/30705f03a-3314-4bbc-a4e9-9f7769ea6011")</f>
        <v>https://n2t.net/ark:/65665/30705f03a-3314-4bbc-a4e9-9f7769ea6011</v>
      </c>
      <c r="H349" s="35" t="s">
        <v>12027</v>
      </c>
      <c r="I349" s="37" t="str" cm="1">
        <f t="array" ref="I349">HYPERLINK("https://n2t.net/ark:/65665/3f808884d-a72a-4f67-b700-5f2b2ceb1b0a")</f>
        <v>https://n2t.net/ark:/65665/3f808884d-a72a-4f67-b700-5f2b2ceb1b0a</v>
      </c>
      <c r="J349" s="35" t="s">
        <v>9185</v>
      </c>
      <c r="K349" s="35" t="s">
        <v>9185</v>
      </c>
      <c r="L349" s="43" t="str" cm="1">
        <f t="array" ref="L349">HYPERLINK("https://www.ncbi.nlm.nih.gov/biosample/?term=SAMN48402990","SAMN48402990")</f>
        <v>SAMN48402990</v>
      </c>
      <c r="M349" s="43" t="str" cm="1">
        <f t="array" ref="M349">HYPERLINK("https://www.ncbi.nlm.nih.gov/sra/?term=SRR33530008","SRR33530008")</f>
        <v>SRR33530008</v>
      </c>
      <c r="N349" s="43" t="str" cm="1">
        <f t="array" ref="N349">HYPERLINK("https://www.ncbi.nlm.nih.gov/nuccore/PV642261","PV642261")</f>
        <v>PV642261</v>
      </c>
      <c r="O349" s="37"/>
      <c r="P349" s="41" t="s">
        <v>9826</v>
      </c>
    </row>
    <row r="350" spans="1:16" ht="12.95" customHeight="1">
      <c r="A350" s="35" t="s">
        <v>2385</v>
      </c>
      <c r="B350" s="36" t="s">
        <v>12007</v>
      </c>
      <c r="C350" s="35" t="s">
        <v>2398</v>
      </c>
      <c r="D350" s="35" t="s">
        <v>8991</v>
      </c>
      <c r="E350" s="38" t="s">
        <v>12028</v>
      </c>
      <c r="F350" s="39"/>
      <c r="G350" s="37" t="str" cm="1">
        <f t="array" ref="G350">HYPERLINK("https://n2t.net/ark:/65665/3d9f40c81-3303-4a0b-921c-2516ad84746f")</f>
        <v>https://n2t.net/ark:/65665/3d9f40c81-3303-4a0b-921c-2516ad84746f</v>
      </c>
      <c r="H350" s="35" t="s">
        <v>12029</v>
      </c>
      <c r="I350" s="37" t="str" cm="1">
        <f t="array" ref="I350">HYPERLINK("https://n2t.net/ark:/65665/345d3e3d4-18eb-4a3e-b11b-a13bc07c7350")</f>
        <v>https://n2t.net/ark:/65665/345d3e3d4-18eb-4a3e-b11b-a13bc07c7350</v>
      </c>
      <c r="J350" s="35" t="s">
        <v>9185</v>
      </c>
      <c r="K350" s="35" t="s">
        <v>9185</v>
      </c>
      <c r="L350" s="43" t="str" cm="1">
        <f t="array" ref="L350">HYPERLINK("https://www.ncbi.nlm.nih.gov/biosample/?term=SAMN48402991","SAMN48402991")</f>
        <v>SAMN48402991</v>
      </c>
      <c r="M350" s="43" t="str" cm="1">
        <f t="array" ref="M350">HYPERLINK("https://www.ncbi.nlm.nih.gov/sra/?term=SRR33529853","SRR33529853")</f>
        <v>SRR33529853</v>
      </c>
      <c r="N350" s="43" t="str" cm="1">
        <f t="array" ref="N350">HYPERLINK("https://www.ncbi.nlm.nih.gov/nuccore/PV642271","PV642271")</f>
        <v>PV642271</v>
      </c>
      <c r="O350" s="37"/>
      <c r="P350" s="41" t="s">
        <v>9826</v>
      </c>
    </row>
    <row r="351" spans="1:16" ht="12.75" customHeight="1">
      <c r="A351" s="35" t="s">
        <v>2385</v>
      </c>
      <c r="B351" s="36" t="s">
        <v>12030</v>
      </c>
      <c r="C351" s="35" t="s">
        <v>2404</v>
      </c>
      <c r="D351" s="35" t="s">
        <v>8991</v>
      </c>
      <c r="E351" s="38" t="s">
        <v>12031</v>
      </c>
      <c r="F351" s="39"/>
      <c r="G351" s="40" t="s">
        <v>12032</v>
      </c>
      <c r="H351" s="35" t="s">
        <v>12033</v>
      </c>
      <c r="I351" s="40" t="s">
        <v>12034</v>
      </c>
      <c r="J351" s="35" t="s">
        <v>12035</v>
      </c>
      <c r="K351" s="40" t="s">
        <v>12036</v>
      </c>
      <c r="L351" s="40" t="s">
        <v>12037</v>
      </c>
      <c r="M351" s="40" t="s">
        <v>12038</v>
      </c>
      <c r="N351" s="40" t="s">
        <v>12039</v>
      </c>
      <c r="O351" s="37"/>
      <c r="P351" s="41" t="s">
        <v>9122</v>
      </c>
    </row>
    <row r="352" spans="1:16" ht="12.95" customHeight="1">
      <c r="A352" s="35" t="s">
        <v>2385</v>
      </c>
      <c r="B352" s="36" t="s">
        <v>12030</v>
      </c>
      <c r="C352" s="35" t="s">
        <v>2404</v>
      </c>
      <c r="D352" s="35" t="s">
        <v>8991</v>
      </c>
      <c r="E352" s="38" t="s">
        <v>12040</v>
      </c>
      <c r="F352" s="39"/>
      <c r="G352" s="37" t="str" cm="1">
        <f t="array" ref="G352">HYPERLINK("https://n2t.net/ark:/65665/36634697b-1fb9-403f-a8ad-c9b783584a38")</f>
        <v>https://n2t.net/ark:/65665/36634697b-1fb9-403f-a8ad-c9b783584a38</v>
      </c>
      <c r="H352" s="35" t="s">
        <v>12041</v>
      </c>
      <c r="I352" s="37" t="str" cm="1">
        <f t="array" ref="I352">HYPERLINK("https://n2t.net/ark:/65665/3c3c40f46-2e8e-4b2a-94cf-cc39f1d170ab")</f>
        <v>https://n2t.net/ark:/65665/3c3c40f46-2e8e-4b2a-94cf-cc39f1d170ab</v>
      </c>
      <c r="J352" s="35" t="s">
        <v>9185</v>
      </c>
      <c r="K352" s="35" t="s">
        <v>9185</v>
      </c>
      <c r="L352" s="43" t="str" cm="1">
        <f t="array" ref="L352">HYPERLINK("https://www.ncbi.nlm.nih.gov/biosample/?term=SAMN48402992","SAMN48402992")</f>
        <v>SAMN48402992</v>
      </c>
      <c r="M352" s="43" t="str" cm="1">
        <f t="array" ref="M352">HYPERLINK("https://www.ncbi.nlm.nih.gov/sra/?term=SRR33529842","SRR33529842")</f>
        <v>SRR33529842</v>
      </c>
      <c r="N352" s="43" t="str" cm="1">
        <f t="array" ref="N352">HYPERLINK("https://www.ncbi.nlm.nih.gov/nuccore/PV642272","PV642272")</f>
        <v>PV642272</v>
      </c>
      <c r="O352" s="37"/>
      <c r="P352" s="41" t="s">
        <v>9826</v>
      </c>
    </row>
    <row r="353" spans="1:16" ht="12.95" customHeight="1">
      <c r="A353" s="35" t="s">
        <v>2385</v>
      </c>
      <c r="B353" s="36" t="s">
        <v>12030</v>
      </c>
      <c r="C353" s="35" t="s">
        <v>2404</v>
      </c>
      <c r="D353" s="35" t="s">
        <v>8991</v>
      </c>
      <c r="E353" s="38" t="s">
        <v>12042</v>
      </c>
      <c r="F353" s="39"/>
      <c r="G353" s="37" t="str" cm="1">
        <f t="array" ref="G353">HYPERLINK("https://n2t.net/ark:/65665/3a1474c94-bed1-4647-8be8-76c788165be8")</f>
        <v>https://n2t.net/ark:/65665/3a1474c94-bed1-4647-8be8-76c788165be8</v>
      </c>
      <c r="H353" s="35" t="s">
        <v>12043</v>
      </c>
      <c r="I353" s="37" t="str" cm="1">
        <f t="array" ref="I353">HYPERLINK("https://n2t.net/ark:/65665/3d27fc420-20eb-42b5-b815-82a651885a97")</f>
        <v>https://n2t.net/ark:/65665/3d27fc420-20eb-42b5-b815-82a651885a97</v>
      </c>
      <c r="J353" s="35" t="s">
        <v>9185</v>
      </c>
      <c r="K353" s="35" t="s">
        <v>9185</v>
      </c>
      <c r="L353" s="43" t="str" cm="1">
        <f t="array" ref="L353">HYPERLINK("https://www.ncbi.nlm.nih.gov/biosample/?term=SAMN48402993","SAMN48402993")</f>
        <v>SAMN48402993</v>
      </c>
      <c r="M353" s="43" t="str" cm="1">
        <f t="array" ref="M353">HYPERLINK("https://www.ncbi.nlm.nih.gov/sra/?term=SRR33529831","SRR33529831")</f>
        <v>SRR33529831</v>
      </c>
      <c r="N353" s="43" t="str" cm="1">
        <f t="array" ref="N353">HYPERLINK("https://www.ncbi.nlm.nih.gov/nuccore/PV642273","PV642273")</f>
        <v>PV642273</v>
      </c>
      <c r="O353" s="37"/>
      <c r="P353" s="41" t="s">
        <v>9826</v>
      </c>
    </row>
    <row r="354" spans="1:16" ht="12.95" customHeight="1">
      <c r="A354" s="35" t="s">
        <v>2385</v>
      </c>
      <c r="B354" s="36" t="s">
        <v>12030</v>
      </c>
      <c r="C354" s="35" t="s">
        <v>2404</v>
      </c>
      <c r="D354" s="35" t="s">
        <v>8991</v>
      </c>
      <c r="E354" s="38" t="s">
        <v>12044</v>
      </c>
      <c r="F354" s="39"/>
      <c r="G354" s="37" t="str" cm="1">
        <f t="array" ref="G354">HYPERLINK("https://n2t.net/ark:/65665/36c04e24f-972e-424d-880a-cd0c56f6e2dc")</f>
        <v>https://n2t.net/ark:/65665/36c04e24f-972e-424d-880a-cd0c56f6e2dc</v>
      </c>
      <c r="H354" s="35" t="s">
        <v>12045</v>
      </c>
      <c r="I354" s="37" t="str" cm="1">
        <f t="array" ref="I354">HYPERLINK("https://n2t.net/ark:/65665/3116ce416-da02-44b5-821e-b365a0ecaee8")</f>
        <v>https://n2t.net/ark:/65665/3116ce416-da02-44b5-821e-b365a0ecaee8</v>
      </c>
      <c r="J354" s="35" t="s">
        <v>9185</v>
      </c>
      <c r="K354" s="35" t="s">
        <v>9185</v>
      </c>
      <c r="L354" s="43" t="str" cm="1">
        <f t="array" ref="L354">HYPERLINK("https://www.ncbi.nlm.nih.gov/biosample/?term=SAMN48402994","SAMN48402994")</f>
        <v>SAMN48402994</v>
      </c>
      <c r="M354" s="43" t="str" cm="1">
        <f t="array" ref="M354">HYPERLINK("https://www.ncbi.nlm.nih.gov/sra/?term=SRR33529988","SRR33529988")</f>
        <v>SRR33529988</v>
      </c>
      <c r="N354" s="43" t="str" cm="1">
        <f t="array" ref="N354">HYPERLINK("https://www.ncbi.nlm.nih.gov/nuccore/PV642275","PV642275")</f>
        <v>PV642275</v>
      </c>
      <c r="O354" s="37"/>
      <c r="P354" s="41" t="s">
        <v>9826</v>
      </c>
    </row>
    <row r="355" spans="1:16" ht="12.95" customHeight="1">
      <c r="A355" s="35" t="s">
        <v>2385</v>
      </c>
      <c r="B355" s="36" t="s">
        <v>12046</v>
      </c>
      <c r="C355" s="35" t="s">
        <v>2422</v>
      </c>
      <c r="D355" s="35" t="s">
        <v>8991</v>
      </c>
      <c r="E355" s="38" t="s">
        <v>12047</v>
      </c>
      <c r="F355" s="39"/>
      <c r="G355" s="37" t="str" cm="1">
        <f t="array" ref="G355">HYPERLINK("https://n2t.net/ark:/65665/30129d47e-aa44-4ce0-afaa-b1fc9bc0bed1")</f>
        <v>https://n2t.net/ark:/65665/30129d47e-aa44-4ce0-afaa-b1fc9bc0bed1</v>
      </c>
      <c r="H355" s="35" t="s">
        <v>12048</v>
      </c>
      <c r="I355" s="37" t="str" cm="1">
        <f t="array" ref="I355">HYPERLINK("https://n2t.net/ark:/65665/37133de99-e22e-46c9-952d-bc992ad24de4")</f>
        <v>https://n2t.net/ark:/65665/37133de99-e22e-46c9-952d-bc992ad24de4</v>
      </c>
      <c r="J355" s="35" t="s">
        <v>9185</v>
      </c>
      <c r="K355" s="35" t="s">
        <v>9185</v>
      </c>
      <c r="L355" s="43" t="str" cm="1">
        <f t="array" ref="L355">HYPERLINK("https://www.ncbi.nlm.nih.gov/biosample/?term=SAMN48403080","SAMN48403080")</f>
        <v>SAMN48403080</v>
      </c>
      <c r="M355" s="43" t="str" cm="1">
        <f t="array" ref="M355">HYPERLINK("https://www.ncbi.nlm.nih.gov/sra/?term=SRR33530017","SRR33530017")</f>
        <v>SRR33530017</v>
      </c>
      <c r="N355" s="43" t="str" cm="1">
        <f t="array" ref="N355">HYPERLINK("https://www.ncbi.nlm.nih.gov/nuccore/PV642270","PV642270")</f>
        <v>PV642270</v>
      </c>
      <c r="O355" s="37"/>
      <c r="P355" s="41" t="s">
        <v>9826</v>
      </c>
    </row>
    <row r="356" spans="1:16" ht="12.95" customHeight="1">
      <c r="A356" s="35" t="s">
        <v>2385</v>
      </c>
      <c r="B356" s="36" t="s">
        <v>12046</v>
      </c>
      <c r="C356" s="35" t="s">
        <v>2422</v>
      </c>
      <c r="D356" s="35" t="s">
        <v>8991</v>
      </c>
      <c r="E356" s="38" t="s">
        <v>12049</v>
      </c>
      <c r="F356" s="39"/>
      <c r="G356" s="37" t="str" cm="1">
        <f t="array" ref="G356">HYPERLINK("https://n2t.net/ark:/65665/3335ea0f9-dde0-4b6e-8f7e-d728a9cbf199")</f>
        <v>https://n2t.net/ark:/65665/3335ea0f9-dde0-4b6e-8f7e-d728a9cbf199</v>
      </c>
      <c r="H356" s="35" t="s">
        <v>12050</v>
      </c>
      <c r="I356" s="37" t="str" cm="1">
        <f t="array" ref="I356">HYPERLINK("https://n2t.net/ark:/65665/3f54503c5-6c98-4ccd-bcea-74612ac161c2")</f>
        <v>https://n2t.net/ark:/65665/3f54503c5-6c98-4ccd-bcea-74612ac161c2</v>
      </c>
      <c r="J356" s="35" t="s">
        <v>9185</v>
      </c>
      <c r="K356" s="35" t="s">
        <v>9185</v>
      </c>
      <c r="L356" s="43" t="str" cm="1">
        <f t="array" ref="L356">HYPERLINK("https://www.ncbi.nlm.nih.gov/biosample/?term=SAMN48403081","SAMN48403081")</f>
        <v>SAMN48403081</v>
      </c>
      <c r="M356" s="43" t="str" cm="1">
        <f t="array" ref="M356">HYPERLINK("https://www.ncbi.nlm.nih.gov/sra/?term=SRR33530016","SRR33530016")</f>
        <v>SRR33530016</v>
      </c>
      <c r="N356" s="43" t="str" cm="1">
        <f t="array" ref="N356">HYPERLINK("https://www.ncbi.nlm.nih.gov/nuccore/PV642274","PV642274")</f>
        <v>PV642274</v>
      </c>
      <c r="O356" s="37"/>
      <c r="P356" s="41" t="s">
        <v>9826</v>
      </c>
    </row>
    <row r="357" spans="1:16" ht="12.95" customHeight="1">
      <c r="A357" s="35" t="s">
        <v>2385</v>
      </c>
      <c r="B357" s="36" t="s">
        <v>12046</v>
      </c>
      <c r="C357" s="35" t="s">
        <v>2422</v>
      </c>
      <c r="D357" s="35" t="s">
        <v>8991</v>
      </c>
      <c r="E357" s="38" t="s">
        <v>12051</v>
      </c>
      <c r="F357" s="39"/>
      <c r="G357" s="37" t="str" cm="1">
        <f t="array" ref="G357">HYPERLINK("https://n2t.net/ark:/65665/35429da28-844f-4e96-90f6-d59e645ca981")</f>
        <v>https://n2t.net/ark:/65665/35429da28-844f-4e96-90f6-d59e645ca981</v>
      </c>
      <c r="H357" s="35" t="s">
        <v>12052</v>
      </c>
      <c r="I357" s="37" t="str" cm="1">
        <f t="array" ref="I357">HYPERLINK("https://n2t.net/ark:/65665/3d7cdad6d-a188-441c-a0b4-0f7137001de2")</f>
        <v>https://n2t.net/ark:/65665/3d7cdad6d-a188-441c-a0b4-0f7137001de2</v>
      </c>
      <c r="J357" s="35" t="s">
        <v>9185</v>
      </c>
      <c r="K357" s="35" t="s">
        <v>9185</v>
      </c>
      <c r="L357" s="43" t="str" cm="1">
        <f t="array" ref="L357">HYPERLINK("https://www.ncbi.nlm.nih.gov/biosample/?term=SAMN48403082","SAMN48403082")</f>
        <v>SAMN48403082</v>
      </c>
      <c r="M357" s="43" t="str" cm="1">
        <f t="array" ref="M357">HYPERLINK("https://www.ncbi.nlm.nih.gov/sra/?term=SRR33530015","SRR33530015")</f>
        <v>SRR33530015</v>
      </c>
      <c r="N357" s="43" t="str" cm="1">
        <f t="array" ref="N357">HYPERLINK("https://www.ncbi.nlm.nih.gov/nuccore/PV642276","PV642276")</f>
        <v>PV642276</v>
      </c>
      <c r="O357" s="37"/>
      <c r="P357" s="41" t="s">
        <v>9826</v>
      </c>
    </row>
    <row r="358" spans="1:16" ht="12.75" customHeight="1">
      <c r="A358" s="35" t="s">
        <v>2385</v>
      </c>
      <c r="B358" s="36" t="s">
        <v>12053</v>
      </c>
      <c r="C358" s="35" t="s">
        <v>12054</v>
      </c>
      <c r="D358" s="35" t="s">
        <v>9266</v>
      </c>
      <c r="E358" s="38" t="s">
        <v>12055</v>
      </c>
      <c r="F358" s="42" t="s">
        <v>12056</v>
      </c>
      <c r="G358" s="37"/>
      <c r="H358" s="37"/>
      <c r="I358" s="37"/>
      <c r="J358" s="37"/>
      <c r="K358" s="37"/>
      <c r="L358" s="40" t="s">
        <v>12057</v>
      </c>
      <c r="M358" s="40" t="s">
        <v>12058</v>
      </c>
      <c r="N358" s="40" t="s">
        <v>12059</v>
      </c>
      <c r="O358" s="35" t="s">
        <v>9283</v>
      </c>
      <c r="P358" s="41" t="s">
        <v>9193</v>
      </c>
    </row>
    <row r="359" spans="1:16" ht="12.75" customHeight="1">
      <c r="A359" s="35" t="s">
        <v>12060</v>
      </c>
      <c r="B359" s="36" t="s">
        <v>12061</v>
      </c>
      <c r="C359" s="35" t="s">
        <v>2437</v>
      </c>
      <c r="D359" s="35" t="s">
        <v>8979</v>
      </c>
      <c r="E359" s="38" t="s">
        <v>12062</v>
      </c>
      <c r="F359" s="39"/>
      <c r="G359" s="40" t="s">
        <v>12063</v>
      </c>
      <c r="H359" s="35" t="s">
        <v>12064</v>
      </c>
      <c r="I359" s="40" t="s">
        <v>12065</v>
      </c>
      <c r="J359" s="35" t="s">
        <v>12066</v>
      </c>
      <c r="K359" s="40" t="s">
        <v>12067</v>
      </c>
      <c r="L359" s="40" t="s">
        <v>12068</v>
      </c>
      <c r="M359" s="40" t="s">
        <v>12069</v>
      </c>
      <c r="N359" s="40" t="s">
        <v>12070</v>
      </c>
      <c r="O359" s="37"/>
      <c r="P359" s="41" t="s">
        <v>9021</v>
      </c>
    </row>
    <row r="360" spans="1:16" ht="12.75" customHeight="1">
      <c r="A360" s="35" t="s">
        <v>2464</v>
      </c>
      <c r="B360" s="36" t="s">
        <v>12071</v>
      </c>
      <c r="C360" s="35" t="s">
        <v>2477</v>
      </c>
      <c r="D360" s="35" t="s">
        <v>8991</v>
      </c>
      <c r="E360" s="38" t="s">
        <v>12072</v>
      </c>
      <c r="F360" s="39"/>
      <c r="G360" s="40" t="s">
        <v>12073</v>
      </c>
      <c r="H360" s="35" t="s">
        <v>12074</v>
      </c>
      <c r="I360" s="40" t="s">
        <v>12075</v>
      </c>
      <c r="J360" s="35" t="s">
        <v>12076</v>
      </c>
      <c r="K360" s="40" t="s">
        <v>12077</v>
      </c>
      <c r="L360" s="40" t="s">
        <v>12078</v>
      </c>
      <c r="M360" s="40" t="s">
        <v>12079</v>
      </c>
      <c r="N360" s="40" t="s">
        <v>12080</v>
      </c>
      <c r="O360" s="37"/>
      <c r="P360" s="41" t="s">
        <v>11316</v>
      </c>
    </row>
    <row r="361" spans="1:16" ht="12.75" customHeight="1">
      <c r="A361" s="35" t="s">
        <v>2464</v>
      </c>
      <c r="B361" s="36" t="s">
        <v>12081</v>
      </c>
      <c r="C361" s="35" t="s">
        <v>2506</v>
      </c>
      <c r="D361" s="35" t="s">
        <v>8991</v>
      </c>
      <c r="E361" s="38" t="s">
        <v>12082</v>
      </c>
      <c r="F361" s="39"/>
      <c r="G361" s="40" t="s">
        <v>12083</v>
      </c>
      <c r="H361" s="35" t="s">
        <v>12084</v>
      </c>
      <c r="I361" s="40" t="s">
        <v>12085</v>
      </c>
      <c r="J361" s="35" t="s">
        <v>12086</v>
      </c>
      <c r="K361" s="40" t="s">
        <v>12087</v>
      </c>
      <c r="L361" s="40" t="s">
        <v>12088</v>
      </c>
      <c r="M361" s="40" t="s">
        <v>12089</v>
      </c>
      <c r="N361" s="40" t="s">
        <v>12090</v>
      </c>
      <c r="O361" s="37"/>
      <c r="P361" s="41" t="s">
        <v>9021</v>
      </c>
    </row>
    <row r="362" spans="1:16" ht="12.75" customHeight="1">
      <c r="A362" s="35" t="s">
        <v>2464</v>
      </c>
      <c r="B362" s="36" t="s">
        <v>12091</v>
      </c>
      <c r="C362" s="35" t="s">
        <v>2517</v>
      </c>
      <c r="D362" s="35" t="s">
        <v>8991</v>
      </c>
      <c r="E362" s="38" t="s">
        <v>12092</v>
      </c>
      <c r="F362" s="39"/>
      <c r="G362" s="40" t="s">
        <v>12093</v>
      </c>
      <c r="H362" s="35" t="s">
        <v>12094</v>
      </c>
      <c r="I362" s="40" t="s">
        <v>12095</v>
      </c>
      <c r="J362" s="35" t="s">
        <v>12096</v>
      </c>
      <c r="K362" s="40" t="s">
        <v>12097</v>
      </c>
      <c r="L362" s="40" t="s">
        <v>12098</v>
      </c>
      <c r="M362" s="40" t="s">
        <v>12099</v>
      </c>
      <c r="N362" s="40" t="s">
        <v>12100</v>
      </c>
      <c r="O362" s="35" t="s">
        <v>9283</v>
      </c>
      <c r="P362" s="41" t="s">
        <v>9263</v>
      </c>
    </row>
    <row r="363" spans="1:16" ht="12.75" customHeight="1">
      <c r="A363" s="35" t="s">
        <v>2464</v>
      </c>
      <c r="B363" s="36" t="s">
        <v>12101</v>
      </c>
      <c r="C363" s="35" t="s">
        <v>2541</v>
      </c>
      <c r="D363" s="35" t="s">
        <v>8991</v>
      </c>
      <c r="E363" s="38" t="s">
        <v>12102</v>
      </c>
      <c r="F363" s="39"/>
      <c r="G363" s="40" t="s">
        <v>12103</v>
      </c>
      <c r="H363" s="35" t="s">
        <v>12104</v>
      </c>
      <c r="I363" s="40" t="s">
        <v>12105</v>
      </c>
      <c r="J363" s="35" t="s">
        <v>12106</v>
      </c>
      <c r="K363" s="40" t="s">
        <v>12107</v>
      </c>
      <c r="L363" s="40" t="s">
        <v>12108</v>
      </c>
      <c r="M363" s="40" t="s">
        <v>12109</v>
      </c>
      <c r="N363" s="40" t="s">
        <v>12110</v>
      </c>
      <c r="O363" s="37"/>
      <c r="P363" s="41" t="s">
        <v>9920</v>
      </c>
    </row>
    <row r="364" spans="1:16" ht="12.75" customHeight="1">
      <c r="A364" s="35" t="s">
        <v>2464</v>
      </c>
      <c r="B364" s="36" t="s">
        <v>12101</v>
      </c>
      <c r="C364" s="35" t="s">
        <v>2541</v>
      </c>
      <c r="D364" s="35" t="s">
        <v>8991</v>
      </c>
      <c r="E364" s="38" t="s">
        <v>12111</v>
      </c>
      <c r="F364" s="39"/>
      <c r="G364" s="40" t="s">
        <v>12112</v>
      </c>
      <c r="H364" s="35" t="s">
        <v>12113</v>
      </c>
      <c r="I364" s="40" t="s">
        <v>12114</v>
      </c>
      <c r="J364" s="35" t="s">
        <v>12115</v>
      </c>
      <c r="K364" s="40" t="s">
        <v>12116</v>
      </c>
      <c r="L364" s="40" t="s">
        <v>12117</v>
      </c>
      <c r="M364" s="40" t="s">
        <v>12118</v>
      </c>
      <c r="N364" s="40" t="s">
        <v>12119</v>
      </c>
      <c r="O364" s="37"/>
      <c r="P364" s="41" t="s">
        <v>9021</v>
      </c>
    </row>
    <row r="365" spans="1:16" ht="12.75" customHeight="1">
      <c r="A365" s="35" t="s">
        <v>2464</v>
      </c>
      <c r="B365" s="36" t="s">
        <v>12120</v>
      </c>
      <c r="C365" s="35" t="s">
        <v>2548</v>
      </c>
      <c r="D365" s="35" t="s">
        <v>8991</v>
      </c>
      <c r="E365" s="38" t="s">
        <v>12121</v>
      </c>
      <c r="F365" s="39"/>
      <c r="G365" s="40" t="s">
        <v>12122</v>
      </c>
      <c r="H365" s="35" t="s">
        <v>12123</v>
      </c>
      <c r="I365" s="40" t="s">
        <v>12124</v>
      </c>
      <c r="J365" s="35" t="s">
        <v>12125</v>
      </c>
      <c r="K365" s="40" t="s">
        <v>12126</v>
      </c>
      <c r="L365" s="40" t="s">
        <v>12127</v>
      </c>
      <c r="M365" s="40" t="s">
        <v>12128</v>
      </c>
      <c r="N365" s="40" t="s">
        <v>12129</v>
      </c>
      <c r="O365" s="37"/>
      <c r="P365" s="41" t="s">
        <v>9021</v>
      </c>
    </row>
    <row r="366" spans="1:16" ht="12.75" customHeight="1">
      <c r="A366" s="35" t="s">
        <v>2464</v>
      </c>
      <c r="B366" s="36" t="s">
        <v>12130</v>
      </c>
      <c r="C366" s="35" t="s">
        <v>2554</v>
      </c>
      <c r="D366" s="35" t="s">
        <v>8991</v>
      </c>
      <c r="E366" s="38" t="s">
        <v>12131</v>
      </c>
      <c r="F366" s="39"/>
      <c r="G366" s="40" t="s">
        <v>12132</v>
      </c>
      <c r="H366" s="35" t="s">
        <v>12133</v>
      </c>
      <c r="I366" s="40" t="s">
        <v>12134</v>
      </c>
      <c r="J366" s="35" t="s">
        <v>12135</v>
      </c>
      <c r="K366" s="40" t="s">
        <v>12136</v>
      </c>
      <c r="L366" s="40" t="s">
        <v>12137</v>
      </c>
      <c r="M366" s="40" t="s">
        <v>12138</v>
      </c>
      <c r="N366" s="40" t="s">
        <v>12139</v>
      </c>
      <c r="O366" s="37"/>
      <c r="P366" s="41" t="s">
        <v>9021</v>
      </c>
    </row>
    <row r="367" spans="1:16" ht="12.75" customHeight="1">
      <c r="A367" s="35" t="s">
        <v>2572</v>
      </c>
      <c r="B367" s="36" t="s">
        <v>12140</v>
      </c>
      <c r="C367" s="35" t="s">
        <v>12141</v>
      </c>
      <c r="D367" s="35" t="s">
        <v>10013</v>
      </c>
      <c r="E367" s="38" t="s">
        <v>12142</v>
      </c>
      <c r="F367" s="39"/>
      <c r="G367" s="40" t="s">
        <v>12143</v>
      </c>
      <c r="H367" s="35" t="s">
        <v>12144</v>
      </c>
      <c r="I367" s="40" t="s">
        <v>12145</v>
      </c>
      <c r="J367" s="35" t="s">
        <v>12146</v>
      </c>
      <c r="K367" s="40" t="s">
        <v>12147</v>
      </c>
      <c r="L367" s="40" t="s">
        <v>12148</v>
      </c>
      <c r="M367" s="40" t="s">
        <v>12149</v>
      </c>
      <c r="N367" s="40" t="s">
        <v>12150</v>
      </c>
      <c r="O367" s="37"/>
      <c r="P367" s="41" t="s">
        <v>9021</v>
      </c>
    </row>
    <row r="368" spans="1:16" ht="12.75" customHeight="1">
      <c r="A368" s="35" t="s">
        <v>2572</v>
      </c>
      <c r="B368" s="36" t="s">
        <v>12151</v>
      </c>
      <c r="C368" s="35" t="s">
        <v>2578</v>
      </c>
      <c r="D368" s="35" t="s">
        <v>9459</v>
      </c>
      <c r="E368" s="38" t="s">
        <v>12152</v>
      </c>
      <c r="F368" s="39"/>
      <c r="G368" s="40" t="s">
        <v>12153</v>
      </c>
      <c r="H368" s="35" t="s">
        <v>9185</v>
      </c>
      <c r="I368" s="35" t="s">
        <v>9185</v>
      </c>
      <c r="J368" s="35" t="s">
        <v>12154</v>
      </c>
      <c r="K368" s="40" t="s">
        <v>12155</v>
      </c>
      <c r="L368" s="40" t="s">
        <v>12156</v>
      </c>
      <c r="M368" s="40" t="s">
        <v>12157</v>
      </c>
      <c r="N368" s="40" t="s">
        <v>12158</v>
      </c>
      <c r="O368" s="35" t="s">
        <v>9283</v>
      </c>
      <c r="P368" s="41" t="s">
        <v>9263</v>
      </c>
    </row>
    <row r="369" spans="1:16" ht="12.75" customHeight="1">
      <c r="A369" s="35" t="s">
        <v>2572</v>
      </c>
      <c r="B369" s="36" t="s">
        <v>12159</v>
      </c>
      <c r="C369" s="35" t="s">
        <v>2582</v>
      </c>
      <c r="D369" s="35" t="s">
        <v>8991</v>
      </c>
      <c r="E369" s="38" t="s">
        <v>12160</v>
      </c>
      <c r="F369" s="39"/>
      <c r="G369" s="40" t="s">
        <v>12161</v>
      </c>
      <c r="H369" s="35" t="s">
        <v>12162</v>
      </c>
      <c r="I369" s="40" t="s">
        <v>12163</v>
      </c>
      <c r="J369" s="35" t="s">
        <v>12164</v>
      </c>
      <c r="K369" s="40" t="s">
        <v>12165</v>
      </c>
      <c r="L369" s="40" t="s">
        <v>12166</v>
      </c>
      <c r="M369" s="40" t="s">
        <v>12167</v>
      </c>
      <c r="N369" s="40" t="s">
        <v>12168</v>
      </c>
      <c r="O369" s="37"/>
      <c r="P369" s="41" t="s">
        <v>9263</v>
      </c>
    </row>
    <row r="370" spans="1:16" ht="12.75" customHeight="1">
      <c r="A370" s="35" t="s">
        <v>2600</v>
      </c>
      <c r="B370" s="36" t="s">
        <v>12169</v>
      </c>
      <c r="C370" s="35" t="s">
        <v>2602</v>
      </c>
      <c r="D370" s="35" t="s">
        <v>9344</v>
      </c>
      <c r="E370" s="38" t="s">
        <v>12170</v>
      </c>
      <c r="F370" s="42" t="s">
        <v>12171</v>
      </c>
      <c r="G370" s="37"/>
      <c r="H370" s="37"/>
      <c r="I370" s="37"/>
      <c r="J370" s="37"/>
      <c r="K370" s="37"/>
      <c r="L370" s="40" t="s">
        <v>12172</v>
      </c>
      <c r="M370" s="40" t="s">
        <v>12173</v>
      </c>
      <c r="N370" s="40" t="s">
        <v>12174</v>
      </c>
      <c r="O370" s="37"/>
      <c r="P370" s="41" t="s">
        <v>10131</v>
      </c>
    </row>
    <row r="371" spans="1:16" ht="12.75" customHeight="1">
      <c r="A371" s="35" t="s">
        <v>2603</v>
      </c>
      <c r="B371" s="36" t="s">
        <v>12175</v>
      </c>
      <c r="C371" s="35" t="s">
        <v>2605</v>
      </c>
      <c r="D371" s="35" t="s">
        <v>9459</v>
      </c>
      <c r="E371" s="38" t="s">
        <v>12176</v>
      </c>
      <c r="F371" s="39"/>
      <c r="G371" s="40" t="s">
        <v>12177</v>
      </c>
      <c r="H371" s="35" t="s">
        <v>9185</v>
      </c>
      <c r="I371" s="35" t="s">
        <v>9185</v>
      </c>
      <c r="J371" s="35" t="s">
        <v>12178</v>
      </c>
      <c r="K371" s="40" t="s">
        <v>12179</v>
      </c>
      <c r="L371" s="40" t="s">
        <v>12180</v>
      </c>
      <c r="M371" s="40" t="s">
        <v>12181</v>
      </c>
      <c r="N371" s="40" t="s">
        <v>12182</v>
      </c>
      <c r="O371" s="37"/>
      <c r="P371" s="41" t="s">
        <v>9193</v>
      </c>
    </row>
    <row r="372" spans="1:16" ht="12.75" customHeight="1">
      <c r="A372" s="35" t="s">
        <v>2603</v>
      </c>
      <c r="B372" s="36" t="s">
        <v>12175</v>
      </c>
      <c r="C372" s="35" t="s">
        <v>2605</v>
      </c>
      <c r="D372" s="35" t="s">
        <v>9459</v>
      </c>
      <c r="E372" s="38" t="s">
        <v>10462</v>
      </c>
      <c r="F372" s="42" t="s">
        <v>12183</v>
      </c>
      <c r="G372" s="37"/>
      <c r="H372" s="37"/>
      <c r="I372" s="37"/>
      <c r="J372" s="37"/>
      <c r="K372" s="37"/>
      <c r="L372" s="40" t="s">
        <v>12184</v>
      </c>
      <c r="M372" s="40" t="s">
        <v>12185</v>
      </c>
      <c r="N372" s="40" t="s">
        <v>12186</v>
      </c>
      <c r="O372" s="37"/>
      <c r="P372" s="41" t="s">
        <v>9122</v>
      </c>
    </row>
    <row r="373" spans="1:16" ht="12.75" customHeight="1">
      <c r="A373" s="35" t="s">
        <v>2603</v>
      </c>
      <c r="B373" s="36" t="s">
        <v>12187</v>
      </c>
      <c r="C373" s="37"/>
      <c r="D373" s="35" t="s">
        <v>10013</v>
      </c>
      <c r="E373" s="38" t="s">
        <v>12188</v>
      </c>
      <c r="F373" s="42" t="s">
        <v>12189</v>
      </c>
      <c r="G373" s="37"/>
      <c r="H373" s="37"/>
      <c r="I373" s="37"/>
      <c r="J373" s="37"/>
      <c r="K373" s="37"/>
      <c r="L373" s="40" t="s">
        <v>12190</v>
      </c>
      <c r="M373" s="40" t="s">
        <v>12191</v>
      </c>
      <c r="N373" s="40" t="s">
        <v>12192</v>
      </c>
      <c r="O373" s="37"/>
      <c r="P373" s="41" t="s">
        <v>9193</v>
      </c>
    </row>
    <row r="374" spans="1:16" ht="12.75" customHeight="1">
      <c r="A374" s="35" t="s">
        <v>12193</v>
      </c>
      <c r="B374" s="36" t="s">
        <v>12194</v>
      </c>
      <c r="C374" s="35" t="s">
        <v>2631</v>
      </c>
      <c r="D374" s="35" t="s">
        <v>8979</v>
      </c>
      <c r="E374" s="38" t="s">
        <v>12195</v>
      </c>
      <c r="F374" s="39"/>
      <c r="G374" s="40" t="s">
        <v>12196</v>
      </c>
      <c r="H374" s="35" t="s">
        <v>12197</v>
      </c>
      <c r="I374" s="40" t="s">
        <v>12198</v>
      </c>
      <c r="J374" s="35" t="s">
        <v>12199</v>
      </c>
      <c r="K374" s="40" t="s">
        <v>12200</v>
      </c>
      <c r="L374" s="40" t="s">
        <v>12201</v>
      </c>
      <c r="M374" s="40" t="s">
        <v>12202</v>
      </c>
      <c r="N374" s="40" t="s">
        <v>12203</v>
      </c>
      <c r="O374" s="37"/>
      <c r="P374" s="41" t="s">
        <v>9021</v>
      </c>
    </row>
    <row r="375" spans="1:16" ht="12.75" customHeight="1">
      <c r="A375" s="35" t="s">
        <v>12193</v>
      </c>
      <c r="B375" s="36" t="s">
        <v>12204</v>
      </c>
      <c r="C375" s="35" t="s">
        <v>2638</v>
      </c>
      <c r="D375" s="35" t="s">
        <v>8979</v>
      </c>
      <c r="E375" s="38" t="s">
        <v>12205</v>
      </c>
      <c r="F375" s="39"/>
      <c r="G375" s="40" t="s">
        <v>12206</v>
      </c>
      <c r="H375" s="35" t="s">
        <v>12207</v>
      </c>
      <c r="I375" s="40" t="s">
        <v>12208</v>
      </c>
      <c r="J375" s="35" t="s">
        <v>12209</v>
      </c>
      <c r="K375" s="40" t="s">
        <v>12210</v>
      </c>
      <c r="L375" s="40" t="s">
        <v>12211</v>
      </c>
      <c r="M375" s="40" t="s">
        <v>12212</v>
      </c>
      <c r="N375" s="40" t="s">
        <v>12213</v>
      </c>
      <c r="O375" s="37"/>
      <c r="P375" s="41" t="s">
        <v>9021</v>
      </c>
    </row>
    <row r="376" spans="1:16" ht="12.75" customHeight="1">
      <c r="A376" s="35" t="s">
        <v>12193</v>
      </c>
      <c r="B376" s="36" t="s">
        <v>12214</v>
      </c>
      <c r="C376" s="35" t="s">
        <v>2642</v>
      </c>
      <c r="D376" s="35" t="s">
        <v>8979</v>
      </c>
      <c r="E376" s="38" t="s">
        <v>12215</v>
      </c>
      <c r="F376" s="39"/>
      <c r="G376" s="40" t="s">
        <v>12216</v>
      </c>
      <c r="H376" s="35" t="s">
        <v>12217</v>
      </c>
      <c r="I376" s="40" t="s">
        <v>12218</v>
      </c>
      <c r="J376" s="35" t="s">
        <v>12219</v>
      </c>
      <c r="K376" s="40" t="s">
        <v>12220</v>
      </c>
      <c r="L376" s="40" t="s">
        <v>12221</v>
      </c>
      <c r="M376" s="40" t="s">
        <v>12222</v>
      </c>
      <c r="N376" s="40" t="s">
        <v>12223</v>
      </c>
      <c r="O376" s="37"/>
      <c r="P376" s="41" t="s">
        <v>9021</v>
      </c>
    </row>
    <row r="377" spans="1:16" ht="12.75" customHeight="1">
      <c r="A377" s="35" t="s">
        <v>12193</v>
      </c>
      <c r="B377" s="36" t="s">
        <v>12224</v>
      </c>
      <c r="C377" s="35" t="s">
        <v>2646</v>
      </c>
      <c r="D377" s="35" t="s">
        <v>8979</v>
      </c>
      <c r="E377" s="38" t="s">
        <v>12225</v>
      </c>
      <c r="F377" s="42" t="s">
        <v>12226</v>
      </c>
      <c r="G377" s="37"/>
      <c r="H377" s="37"/>
      <c r="I377" s="37"/>
      <c r="J377" s="37"/>
      <c r="K377" s="37"/>
      <c r="L377" s="40" t="s">
        <v>12227</v>
      </c>
      <c r="M377" s="40" t="s">
        <v>12228</v>
      </c>
      <c r="N377" s="40" t="s">
        <v>12229</v>
      </c>
      <c r="O377" s="37"/>
      <c r="P377" s="41" t="s">
        <v>9021</v>
      </c>
    </row>
    <row r="378" spans="1:16" ht="12.75" customHeight="1">
      <c r="A378" s="35" t="s">
        <v>2613</v>
      </c>
      <c r="B378" s="36" t="s">
        <v>12230</v>
      </c>
      <c r="C378" s="35" t="s">
        <v>2650</v>
      </c>
      <c r="D378" s="35" t="s">
        <v>9459</v>
      </c>
      <c r="E378" s="38" t="s">
        <v>12231</v>
      </c>
      <c r="F378" s="42" t="s">
        <v>12232</v>
      </c>
      <c r="G378" s="37"/>
      <c r="H378" s="37"/>
      <c r="I378" s="37"/>
      <c r="J378" s="37"/>
      <c r="K378" s="37"/>
      <c r="L378" s="40" t="s">
        <v>12233</v>
      </c>
      <c r="M378" s="40" t="s">
        <v>12234</v>
      </c>
      <c r="N378" s="40" t="s">
        <v>12235</v>
      </c>
      <c r="O378" s="37"/>
      <c r="P378" s="41" t="s">
        <v>9021</v>
      </c>
    </row>
    <row r="379" spans="1:16" ht="12.75" customHeight="1">
      <c r="A379" s="35" t="s">
        <v>2613</v>
      </c>
      <c r="B379" s="36" t="s">
        <v>12236</v>
      </c>
      <c r="C379" s="35" t="s">
        <v>2654</v>
      </c>
      <c r="D379" s="35" t="s">
        <v>8991</v>
      </c>
      <c r="E379" s="38" t="s">
        <v>12237</v>
      </c>
      <c r="F379" s="39"/>
      <c r="G379" s="40" t="s">
        <v>12238</v>
      </c>
      <c r="H379" s="35" t="s">
        <v>12239</v>
      </c>
      <c r="I379" s="40" t="s">
        <v>12240</v>
      </c>
      <c r="J379" s="35" t="s">
        <v>12241</v>
      </c>
      <c r="K379" s="40" t="s">
        <v>12242</v>
      </c>
      <c r="L379" s="40" t="s">
        <v>12243</v>
      </c>
      <c r="M379" s="40" t="s">
        <v>12244</v>
      </c>
      <c r="N379" s="40" t="s">
        <v>12245</v>
      </c>
      <c r="O379" s="37"/>
      <c r="P379" s="41" t="s">
        <v>9021</v>
      </c>
    </row>
    <row r="380" spans="1:16" ht="12.75" customHeight="1">
      <c r="A380" s="35" t="s">
        <v>2613</v>
      </c>
      <c r="B380" s="36" t="s">
        <v>12246</v>
      </c>
      <c r="C380" s="35" t="s">
        <v>2658</v>
      </c>
      <c r="D380" s="35" t="s">
        <v>9344</v>
      </c>
      <c r="E380" s="38" t="s">
        <v>12247</v>
      </c>
      <c r="F380" s="39"/>
      <c r="G380" s="40" t="s">
        <v>12248</v>
      </c>
      <c r="H380" s="35" t="s">
        <v>12249</v>
      </c>
      <c r="I380" s="40" t="s">
        <v>12250</v>
      </c>
      <c r="J380" s="35" t="s">
        <v>12251</v>
      </c>
      <c r="K380" s="40" t="s">
        <v>12252</v>
      </c>
      <c r="L380" s="40" t="s">
        <v>12253</v>
      </c>
      <c r="M380" s="40" t="s">
        <v>12254</v>
      </c>
      <c r="N380" s="40" t="s">
        <v>12255</v>
      </c>
      <c r="O380" s="37"/>
      <c r="P380" s="41" t="s">
        <v>9021</v>
      </c>
    </row>
    <row r="381" spans="1:16" ht="12.75" customHeight="1">
      <c r="A381" s="35" t="s">
        <v>12193</v>
      </c>
      <c r="B381" s="36" t="s">
        <v>12256</v>
      </c>
      <c r="C381" s="35" t="s">
        <v>2662</v>
      </c>
      <c r="D381" s="35" t="s">
        <v>8979</v>
      </c>
      <c r="E381" s="38" t="s">
        <v>12257</v>
      </c>
      <c r="F381" s="42" t="s">
        <v>12258</v>
      </c>
      <c r="G381" s="37"/>
      <c r="H381" s="37"/>
      <c r="I381" s="37"/>
      <c r="J381" s="37"/>
      <c r="K381" s="37"/>
      <c r="L381" s="40" t="s">
        <v>12259</v>
      </c>
      <c r="M381" s="40" t="s">
        <v>12260</v>
      </c>
      <c r="N381" s="40" t="s">
        <v>12261</v>
      </c>
      <c r="O381" s="35" t="s">
        <v>9283</v>
      </c>
      <c r="P381" s="41" t="s">
        <v>9122</v>
      </c>
    </row>
    <row r="382" spans="1:16" ht="12.75" customHeight="1">
      <c r="A382" s="35" t="s">
        <v>2670</v>
      </c>
      <c r="B382" s="36" t="s">
        <v>12262</v>
      </c>
      <c r="C382" s="35" t="s">
        <v>2676</v>
      </c>
      <c r="D382" s="35" t="s">
        <v>9459</v>
      </c>
      <c r="E382" s="38" t="s">
        <v>12263</v>
      </c>
      <c r="F382" s="39"/>
      <c r="G382" s="40" t="s">
        <v>12264</v>
      </c>
      <c r="H382" s="35" t="s">
        <v>12265</v>
      </c>
      <c r="I382" s="40" t="s">
        <v>12266</v>
      </c>
      <c r="J382" s="35" t="s">
        <v>9185</v>
      </c>
      <c r="K382" s="35" t="s">
        <v>9185</v>
      </c>
      <c r="L382" s="40" t="s">
        <v>12267</v>
      </c>
      <c r="M382" s="40" t="s">
        <v>12268</v>
      </c>
      <c r="N382" s="40" t="s">
        <v>12269</v>
      </c>
      <c r="O382" s="37"/>
      <c r="P382" s="41" t="s">
        <v>11316</v>
      </c>
    </row>
    <row r="383" spans="1:16" ht="12.75" customHeight="1">
      <c r="A383" s="35" t="s">
        <v>2670</v>
      </c>
      <c r="B383" s="36" t="s">
        <v>12270</v>
      </c>
      <c r="C383" s="35" t="s">
        <v>2678</v>
      </c>
      <c r="D383" s="35" t="s">
        <v>8991</v>
      </c>
      <c r="E383" s="38" t="s">
        <v>12271</v>
      </c>
      <c r="F383" s="39"/>
      <c r="G383" s="40" t="s">
        <v>12272</v>
      </c>
      <c r="H383" s="35" t="s">
        <v>12273</v>
      </c>
      <c r="I383" s="40" t="s">
        <v>12274</v>
      </c>
      <c r="J383" s="35" t="s">
        <v>12275</v>
      </c>
      <c r="K383" s="40" t="s">
        <v>12276</v>
      </c>
      <c r="L383" s="40" t="s">
        <v>12277</v>
      </c>
      <c r="M383" s="40" t="s">
        <v>12278</v>
      </c>
      <c r="N383" s="40" t="s">
        <v>12279</v>
      </c>
      <c r="O383" s="37"/>
      <c r="P383" s="41" t="s">
        <v>9342</v>
      </c>
    </row>
    <row r="384" spans="1:16" ht="12.75" customHeight="1">
      <c r="A384" s="35" t="s">
        <v>2679</v>
      </c>
      <c r="B384" s="36" t="s">
        <v>12280</v>
      </c>
      <c r="C384" s="35" t="s">
        <v>2681</v>
      </c>
      <c r="D384" s="35" t="s">
        <v>8991</v>
      </c>
      <c r="E384" s="38" t="s">
        <v>12281</v>
      </c>
      <c r="F384" s="39"/>
      <c r="G384" s="40" t="s">
        <v>12282</v>
      </c>
      <c r="H384" s="35" t="s">
        <v>12283</v>
      </c>
      <c r="I384" s="40" t="s">
        <v>12284</v>
      </c>
      <c r="J384" s="35" t="s">
        <v>12285</v>
      </c>
      <c r="K384" s="40" t="s">
        <v>12286</v>
      </c>
      <c r="L384" s="40" t="s">
        <v>12287</v>
      </c>
      <c r="M384" s="40" t="s">
        <v>12288</v>
      </c>
      <c r="N384" s="40" t="s">
        <v>12289</v>
      </c>
      <c r="O384" s="37"/>
      <c r="P384" s="41" t="s">
        <v>9021</v>
      </c>
    </row>
    <row r="385" spans="1:16" ht="12.75" customHeight="1">
      <c r="A385" s="35" t="s">
        <v>2679</v>
      </c>
      <c r="B385" s="36" t="s">
        <v>12290</v>
      </c>
      <c r="C385" s="35" t="s">
        <v>2689</v>
      </c>
      <c r="D385" s="35" t="s">
        <v>8991</v>
      </c>
      <c r="E385" s="38" t="s">
        <v>12291</v>
      </c>
      <c r="F385" s="39"/>
      <c r="G385" s="40" t="s">
        <v>12292</v>
      </c>
      <c r="H385" s="35" t="s">
        <v>12293</v>
      </c>
      <c r="I385" s="40" t="s">
        <v>12294</v>
      </c>
      <c r="J385" s="35" t="s">
        <v>12295</v>
      </c>
      <c r="K385" s="40" t="s">
        <v>12296</v>
      </c>
      <c r="L385" s="40" t="s">
        <v>12297</v>
      </c>
      <c r="M385" s="40" t="s">
        <v>12298</v>
      </c>
      <c r="N385" s="40" t="s">
        <v>12299</v>
      </c>
      <c r="O385" s="37"/>
      <c r="P385" s="41" t="s">
        <v>9342</v>
      </c>
    </row>
    <row r="386" spans="1:16" ht="12.75" customHeight="1">
      <c r="A386" s="35" t="s">
        <v>2679</v>
      </c>
      <c r="B386" s="36" t="s">
        <v>12300</v>
      </c>
      <c r="C386" s="35" t="s">
        <v>2691</v>
      </c>
      <c r="D386" s="35" t="s">
        <v>8991</v>
      </c>
      <c r="E386" s="38" t="s">
        <v>12301</v>
      </c>
      <c r="F386" s="39"/>
      <c r="G386" s="40" t="s">
        <v>12302</v>
      </c>
      <c r="H386" s="35" t="s">
        <v>12303</v>
      </c>
      <c r="I386" s="40" t="s">
        <v>12304</v>
      </c>
      <c r="J386" s="35" t="s">
        <v>12305</v>
      </c>
      <c r="K386" s="40" t="s">
        <v>12306</v>
      </c>
      <c r="L386" s="40" t="s">
        <v>12307</v>
      </c>
      <c r="M386" s="40" t="s">
        <v>12308</v>
      </c>
      <c r="N386" s="40" t="s">
        <v>12309</v>
      </c>
      <c r="O386" s="37"/>
      <c r="P386" s="41" t="s">
        <v>9263</v>
      </c>
    </row>
    <row r="387" spans="1:16" ht="12.75" customHeight="1">
      <c r="A387" s="35" t="s">
        <v>2679</v>
      </c>
      <c r="B387" s="36" t="s">
        <v>12310</v>
      </c>
      <c r="C387" s="35" t="s">
        <v>2695</v>
      </c>
      <c r="D387" s="35" t="s">
        <v>8991</v>
      </c>
      <c r="E387" s="38" t="s">
        <v>12311</v>
      </c>
      <c r="F387" s="39"/>
      <c r="G387" s="40" t="s">
        <v>12312</v>
      </c>
      <c r="H387" s="35" t="s">
        <v>12313</v>
      </c>
      <c r="I387" s="40" t="s">
        <v>12314</v>
      </c>
      <c r="J387" s="35" t="s">
        <v>12315</v>
      </c>
      <c r="K387" s="40" t="s">
        <v>12316</v>
      </c>
      <c r="L387" s="40" t="s">
        <v>12317</v>
      </c>
      <c r="M387" s="40" t="s">
        <v>12318</v>
      </c>
      <c r="N387" s="40" t="s">
        <v>12319</v>
      </c>
      <c r="O387" s="37"/>
      <c r="P387" s="41" t="s">
        <v>9342</v>
      </c>
    </row>
    <row r="388" spans="1:16" ht="12.75" customHeight="1">
      <c r="A388" s="35" t="s">
        <v>2679</v>
      </c>
      <c r="B388" s="36" t="s">
        <v>12320</v>
      </c>
      <c r="C388" s="35" t="s">
        <v>2704</v>
      </c>
      <c r="D388" s="35" t="s">
        <v>10143</v>
      </c>
      <c r="E388" s="38" t="s">
        <v>12321</v>
      </c>
      <c r="F388" s="39"/>
      <c r="G388" s="40" t="s">
        <v>12322</v>
      </c>
      <c r="H388" s="35" t="s">
        <v>12323</v>
      </c>
      <c r="I388" s="40" t="s">
        <v>12324</v>
      </c>
      <c r="J388" s="35" t="s">
        <v>12325</v>
      </c>
      <c r="K388" s="40" t="s">
        <v>12326</v>
      </c>
      <c r="L388" s="40" t="s">
        <v>12327</v>
      </c>
      <c r="M388" s="35" t="s">
        <v>10140</v>
      </c>
      <c r="N388" s="40" t="s">
        <v>12328</v>
      </c>
      <c r="O388" s="37"/>
      <c r="P388" s="41" t="s">
        <v>9021</v>
      </c>
    </row>
    <row r="389" spans="1:16" ht="12.95" customHeight="1">
      <c r="A389" s="35" t="s">
        <v>2705</v>
      </c>
      <c r="B389" s="36" t="s">
        <v>12329</v>
      </c>
      <c r="C389" s="35" t="s">
        <v>2719</v>
      </c>
      <c r="D389" s="35" t="s">
        <v>8991</v>
      </c>
      <c r="E389" s="38" t="s">
        <v>12330</v>
      </c>
      <c r="F389" s="39"/>
      <c r="G389" s="37" t="str" cm="1">
        <f t="array" ref="G389">HYPERLINK("https://n2t.net/ark:/65665/388ce7c76-087f-4c09-a32c-1d4574472219")</f>
        <v>https://n2t.net/ark:/65665/388ce7c76-087f-4c09-a32c-1d4574472219</v>
      </c>
      <c r="H389" s="35" t="s">
        <v>12331</v>
      </c>
      <c r="I389" s="37" t="str" cm="1">
        <f t="array" ref="I389">HYPERLINK("https://n2t.net/ark:/65665/343503aad-fa0f-46d4-b3a7-a23650c68129")</f>
        <v>https://n2t.net/ark:/65665/343503aad-fa0f-46d4-b3a7-a23650c68129</v>
      </c>
      <c r="J389" s="35" t="s">
        <v>9185</v>
      </c>
      <c r="K389" s="35" t="s">
        <v>9185</v>
      </c>
      <c r="L389" s="43" t="str" cm="1">
        <f t="array" ref="L389">HYPERLINK("https://www.ncbi.nlm.nih.gov/biosample/?term=SAMN48403153","SAMN48403153")</f>
        <v>SAMN48403153</v>
      </c>
      <c r="M389" s="43" t="str" cm="1">
        <f t="array" ref="M389">HYPERLINK("https://www.ncbi.nlm.nih.gov/sra/?term=SRR33529721","SRR33529721")</f>
        <v>SRR33529721</v>
      </c>
      <c r="N389" s="43" t="str" cm="1">
        <f t="array" ref="N389">HYPERLINK("https://www.ncbi.nlm.nih.gov/nuccore/PV656770","PV656770")</f>
        <v>PV656770</v>
      </c>
      <c r="O389" s="37"/>
      <c r="P389" s="41" t="s">
        <v>12332</v>
      </c>
    </row>
    <row r="390" spans="1:16" ht="12.95" customHeight="1">
      <c r="A390" s="35" t="s">
        <v>2705</v>
      </c>
      <c r="B390" s="36" t="s">
        <v>12329</v>
      </c>
      <c r="C390" s="35" t="s">
        <v>2719</v>
      </c>
      <c r="D390" s="35" t="s">
        <v>8991</v>
      </c>
      <c r="E390" s="38" t="s">
        <v>12333</v>
      </c>
      <c r="F390" s="39"/>
      <c r="G390" s="37" t="str" cm="1">
        <f t="array" ref="G390">HYPERLINK("https://n2t.net/ark:/65665/3f79a8e8f-1cfa-426b-83ca-f1ea6d3c5147")</f>
        <v>https://n2t.net/ark:/65665/3f79a8e8f-1cfa-426b-83ca-f1ea6d3c5147</v>
      </c>
      <c r="H390" s="35" t="s">
        <v>12334</v>
      </c>
      <c r="I390" s="37" t="str" cm="1">
        <f t="array" ref="I390">HYPERLINK("https://n2t.net/ark:/65665/3c7210801-da0e-4bfe-b07e-e45e8d7913fb")</f>
        <v>https://n2t.net/ark:/65665/3c7210801-da0e-4bfe-b07e-e45e8d7913fb</v>
      </c>
      <c r="J390" s="35" t="s">
        <v>9185</v>
      </c>
      <c r="K390" s="35" t="s">
        <v>9185</v>
      </c>
      <c r="L390" s="43" t="str" cm="1">
        <f t="array" ref="L390">HYPERLINK("https://www.ncbi.nlm.nih.gov/biosample/?term=SAMN48403154","SAMN48403154")</f>
        <v>SAMN48403154</v>
      </c>
      <c r="M390" s="43" t="str" cm="1">
        <f t="array" ref="M390">HYPERLINK("https://www.ncbi.nlm.nih.gov/sra/?term=SRR33529720","SRR33529720")</f>
        <v>SRR33529720</v>
      </c>
      <c r="N390" s="43" t="str" cm="1">
        <f t="array" ref="N390">HYPERLINK("https://www.ncbi.nlm.nih.gov/nuccore/PV656771","PV656771")</f>
        <v>PV656771</v>
      </c>
      <c r="O390" s="37"/>
      <c r="P390" s="41" t="s">
        <v>12332</v>
      </c>
    </row>
    <row r="391" spans="1:16" ht="12.95" customHeight="1">
      <c r="A391" s="35" t="s">
        <v>2705</v>
      </c>
      <c r="B391" s="36" t="s">
        <v>12329</v>
      </c>
      <c r="C391" s="35" t="s">
        <v>2719</v>
      </c>
      <c r="D391" s="35" t="s">
        <v>8991</v>
      </c>
      <c r="E391" s="38" t="s">
        <v>12335</v>
      </c>
      <c r="F391" s="39"/>
      <c r="G391" s="37" t="str" cm="1">
        <f t="array" ref="G391">HYPERLINK("https://n2t.net/ark:/65665/30cd9c079-886b-4d55-954e-b5c96565f8ac")</f>
        <v>https://n2t.net/ark:/65665/30cd9c079-886b-4d55-954e-b5c96565f8ac</v>
      </c>
      <c r="H391" s="35" t="s">
        <v>12336</v>
      </c>
      <c r="I391" s="37" t="str" cm="1">
        <f t="array" ref="I391">HYPERLINK("https://n2t.net/ark:/65665/36da1c16e-780d-4fca-a93b-c82856614ef5")</f>
        <v>https://n2t.net/ark:/65665/36da1c16e-780d-4fca-a93b-c82856614ef5</v>
      </c>
      <c r="J391" s="35" t="s">
        <v>9185</v>
      </c>
      <c r="K391" s="35" t="s">
        <v>9185</v>
      </c>
      <c r="L391" s="43" t="str" cm="1">
        <f t="array" ref="L391">HYPERLINK("https://www.ncbi.nlm.nih.gov/biosample/?term=SAMN48403155","SAMN48403155")</f>
        <v>SAMN48403155</v>
      </c>
      <c r="M391" s="43" t="str" cm="1">
        <f t="array" ref="M391">HYPERLINK("https://www.ncbi.nlm.nih.gov/sra/?term=SRR33529719","SRR33529719")</f>
        <v>SRR33529719</v>
      </c>
      <c r="N391" s="43" t="str" cm="1">
        <f t="array" ref="N391">HYPERLINK("https://www.ncbi.nlm.nih.gov/nuccore/PV656772","PV656772")</f>
        <v>PV656772</v>
      </c>
      <c r="O391" s="37"/>
      <c r="P391" s="41" t="s">
        <v>12332</v>
      </c>
    </row>
    <row r="392" spans="1:16" ht="12.75" customHeight="1">
      <c r="A392" s="35" t="s">
        <v>2728</v>
      </c>
      <c r="B392" s="36" t="s">
        <v>12337</v>
      </c>
      <c r="C392" s="35" t="s">
        <v>2730</v>
      </c>
      <c r="D392" s="35" t="s">
        <v>8991</v>
      </c>
      <c r="E392" s="38" t="s">
        <v>12338</v>
      </c>
      <c r="F392" s="39"/>
      <c r="G392" s="40" t="s">
        <v>12339</v>
      </c>
      <c r="H392" s="35" t="s">
        <v>12340</v>
      </c>
      <c r="I392" s="40" t="s">
        <v>12341</v>
      </c>
      <c r="J392" s="35" t="s">
        <v>12342</v>
      </c>
      <c r="K392" s="40" t="s">
        <v>12343</v>
      </c>
      <c r="L392" s="40" t="s">
        <v>12344</v>
      </c>
      <c r="M392" s="40" t="s">
        <v>12345</v>
      </c>
      <c r="N392" s="40" t="s">
        <v>12346</v>
      </c>
      <c r="O392" s="37"/>
      <c r="P392" s="41" t="s">
        <v>9021</v>
      </c>
    </row>
    <row r="393" spans="1:16" ht="12.75" customHeight="1">
      <c r="A393" s="35" t="s">
        <v>2728</v>
      </c>
      <c r="B393" s="36" t="s">
        <v>12337</v>
      </c>
      <c r="C393" s="35" t="s">
        <v>2730</v>
      </c>
      <c r="D393" s="35" t="s">
        <v>8991</v>
      </c>
      <c r="E393" s="38" t="s">
        <v>12347</v>
      </c>
      <c r="F393" s="39"/>
      <c r="G393" s="40" t="s">
        <v>12348</v>
      </c>
      <c r="H393" s="35" t="s">
        <v>12349</v>
      </c>
      <c r="I393" s="40" t="s">
        <v>12350</v>
      </c>
      <c r="J393" s="35" t="s">
        <v>12351</v>
      </c>
      <c r="K393" s="40" t="s">
        <v>12352</v>
      </c>
      <c r="L393" s="40" t="s">
        <v>12353</v>
      </c>
      <c r="M393" s="40" t="s">
        <v>12354</v>
      </c>
      <c r="N393" s="40" t="s">
        <v>12355</v>
      </c>
      <c r="O393" s="37"/>
      <c r="P393" s="41" t="s">
        <v>10535</v>
      </c>
    </row>
    <row r="394" spans="1:16" ht="12.75" customHeight="1">
      <c r="A394" s="35" t="s">
        <v>2747</v>
      </c>
      <c r="B394" s="36" t="s">
        <v>12356</v>
      </c>
      <c r="C394" s="35" t="s">
        <v>2749</v>
      </c>
      <c r="D394" s="35" t="s">
        <v>9344</v>
      </c>
      <c r="E394" s="38" t="s">
        <v>12357</v>
      </c>
      <c r="F394" s="39"/>
      <c r="G394" s="40" t="s">
        <v>12358</v>
      </c>
      <c r="H394" s="35" t="s">
        <v>12359</v>
      </c>
      <c r="I394" s="40" t="s">
        <v>12360</v>
      </c>
      <c r="J394" s="35" t="s">
        <v>12361</v>
      </c>
      <c r="K394" s="40" t="s">
        <v>12362</v>
      </c>
      <c r="L394" s="40" t="s">
        <v>12363</v>
      </c>
      <c r="M394" s="40" t="s">
        <v>12364</v>
      </c>
      <c r="N394" s="40" t="s">
        <v>12365</v>
      </c>
      <c r="O394" s="37"/>
      <c r="P394" s="41" t="s">
        <v>10273</v>
      </c>
    </row>
    <row r="395" spans="1:16" ht="12.75" customHeight="1">
      <c r="A395" s="35" t="s">
        <v>2747</v>
      </c>
      <c r="B395" s="36" t="s">
        <v>12356</v>
      </c>
      <c r="C395" s="35" t="s">
        <v>2749</v>
      </c>
      <c r="D395" s="35" t="s">
        <v>9344</v>
      </c>
      <c r="E395" s="38" t="s">
        <v>12366</v>
      </c>
      <c r="F395" s="42" t="s">
        <v>12367</v>
      </c>
      <c r="G395" s="37"/>
      <c r="H395" s="37"/>
      <c r="I395" s="37"/>
      <c r="J395" s="37"/>
      <c r="K395" s="37"/>
      <c r="L395" s="40" t="s">
        <v>12368</v>
      </c>
      <c r="M395" s="40" t="s">
        <v>12369</v>
      </c>
      <c r="N395" s="40" t="s">
        <v>12370</v>
      </c>
      <c r="O395" s="37"/>
      <c r="P395" s="41" t="s">
        <v>9122</v>
      </c>
    </row>
    <row r="396" spans="1:16" ht="12.75" customHeight="1">
      <c r="A396" s="35" t="s">
        <v>2747</v>
      </c>
      <c r="B396" s="36" t="s">
        <v>12371</v>
      </c>
      <c r="C396" s="35" t="s">
        <v>2754</v>
      </c>
      <c r="D396" s="35" t="s">
        <v>9344</v>
      </c>
      <c r="E396" s="38" t="s">
        <v>12372</v>
      </c>
      <c r="F396" s="39"/>
      <c r="G396" s="40" t="s">
        <v>12373</v>
      </c>
      <c r="H396" s="35" t="s">
        <v>12374</v>
      </c>
      <c r="I396" s="40" t="s">
        <v>12375</v>
      </c>
      <c r="J396" s="35" t="s">
        <v>12376</v>
      </c>
      <c r="K396" s="40" t="s">
        <v>12377</v>
      </c>
      <c r="L396" s="40" t="s">
        <v>12378</v>
      </c>
      <c r="M396" s="40" t="s">
        <v>12379</v>
      </c>
      <c r="N396" s="40" t="s">
        <v>12380</v>
      </c>
      <c r="O396" s="37"/>
      <c r="P396" s="41" t="s">
        <v>9021</v>
      </c>
    </row>
    <row r="397" spans="1:16" ht="12.75" customHeight="1">
      <c r="A397" s="35" t="s">
        <v>2747</v>
      </c>
      <c r="B397" s="36" t="s">
        <v>12381</v>
      </c>
      <c r="C397" s="35" t="s">
        <v>2756</v>
      </c>
      <c r="D397" s="35" t="s">
        <v>9344</v>
      </c>
      <c r="E397" s="38" t="s">
        <v>12382</v>
      </c>
      <c r="F397" s="39"/>
      <c r="G397" s="40" t="s">
        <v>12383</v>
      </c>
      <c r="H397" s="35" t="s">
        <v>12384</v>
      </c>
      <c r="I397" s="40" t="s">
        <v>12385</v>
      </c>
      <c r="J397" s="35" t="s">
        <v>12386</v>
      </c>
      <c r="K397" s="40" t="s">
        <v>12387</v>
      </c>
      <c r="L397" s="40" t="s">
        <v>12388</v>
      </c>
      <c r="M397" s="40" t="s">
        <v>12389</v>
      </c>
      <c r="N397" s="40" t="s">
        <v>12390</v>
      </c>
      <c r="O397" s="37"/>
      <c r="P397" s="41" t="s">
        <v>9021</v>
      </c>
    </row>
    <row r="398" spans="1:16" ht="12.75" customHeight="1">
      <c r="A398" s="35" t="s">
        <v>2747</v>
      </c>
      <c r="B398" s="36" t="s">
        <v>12391</v>
      </c>
      <c r="C398" s="35" t="s">
        <v>2758</v>
      </c>
      <c r="D398" s="35" t="s">
        <v>9344</v>
      </c>
      <c r="E398" s="38" t="s">
        <v>12392</v>
      </c>
      <c r="F398" s="39"/>
      <c r="G398" s="40" t="s">
        <v>12393</v>
      </c>
      <c r="H398" s="35" t="s">
        <v>12394</v>
      </c>
      <c r="I398" s="40" t="s">
        <v>12395</v>
      </c>
      <c r="J398" s="35" t="s">
        <v>12396</v>
      </c>
      <c r="K398" s="40" t="s">
        <v>12397</v>
      </c>
      <c r="L398" s="40" t="s">
        <v>12398</v>
      </c>
      <c r="M398" s="40" t="s">
        <v>12399</v>
      </c>
      <c r="N398" s="40" t="s">
        <v>12400</v>
      </c>
      <c r="O398" s="37"/>
      <c r="P398" s="41" t="s">
        <v>9021</v>
      </c>
    </row>
    <row r="399" spans="1:16" ht="12.75" customHeight="1">
      <c r="A399" s="35" t="s">
        <v>2747</v>
      </c>
      <c r="B399" s="36" t="s">
        <v>12391</v>
      </c>
      <c r="C399" s="35" t="s">
        <v>2758</v>
      </c>
      <c r="D399" s="35" t="s">
        <v>9344</v>
      </c>
      <c r="E399" s="38" t="s">
        <v>12401</v>
      </c>
      <c r="F399" s="39"/>
      <c r="G399" s="40" t="s">
        <v>12402</v>
      </c>
      <c r="H399" s="35" t="s">
        <v>12403</v>
      </c>
      <c r="I399" s="40" t="s">
        <v>12404</v>
      </c>
      <c r="J399" s="35" t="s">
        <v>12405</v>
      </c>
      <c r="K399" s="40" t="s">
        <v>12406</v>
      </c>
      <c r="L399" s="40" t="s">
        <v>12407</v>
      </c>
      <c r="M399" s="40" t="s">
        <v>12408</v>
      </c>
      <c r="N399" s="40" t="s">
        <v>12409</v>
      </c>
      <c r="O399" s="37"/>
      <c r="P399" s="41" t="s">
        <v>9342</v>
      </c>
    </row>
    <row r="400" spans="1:16" ht="12.75" customHeight="1">
      <c r="A400" s="35" t="s">
        <v>2747</v>
      </c>
      <c r="B400" s="36" t="s">
        <v>12410</v>
      </c>
      <c r="C400" s="35" t="s">
        <v>2760</v>
      </c>
      <c r="D400" s="35" t="s">
        <v>8991</v>
      </c>
      <c r="E400" s="38" t="s">
        <v>12411</v>
      </c>
      <c r="F400" s="39"/>
      <c r="G400" s="40" t="s">
        <v>12412</v>
      </c>
      <c r="H400" s="35" t="s">
        <v>12413</v>
      </c>
      <c r="I400" s="40" t="s">
        <v>12414</v>
      </c>
      <c r="J400" s="35" t="s">
        <v>12415</v>
      </c>
      <c r="K400" s="40" t="s">
        <v>12416</v>
      </c>
      <c r="L400" s="40" t="s">
        <v>12417</v>
      </c>
      <c r="M400" s="40" t="s">
        <v>12418</v>
      </c>
      <c r="N400" s="40" t="s">
        <v>12419</v>
      </c>
      <c r="O400" s="37"/>
      <c r="P400" s="41" t="s">
        <v>9920</v>
      </c>
    </row>
    <row r="401" spans="1:16" ht="12.75" customHeight="1">
      <c r="A401" s="35" t="s">
        <v>2747</v>
      </c>
      <c r="B401" s="36" t="s">
        <v>12410</v>
      </c>
      <c r="C401" s="35" t="s">
        <v>2760</v>
      </c>
      <c r="D401" s="35" t="s">
        <v>8991</v>
      </c>
      <c r="E401" s="38" t="s">
        <v>12420</v>
      </c>
      <c r="F401" s="39"/>
      <c r="G401" s="40" t="s">
        <v>12421</v>
      </c>
      <c r="H401" s="35" t="s">
        <v>12422</v>
      </c>
      <c r="I401" s="40" t="s">
        <v>12423</v>
      </c>
      <c r="J401" s="35" t="s">
        <v>12424</v>
      </c>
      <c r="K401" s="40" t="s">
        <v>12425</v>
      </c>
      <c r="L401" s="40" t="s">
        <v>12426</v>
      </c>
      <c r="M401" s="40" t="s">
        <v>12427</v>
      </c>
      <c r="N401" s="40" t="s">
        <v>12428</v>
      </c>
      <c r="O401" s="37"/>
      <c r="P401" s="41" t="s">
        <v>9920</v>
      </c>
    </row>
    <row r="402" spans="1:16" ht="12.75" customHeight="1">
      <c r="A402" s="35" t="s">
        <v>2747</v>
      </c>
      <c r="B402" s="36" t="s">
        <v>12410</v>
      </c>
      <c r="C402" s="35" t="s">
        <v>2760</v>
      </c>
      <c r="D402" s="35" t="s">
        <v>8991</v>
      </c>
      <c r="E402" s="38" t="s">
        <v>12429</v>
      </c>
      <c r="F402" s="39"/>
      <c r="G402" s="40" t="s">
        <v>12430</v>
      </c>
      <c r="H402" s="35" t="s">
        <v>12431</v>
      </c>
      <c r="I402" s="40" t="s">
        <v>12432</v>
      </c>
      <c r="J402" s="35" t="s">
        <v>12433</v>
      </c>
      <c r="K402" s="40" t="s">
        <v>12434</v>
      </c>
      <c r="L402" s="40" t="s">
        <v>12435</v>
      </c>
      <c r="M402" s="40" t="s">
        <v>12436</v>
      </c>
      <c r="N402" s="40" t="s">
        <v>12437</v>
      </c>
      <c r="O402" s="37"/>
      <c r="P402" s="41" t="s">
        <v>9021</v>
      </c>
    </row>
    <row r="403" spans="1:16" ht="12.75" customHeight="1">
      <c r="A403" s="35" t="s">
        <v>2747</v>
      </c>
      <c r="B403" s="36" t="s">
        <v>12438</v>
      </c>
      <c r="C403" s="35" t="s">
        <v>2764</v>
      </c>
      <c r="D403" s="35" t="s">
        <v>9459</v>
      </c>
      <c r="E403" s="38" t="s">
        <v>12439</v>
      </c>
      <c r="F403" s="39"/>
      <c r="G403" s="40" t="s">
        <v>12440</v>
      </c>
      <c r="H403" s="35" t="s">
        <v>12441</v>
      </c>
      <c r="I403" s="40" t="s">
        <v>12442</v>
      </c>
      <c r="J403" s="35" t="s">
        <v>12443</v>
      </c>
      <c r="K403" s="40" t="s">
        <v>12444</v>
      </c>
      <c r="L403" s="40" t="s">
        <v>12445</v>
      </c>
      <c r="M403" s="40" t="s">
        <v>12446</v>
      </c>
      <c r="N403" s="40" t="s">
        <v>12447</v>
      </c>
      <c r="O403" s="37"/>
      <c r="P403" s="41" t="s">
        <v>9634</v>
      </c>
    </row>
    <row r="404" spans="1:16" ht="12.75" customHeight="1">
      <c r="A404" s="35" t="s">
        <v>2747</v>
      </c>
      <c r="B404" s="36" t="s">
        <v>12438</v>
      </c>
      <c r="C404" s="35" t="s">
        <v>2764</v>
      </c>
      <c r="D404" s="35" t="s">
        <v>9459</v>
      </c>
      <c r="E404" s="38" t="s">
        <v>12448</v>
      </c>
      <c r="F404" s="39"/>
      <c r="G404" s="40" t="s">
        <v>12449</v>
      </c>
      <c r="H404" s="35" t="s">
        <v>12450</v>
      </c>
      <c r="I404" s="40" t="s">
        <v>12451</v>
      </c>
      <c r="J404" s="35" t="s">
        <v>12452</v>
      </c>
      <c r="K404" s="40" t="s">
        <v>12453</v>
      </c>
      <c r="L404" s="40" t="s">
        <v>12454</v>
      </c>
      <c r="M404" s="40" t="s">
        <v>12455</v>
      </c>
      <c r="N404" s="40" t="s">
        <v>12456</v>
      </c>
      <c r="O404" s="37"/>
      <c r="P404" s="41" t="s">
        <v>9342</v>
      </c>
    </row>
    <row r="405" spans="1:16" ht="12.75" customHeight="1">
      <c r="A405" s="35" t="s">
        <v>2747</v>
      </c>
      <c r="B405" s="36" t="s">
        <v>12457</v>
      </c>
      <c r="C405" s="35" t="s">
        <v>2768</v>
      </c>
      <c r="D405" s="35" t="s">
        <v>9344</v>
      </c>
      <c r="E405" s="38" t="s">
        <v>12458</v>
      </c>
      <c r="F405" s="42" t="s">
        <v>12459</v>
      </c>
      <c r="G405" s="37"/>
      <c r="H405" s="37"/>
      <c r="I405" s="37"/>
      <c r="J405" s="37"/>
      <c r="K405" s="37"/>
      <c r="L405" s="40" t="s">
        <v>12460</v>
      </c>
      <c r="M405" s="40" t="s">
        <v>12461</v>
      </c>
      <c r="N405" s="40" t="s">
        <v>12462</v>
      </c>
      <c r="O405" s="37"/>
      <c r="P405" s="41" t="s">
        <v>9021</v>
      </c>
    </row>
    <row r="406" spans="1:16" ht="12.75" customHeight="1">
      <c r="A406" s="35" t="s">
        <v>2771</v>
      </c>
      <c r="B406" s="36" t="s">
        <v>12463</v>
      </c>
      <c r="C406" s="35" t="s">
        <v>2773</v>
      </c>
      <c r="D406" s="35" t="s">
        <v>8991</v>
      </c>
      <c r="E406" s="38" t="s">
        <v>12464</v>
      </c>
      <c r="F406" s="39"/>
      <c r="G406" s="40" t="s">
        <v>12465</v>
      </c>
      <c r="H406" s="35" t="s">
        <v>12466</v>
      </c>
      <c r="I406" s="40" t="s">
        <v>12467</v>
      </c>
      <c r="J406" s="35" t="s">
        <v>12468</v>
      </c>
      <c r="K406" s="40" t="s">
        <v>12469</v>
      </c>
      <c r="L406" s="40" t="s">
        <v>12470</v>
      </c>
      <c r="M406" s="40" t="s">
        <v>12471</v>
      </c>
      <c r="N406" s="40" t="s">
        <v>12472</v>
      </c>
      <c r="O406" s="37"/>
      <c r="P406" s="41" t="s">
        <v>9021</v>
      </c>
    </row>
    <row r="407" spans="1:16" ht="12.75" customHeight="1">
      <c r="A407" s="35" t="s">
        <v>2771</v>
      </c>
      <c r="B407" s="36" t="s">
        <v>12473</v>
      </c>
      <c r="C407" s="35" t="s">
        <v>2781</v>
      </c>
      <c r="D407" s="35" t="s">
        <v>8991</v>
      </c>
      <c r="E407" s="38" t="s">
        <v>12474</v>
      </c>
      <c r="F407" s="39"/>
      <c r="G407" s="40" t="s">
        <v>12475</v>
      </c>
      <c r="H407" s="35" t="s">
        <v>12476</v>
      </c>
      <c r="I407" s="40" t="s">
        <v>12477</v>
      </c>
      <c r="J407" s="35" t="s">
        <v>12478</v>
      </c>
      <c r="K407" s="40" t="s">
        <v>12479</v>
      </c>
      <c r="L407" s="40" t="s">
        <v>12480</v>
      </c>
      <c r="M407" s="40" t="s">
        <v>12481</v>
      </c>
      <c r="N407" s="40" t="s">
        <v>12482</v>
      </c>
      <c r="O407" s="37"/>
      <c r="P407" s="41" t="s">
        <v>9021</v>
      </c>
    </row>
    <row r="408" spans="1:16" ht="12.75" customHeight="1">
      <c r="A408" s="35" t="s">
        <v>2771</v>
      </c>
      <c r="B408" s="36" t="s">
        <v>12473</v>
      </c>
      <c r="C408" s="35" t="s">
        <v>2781</v>
      </c>
      <c r="D408" s="35" t="s">
        <v>8991</v>
      </c>
      <c r="E408" s="38" t="s">
        <v>12483</v>
      </c>
      <c r="F408" s="39"/>
      <c r="G408" s="40" t="s">
        <v>12484</v>
      </c>
      <c r="H408" s="35" t="s">
        <v>12485</v>
      </c>
      <c r="I408" s="40" t="s">
        <v>12486</v>
      </c>
      <c r="J408" s="35" t="s">
        <v>12487</v>
      </c>
      <c r="K408" s="40" t="s">
        <v>12488</v>
      </c>
      <c r="L408" s="40" t="s">
        <v>12489</v>
      </c>
      <c r="M408" s="40" t="s">
        <v>12490</v>
      </c>
      <c r="N408" s="40" t="s">
        <v>12491</v>
      </c>
      <c r="O408" s="37"/>
      <c r="P408" s="41" t="s">
        <v>9263</v>
      </c>
    </row>
    <row r="409" spans="1:16" ht="12.75" customHeight="1">
      <c r="A409" s="35" t="s">
        <v>2771</v>
      </c>
      <c r="B409" s="36" t="s">
        <v>12492</v>
      </c>
      <c r="C409" s="35" t="s">
        <v>2787</v>
      </c>
      <c r="D409" s="35" t="s">
        <v>8991</v>
      </c>
      <c r="E409" s="38" t="s">
        <v>12493</v>
      </c>
      <c r="F409" s="39"/>
      <c r="G409" s="40" t="s">
        <v>12494</v>
      </c>
      <c r="H409" s="35" t="s">
        <v>12495</v>
      </c>
      <c r="I409" s="40" t="s">
        <v>12496</v>
      </c>
      <c r="J409" s="35" t="s">
        <v>12497</v>
      </c>
      <c r="K409" s="40" t="s">
        <v>12498</v>
      </c>
      <c r="L409" s="40" t="s">
        <v>12499</v>
      </c>
      <c r="M409" s="40" t="s">
        <v>12500</v>
      </c>
      <c r="N409" s="40" t="s">
        <v>12501</v>
      </c>
      <c r="O409" s="37"/>
      <c r="P409" s="41" t="s">
        <v>9021</v>
      </c>
    </row>
    <row r="410" spans="1:16" ht="12.75" customHeight="1">
      <c r="A410" s="35" t="s">
        <v>2771</v>
      </c>
      <c r="B410" s="36" t="s">
        <v>12502</v>
      </c>
      <c r="C410" s="35" t="s">
        <v>2789</v>
      </c>
      <c r="D410" s="35" t="s">
        <v>8991</v>
      </c>
      <c r="E410" s="38" t="s">
        <v>12503</v>
      </c>
      <c r="F410" s="39"/>
      <c r="G410" s="40" t="s">
        <v>12504</v>
      </c>
      <c r="H410" s="35" t="s">
        <v>12505</v>
      </c>
      <c r="I410" s="40" t="s">
        <v>12506</v>
      </c>
      <c r="J410" s="35" t="s">
        <v>12507</v>
      </c>
      <c r="K410" s="40" t="s">
        <v>12508</v>
      </c>
      <c r="L410" s="40" t="s">
        <v>12509</v>
      </c>
      <c r="M410" s="40" t="s">
        <v>12510</v>
      </c>
      <c r="N410" s="40" t="s">
        <v>12511</v>
      </c>
      <c r="O410" s="37"/>
      <c r="P410" s="41" t="s">
        <v>9021</v>
      </c>
    </row>
    <row r="411" spans="1:16" ht="12.75" customHeight="1">
      <c r="A411" s="35" t="s">
        <v>2771</v>
      </c>
      <c r="B411" s="36" t="s">
        <v>12512</v>
      </c>
      <c r="C411" s="35" t="s">
        <v>2791</v>
      </c>
      <c r="D411" s="35" t="s">
        <v>8991</v>
      </c>
      <c r="E411" s="38" t="s">
        <v>12513</v>
      </c>
      <c r="F411" s="39"/>
      <c r="G411" s="40" t="s">
        <v>12514</v>
      </c>
      <c r="H411" s="35" t="s">
        <v>12515</v>
      </c>
      <c r="I411" s="40" t="s">
        <v>12516</v>
      </c>
      <c r="J411" s="35" t="s">
        <v>12517</v>
      </c>
      <c r="K411" s="40" t="s">
        <v>12518</v>
      </c>
      <c r="L411" s="40" t="s">
        <v>12519</v>
      </c>
      <c r="M411" s="40" t="s">
        <v>12520</v>
      </c>
      <c r="N411" s="40" t="s">
        <v>12521</v>
      </c>
      <c r="O411" s="35" t="s">
        <v>9556</v>
      </c>
      <c r="P411" s="41" t="s">
        <v>10131</v>
      </c>
    </row>
    <row r="412" spans="1:16" ht="12.75" customHeight="1">
      <c r="A412" s="35" t="s">
        <v>2771</v>
      </c>
      <c r="B412" s="36" t="s">
        <v>12522</v>
      </c>
      <c r="C412" s="35" t="s">
        <v>2797</v>
      </c>
      <c r="D412" s="35" t="s">
        <v>8991</v>
      </c>
      <c r="E412" s="38" t="s">
        <v>12523</v>
      </c>
      <c r="F412" s="39"/>
      <c r="G412" s="40" t="s">
        <v>12524</v>
      </c>
      <c r="H412" s="35" t="s">
        <v>12525</v>
      </c>
      <c r="I412" s="40" t="s">
        <v>12526</v>
      </c>
      <c r="J412" s="35" t="s">
        <v>12527</v>
      </c>
      <c r="K412" s="40" t="s">
        <v>12528</v>
      </c>
      <c r="L412" s="40" t="s">
        <v>12529</v>
      </c>
      <c r="M412" s="40" t="s">
        <v>12530</v>
      </c>
      <c r="N412" s="40" t="s">
        <v>12531</v>
      </c>
      <c r="O412" s="37"/>
      <c r="P412" s="41" t="s">
        <v>9021</v>
      </c>
    </row>
    <row r="413" spans="1:16" ht="12.75" customHeight="1">
      <c r="A413" s="35" t="s">
        <v>2801</v>
      </c>
      <c r="B413" s="36" t="s">
        <v>12532</v>
      </c>
      <c r="C413" s="35" t="s">
        <v>2803</v>
      </c>
      <c r="D413" s="35" t="s">
        <v>8991</v>
      </c>
      <c r="E413" s="38" t="s">
        <v>12533</v>
      </c>
      <c r="F413" s="39"/>
      <c r="G413" s="40" t="s">
        <v>12534</v>
      </c>
      <c r="H413" s="35" t="s">
        <v>9185</v>
      </c>
      <c r="I413" s="35" t="s">
        <v>9185</v>
      </c>
      <c r="J413" s="35" t="s">
        <v>12535</v>
      </c>
      <c r="K413" s="40" t="s">
        <v>12536</v>
      </c>
      <c r="L413" s="40" t="s">
        <v>12537</v>
      </c>
      <c r="M413" s="40" t="s">
        <v>12538</v>
      </c>
      <c r="N413" s="40" t="s">
        <v>12539</v>
      </c>
      <c r="O413" s="37"/>
      <c r="P413" s="41" t="s">
        <v>9021</v>
      </c>
    </row>
    <row r="414" spans="1:16" ht="12.75" customHeight="1">
      <c r="A414" s="35" t="s">
        <v>2829</v>
      </c>
      <c r="B414" s="36" t="s">
        <v>12540</v>
      </c>
      <c r="C414" s="35" t="s">
        <v>2833</v>
      </c>
      <c r="D414" s="35" t="s">
        <v>9344</v>
      </c>
      <c r="E414" s="38" t="s">
        <v>12541</v>
      </c>
      <c r="F414" s="42" t="s">
        <v>12542</v>
      </c>
      <c r="G414" s="37"/>
      <c r="H414" s="37"/>
      <c r="I414" s="37"/>
      <c r="J414" s="37"/>
      <c r="K414" s="37"/>
      <c r="L414" s="40" t="s">
        <v>12543</v>
      </c>
      <c r="M414" s="40" t="s">
        <v>12544</v>
      </c>
      <c r="N414" s="40" t="s">
        <v>12545</v>
      </c>
      <c r="O414" s="37"/>
      <c r="P414" s="41" t="s">
        <v>9342</v>
      </c>
    </row>
    <row r="415" spans="1:16" ht="12.75" customHeight="1">
      <c r="A415" s="35" t="s">
        <v>2842</v>
      </c>
      <c r="B415" s="36" t="s">
        <v>12546</v>
      </c>
      <c r="C415" s="35" t="s">
        <v>2848</v>
      </c>
      <c r="D415" s="35" t="s">
        <v>8991</v>
      </c>
      <c r="E415" s="38" t="s">
        <v>12547</v>
      </c>
      <c r="F415" s="39"/>
      <c r="G415" s="40" t="s">
        <v>12548</v>
      </c>
      <c r="H415" s="35" t="s">
        <v>12549</v>
      </c>
      <c r="I415" s="40" t="s">
        <v>12550</v>
      </c>
      <c r="J415" s="35" t="s">
        <v>12551</v>
      </c>
      <c r="K415" s="40" t="s">
        <v>12552</v>
      </c>
      <c r="L415" s="40" t="s">
        <v>12553</v>
      </c>
      <c r="M415" s="40" t="s">
        <v>12554</v>
      </c>
      <c r="N415" s="40" t="s">
        <v>12555</v>
      </c>
      <c r="O415" s="37"/>
      <c r="P415" s="41" t="s">
        <v>9766</v>
      </c>
    </row>
    <row r="416" spans="1:16" ht="12.75" customHeight="1">
      <c r="A416" s="35" t="s">
        <v>2842</v>
      </c>
      <c r="B416" s="36" t="s">
        <v>12556</v>
      </c>
      <c r="C416" s="35" t="s">
        <v>2865</v>
      </c>
      <c r="D416" s="35" t="s">
        <v>8991</v>
      </c>
      <c r="E416" s="38" t="s">
        <v>12557</v>
      </c>
      <c r="F416" s="39"/>
      <c r="G416" s="40" t="s">
        <v>12558</v>
      </c>
      <c r="H416" s="35" t="s">
        <v>12559</v>
      </c>
      <c r="I416" s="40" t="s">
        <v>12560</v>
      </c>
      <c r="J416" s="35" t="s">
        <v>12561</v>
      </c>
      <c r="K416" s="40" t="s">
        <v>12562</v>
      </c>
      <c r="L416" s="40" t="s">
        <v>12563</v>
      </c>
      <c r="M416" s="40" t="s">
        <v>12564</v>
      </c>
      <c r="N416" s="40" t="s">
        <v>12565</v>
      </c>
      <c r="O416" s="35" t="s">
        <v>9556</v>
      </c>
      <c r="P416" s="41" t="s">
        <v>9557</v>
      </c>
    </row>
    <row r="417" spans="1:16" ht="12.75" customHeight="1">
      <c r="A417" s="35" t="s">
        <v>2842</v>
      </c>
      <c r="B417" s="36" t="s">
        <v>12566</v>
      </c>
      <c r="C417" s="35" t="s">
        <v>2877</v>
      </c>
      <c r="D417" s="35" t="s">
        <v>8991</v>
      </c>
      <c r="E417" s="38" t="s">
        <v>12567</v>
      </c>
      <c r="F417" s="39"/>
      <c r="G417" s="40" t="s">
        <v>12568</v>
      </c>
      <c r="H417" s="35" t="s">
        <v>12569</v>
      </c>
      <c r="I417" s="40" t="s">
        <v>12570</v>
      </c>
      <c r="J417" s="35" t="s">
        <v>12571</v>
      </c>
      <c r="K417" s="40" t="s">
        <v>12572</v>
      </c>
      <c r="L417" s="40" t="s">
        <v>12573</v>
      </c>
      <c r="M417" s="40" t="s">
        <v>12574</v>
      </c>
      <c r="N417" s="40" t="s">
        <v>12575</v>
      </c>
      <c r="O417" s="37"/>
      <c r="P417" s="41" t="s">
        <v>9342</v>
      </c>
    </row>
    <row r="418" spans="1:16" ht="12.75" customHeight="1">
      <c r="A418" s="35" t="s">
        <v>2842</v>
      </c>
      <c r="B418" s="36" t="s">
        <v>12576</v>
      </c>
      <c r="C418" s="35" t="s">
        <v>2880</v>
      </c>
      <c r="D418" s="35" t="s">
        <v>8991</v>
      </c>
      <c r="E418" s="38" t="s">
        <v>12577</v>
      </c>
      <c r="F418" s="39"/>
      <c r="G418" s="40" t="s">
        <v>12578</v>
      </c>
      <c r="H418" s="35" t="s">
        <v>12579</v>
      </c>
      <c r="I418" s="40" t="s">
        <v>12580</v>
      </c>
      <c r="J418" s="35" t="s">
        <v>12581</v>
      </c>
      <c r="K418" s="40" t="s">
        <v>12582</v>
      </c>
      <c r="L418" s="40" t="s">
        <v>12583</v>
      </c>
      <c r="M418" s="40" t="s">
        <v>12584</v>
      </c>
      <c r="N418" s="40" t="s">
        <v>12585</v>
      </c>
      <c r="O418" s="37"/>
      <c r="P418" s="41" t="s">
        <v>9021</v>
      </c>
    </row>
    <row r="419" spans="1:16" ht="12.75" customHeight="1">
      <c r="A419" s="35" t="s">
        <v>12586</v>
      </c>
      <c r="B419" s="36" t="s">
        <v>12587</v>
      </c>
      <c r="C419" s="35" t="s">
        <v>2903</v>
      </c>
      <c r="D419" s="35" t="s">
        <v>8979</v>
      </c>
      <c r="E419" s="38" t="s">
        <v>12588</v>
      </c>
      <c r="F419" s="39"/>
      <c r="G419" s="40" t="s">
        <v>12589</v>
      </c>
      <c r="H419" s="35" t="s">
        <v>12590</v>
      </c>
      <c r="I419" s="40" t="s">
        <v>12591</v>
      </c>
      <c r="J419" s="35" t="s">
        <v>12592</v>
      </c>
      <c r="K419" s="40" t="s">
        <v>12593</v>
      </c>
      <c r="L419" s="40" t="s">
        <v>12594</v>
      </c>
      <c r="M419" s="40" t="s">
        <v>12595</v>
      </c>
      <c r="N419" s="40" t="s">
        <v>12596</v>
      </c>
      <c r="O419" s="37"/>
      <c r="P419" s="41" t="s">
        <v>9021</v>
      </c>
    </row>
    <row r="420" spans="1:16" ht="12.75" customHeight="1">
      <c r="A420" s="35" t="s">
        <v>2883</v>
      </c>
      <c r="B420" s="36" t="s">
        <v>12597</v>
      </c>
      <c r="C420" s="35" t="s">
        <v>2910</v>
      </c>
      <c r="D420" s="35" t="s">
        <v>8991</v>
      </c>
      <c r="E420" s="38" t="s">
        <v>12598</v>
      </c>
      <c r="F420" s="39"/>
      <c r="G420" s="40" t="s">
        <v>12599</v>
      </c>
      <c r="H420" s="35" t="s">
        <v>12600</v>
      </c>
      <c r="I420" s="40" t="s">
        <v>12601</v>
      </c>
      <c r="J420" s="35" t="s">
        <v>12602</v>
      </c>
      <c r="K420" s="40" t="s">
        <v>12603</v>
      </c>
      <c r="L420" s="40" t="s">
        <v>12604</v>
      </c>
      <c r="M420" s="40" t="s">
        <v>12605</v>
      </c>
      <c r="N420" s="40" t="s">
        <v>12606</v>
      </c>
      <c r="O420" s="37"/>
      <c r="P420" s="41" t="s">
        <v>10273</v>
      </c>
    </row>
    <row r="421" spans="1:16" ht="12.75" customHeight="1">
      <c r="A421" s="35" t="s">
        <v>2883</v>
      </c>
      <c r="B421" s="36" t="s">
        <v>12607</v>
      </c>
      <c r="C421" s="35" t="s">
        <v>2912</v>
      </c>
      <c r="D421" s="35" t="s">
        <v>8991</v>
      </c>
      <c r="E421" s="38" t="s">
        <v>12608</v>
      </c>
      <c r="F421" s="39"/>
      <c r="G421" s="40" t="s">
        <v>12609</v>
      </c>
      <c r="H421" s="35" t="s">
        <v>12610</v>
      </c>
      <c r="I421" s="40" t="s">
        <v>12611</v>
      </c>
      <c r="J421" s="35" t="s">
        <v>12612</v>
      </c>
      <c r="K421" s="40" t="s">
        <v>12613</v>
      </c>
      <c r="L421" s="40" t="s">
        <v>12614</v>
      </c>
      <c r="M421" s="40" t="s">
        <v>12615</v>
      </c>
      <c r="N421" s="40" t="s">
        <v>12616</v>
      </c>
      <c r="O421" s="37"/>
      <c r="P421" s="41" t="s">
        <v>9766</v>
      </c>
    </row>
    <row r="422" spans="1:16" ht="12.75" customHeight="1">
      <c r="A422" s="35" t="s">
        <v>12586</v>
      </c>
      <c r="B422" s="36" t="s">
        <v>12617</v>
      </c>
      <c r="C422" s="35" t="s">
        <v>2916</v>
      </c>
      <c r="D422" s="35" t="s">
        <v>8979</v>
      </c>
      <c r="E422" s="38" t="s">
        <v>12618</v>
      </c>
      <c r="F422" s="39"/>
      <c r="G422" s="40" t="s">
        <v>12619</v>
      </c>
      <c r="H422" s="35" t="s">
        <v>12620</v>
      </c>
      <c r="I422" s="40" t="s">
        <v>12621</v>
      </c>
      <c r="J422" s="35" t="s">
        <v>12622</v>
      </c>
      <c r="K422" s="40" t="s">
        <v>12623</v>
      </c>
      <c r="L422" s="40" t="s">
        <v>12624</v>
      </c>
      <c r="M422" s="40" t="s">
        <v>12625</v>
      </c>
      <c r="N422" s="40" t="s">
        <v>12626</v>
      </c>
      <c r="O422" s="37"/>
      <c r="P422" s="41" t="s">
        <v>9021</v>
      </c>
    </row>
    <row r="423" spans="1:16" ht="12.75" customHeight="1">
      <c r="A423" s="35" t="s">
        <v>12586</v>
      </c>
      <c r="B423" s="36" t="s">
        <v>12627</v>
      </c>
      <c r="C423" s="35" t="s">
        <v>2918</v>
      </c>
      <c r="D423" s="35" t="s">
        <v>8979</v>
      </c>
      <c r="E423" s="38" t="s">
        <v>12628</v>
      </c>
      <c r="F423" s="39"/>
      <c r="G423" s="40" t="s">
        <v>12629</v>
      </c>
      <c r="H423" s="35" t="s">
        <v>9185</v>
      </c>
      <c r="I423" s="35" t="s">
        <v>9185</v>
      </c>
      <c r="J423" s="35" t="s">
        <v>12630</v>
      </c>
      <c r="K423" s="40" t="s">
        <v>12631</v>
      </c>
      <c r="L423" s="40" t="s">
        <v>12632</v>
      </c>
      <c r="M423" s="40" t="s">
        <v>12633</v>
      </c>
      <c r="N423" s="40" t="s">
        <v>12634</v>
      </c>
      <c r="O423" s="37"/>
      <c r="P423" s="41" t="s">
        <v>9021</v>
      </c>
    </row>
    <row r="424" spans="1:16" ht="12.75" customHeight="1">
      <c r="A424" s="35" t="s">
        <v>12586</v>
      </c>
      <c r="B424" s="36" t="s">
        <v>12635</v>
      </c>
      <c r="C424" s="35" t="s">
        <v>2920</v>
      </c>
      <c r="D424" s="35" t="s">
        <v>8979</v>
      </c>
      <c r="E424" s="38" t="s">
        <v>12636</v>
      </c>
      <c r="F424" s="39"/>
      <c r="G424" s="40" t="s">
        <v>12637</v>
      </c>
      <c r="H424" s="35" t="s">
        <v>9227</v>
      </c>
      <c r="I424" s="40" t="s">
        <v>12638</v>
      </c>
      <c r="J424" s="35" t="s">
        <v>12639</v>
      </c>
      <c r="K424" s="40" t="s">
        <v>12640</v>
      </c>
      <c r="L424" s="40" t="s">
        <v>12641</v>
      </c>
      <c r="M424" s="40" t="s">
        <v>12642</v>
      </c>
      <c r="N424" s="40" t="s">
        <v>12643</v>
      </c>
      <c r="O424" s="37"/>
      <c r="P424" s="41" t="s">
        <v>9021</v>
      </c>
    </row>
    <row r="425" spans="1:16" ht="12.75" customHeight="1">
      <c r="A425" s="35" t="s">
        <v>2883</v>
      </c>
      <c r="B425" s="36" t="s">
        <v>12644</v>
      </c>
      <c r="C425" s="35" t="s">
        <v>2922</v>
      </c>
      <c r="D425" s="35" t="s">
        <v>8991</v>
      </c>
      <c r="E425" s="38" t="s">
        <v>12645</v>
      </c>
      <c r="F425" s="39"/>
      <c r="G425" s="40" t="s">
        <v>12646</v>
      </c>
      <c r="H425" s="35" t="s">
        <v>12647</v>
      </c>
      <c r="I425" s="40" t="s">
        <v>12648</v>
      </c>
      <c r="J425" s="35" t="s">
        <v>12649</v>
      </c>
      <c r="K425" s="40" t="s">
        <v>12650</v>
      </c>
      <c r="L425" s="40" t="s">
        <v>12651</v>
      </c>
      <c r="M425" s="40" t="s">
        <v>12652</v>
      </c>
      <c r="N425" s="40" t="s">
        <v>12653</v>
      </c>
      <c r="O425" s="37"/>
      <c r="P425" s="41" t="s">
        <v>9021</v>
      </c>
    </row>
    <row r="426" spans="1:16" ht="12.75" customHeight="1">
      <c r="A426" s="35" t="s">
        <v>2883</v>
      </c>
      <c r="B426" s="36" t="s">
        <v>12654</v>
      </c>
      <c r="C426" s="35" t="s">
        <v>2926</v>
      </c>
      <c r="D426" s="35" t="s">
        <v>8991</v>
      </c>
      <c r="E426" s="38" t="s">
        <v>12655</v>
      </c>
      <c r="F426" s="39"/>
      <c r="G426" s="40" t="s">
        <v>12656</v>
      </c>
      <c r="H426" s="35" t="s">
        <v>12657</v>
      </c>
      <c r="I426" s="40" t="s">
        <v>12658</v>
      </c>
      <c r="J426" s="35" t="s">
        <v>12659</v>
      </c>
      <c r="K426" s="40" t="s">
        <v>12660</v>
      </c>
      <c r="L426" s="40" t="s">
        <v>12661</v>
      </c>
      <c r="M426" s="40" t="s">
        <v>12662</v>
      </c>
      <c r="N426" s="40" t="s">
        <v>12663</v>
      </c>
      <c r="O426" s="37"/>
      <c r="P426" s="41" t="s">
        <v>9021</v>
      </c>
    </row>
    <row r="427" spans="1:16" ht="12.75" customHeight="1">
      <c r="A427" s="35" t="s">
        <v>2883</v>
      </c>
      <c r="B427" s="36" t="s">
        <v>12664</v>
      </c>
      <c r="C427" s="35" t="s">
        <v>2930</v>
      </c>
      <c r="D427" s="35" t="s">
        <v>8991</v>
      </c>
      <c r="E427" s="38" t="s">
        <v>12665</v>
      </c>
      <c r="F427" s="39"/>
      <c r="G427" s="40" t="s">
        <v>12666</v>
      </c>
      <c r="H427" s="35" t="s">
        <v>12667</v>
      </c>
      <c r="I427" s="40" t="s">
        <v>12668</v>
      </c>
      <c r="J427" s="35" t="s">
        <v>12669</v>
      </c>
      <c r="K427" s="40" t="s">
        <v>12670</v>
      </c>
      <c r="L427" s="40" t="s">
        <v>12671</v>
      </c>
      <c r="M427" s="40" t="s">
        <v>12672</v>
      </c>
      <c r="N427" s="40" t="s">
        <v>12673</v>
      </c>
      <c r="O427" s="37"/>
      <c r="P427" s="41" t="s">
        <v>9021</v>
      </c>
    </row>
    <row r="428" spans="1:16" ht="12.75" customHeight="1">
      <c r="A428" s="35" t="s">
        <v>2883</v>
      </c>
      <c r="B428" s="36" t="s">
        <v>12674</v>
      </c>
      <c r="C428" s="35" t="s">
        <v>2932</v>
      </c>
      <c r="D428" s="35" t="s">
        <v>8991</v>
      </c>
      <c r="E428" s="38" t="s">
        <v>12675</v>
      </c>
      <c r="F428" s="39"/>
      <c r="G428" s="40" t="s">
        <v>12676</v>
      </c>
      <c r="H428" s="35" t="s">
        <v>12677</v>
      </c>
      <c r="I428" s="40" t="s">
        <v>12678</v>
      </c>
      <c r="J428" s="35" t="s">
        <v>12679</v>
      </c>
      <c r="K428" s="40" t="s">
        <v>12680</v>
      </c>
      <c r="L428" s="40" t="s">
        <v>12681</v>
      </c>
      <c r="M428" s="40" t="s">
        <v>12682</v>
      </c>
      <c r="N428" s="40" t="s">
        <v>12683</v>
      </c>
      <c r="O428" s="35" t="s">
        <v>9283</v>
      </c>
      <c r="P428" s="41" t="s">
        <v>9021</v>
      </c>
    </row>
    <row r="429" spans="1:16" ht="12.75" customHeight="1">
      <c r="A429" s="35" t="s">
        <v>2883</v>
      </c>
      <c r="B429" s="36" t="s">
        <v>12684</v>
      </c>
      <c r="C429" s="35" t="s">
        <v>2938</v>
      </c>
      <c r="D429" s="35" t="s">
        <v>8991</v>
      </c>
      <c r="E429" s="38" t="s">
        <v>12685</v>
      </c>
      <c r="F429" s="39"/>
      <c r="G429" s="40" t="s">
        <v>12686</v>
      </c>
      <c r="H429" s="35" t="s">
        <v>12687</v>
      </c>
      <c r="I429" s="40" t="s">
        <v>12688</v>
      </c>
      <c r="J429" s="35" t="s">
        <v>12689</v>
      </c>
      <c r="K429" s="40" t="s">
        <v>12690</v>
      </c>
      <c r="L429" s="40" t="s">
        <v>12691</v>
      </c>
      <c r="M429" s="40" t="s">
        <v>12692</v>
      </c>
      <c r="N429" s="40" t="s">
        <v>12693</v>
      </c>
      <c r="O429" s="37"/>
      <c r="P429" s="41" t="s">
        <v>9646</v>
      </c>
    </row>
    <row r="430" spans="1:16" ht="12.75" customHeight="1">
      <c r="A430" s="35" t="s">
        <v>12586</v>
      </c>
      <c r="B430" s="36" t="s">
        <v>12694</v>
      </c>
      <c r="C430" s="35" t="s">
        <v>2948</v>
      </c>
      <c r="D430" s="35" t="s">
        <v>8979</v>
      </c>
      <c r="E430" s="38" t="s">
        <v>12695</v>
      </c>
      <c r="F430" s="39"/>
      <c r="G430" s="40" t="s">
        <v>12696</v>
      </c>
      <c r="H430" s="35" t="s">
        <v>9185</v>
      </c>
      <c r="I430" s="35" t="s">
        <v>9185</v>
      </c>
      <c r="J430" s="35" t="s">
        <v>12697</v>
      </c>
      <c r="K430" s="40" t="s">
        <v>12698</v>
      </c>
      <c r="L430" s="40" t="s">
        <v>12699</v>
      </c>
      <c r="M430" s="40" t="s">
        <v>12700</v>
      </c>
      <c r="N430" s="40" t="s">
        <v>12701</v>
      </c>
      <c r="O430" s="37"/>
      <c r="P430" s="41" t="s">
        <v>9021</v>
      </c>
    </row>
    <row r="431" spans="1:16" ht="12.75" customHeight="1">
      <c r="A431" s="35" t="s">
        <v>2883</v>
      </c>
      <c r="B431" s="36" t="s">
        <v>12702</v>
      </c>
      <c r="C431" s="35" t="s">
        <v>2958</v>
      </c>
      <c r="D431" s="35" t="s">
        <v>8991</v>
      </c>
      <c r="E431" s="38" t="s">
        <v>12703</v>
      </c>
      <c r="F431" s="39"/>
      <c r="G431" s="40" t="s">
        <v>12704</v>
      </c>
      <c r="H431" s="35" t="s">
        <v>12705</v>
      </c>
      <c r="I431" s="40" t="s">
        <v>12706</v>
      </c>
      <c r="J431" s="35" t="s">
        <v>12707</v>
      </c>
      <c r="K431" s="40" t="s">
        <v>12708</v>
      </c>
      <c r="L431" s="40" t="s">
        <v>12709</v>
      </c>
      <c r="M431" s="40" t="s">
        <v>12710</v>
      </c>
      <c r="N431" s="40" t="s">
        <v>12711</v>
      </c>
      <c r="O431" s="37"/>
      <c r="P431" s="41" t="s">
        <v>10535</v>
      </c>
    </row>
    <row r="432" spans="1:16" ht="12.75" customHeight="1">
      <c r="A432" s="35" t="s">
        <v>2883</v>
      </c>
      <c r="B432" s="36" t="s">
        <v>12712</v>
      </c>
      <c r="C432" s="35" t="s">
        <v>2970</v>
      </c>
      <c r="D432" s="35" t="s">
        <v>8991</v>
      </c>
      <c r="E432" s="38" t="s">
        <v>12713</v>
      </c>
      <c r="F432" s="39"/>
      <c r="G432" s="40" t="s">
        <v>12714</v>
      </c>
      <c r="H432" s="35" t="s">
        <v>12715</v>
      </c>
      <c r="I432" s="40" t="s">
        <v>12716</v>
      </c>
      <c r="J432" s="35" t="s">
        <v>12717</v>
      </c>
      <c r="K432" s="40" t="s">
        <v>12718</v>
      </c>
      <c r="L432" s="40" t="s">
        <v>12719</v>
      </c>
      <c r="M432" s="40" t="s">
        <v>12720</v>
      </c>
      <c r="N432" s="40" t="s">
        <v>12721</v>
      </c>
      <c r="O432" s="35" t="s">
        <v>9556</v>
      </c>
      <c r="P432" s="41" t="s">
        <v>10131</v>
      </c>
    </row>
    <row r="433" spans="1:16" ht="12.75" customHeight="1">
      <c r="A433" s="35" t="s">
        <v>2883</v>
      </c>
      <c r="B433" s="36" t="s">
        <v>12722</v>
      </c>
      <c r="C433" s="35" t="s">
        <v>2999</v>
      </c>
      <c r="D433" s="35" t="s">
        <v>8991</v>
      </c>
      <c r="E433" s="38" t="s">
        <v>12723</v>
      </c>
      <c r="F433" s="39"/>
      <c r="G433" s="40" t="s">
        <v>12724</v>
      </c>
      <c r="H433" s="35" t="s">
        <v>12725</v>
      </c>
      <c r="I433" s="40" t="s">
        <v>12726</v>
      </c>
      <c r="J433" s="35" t="s">
        <v>12727</v>
      </c>
      <c r="K433" s="40" t="s">
        <v>12728</v>
      </c>
      <c r="L433" s="40" t="s">
        <v>12729</v>
      </c>
      <c r="M433" s="40" t="s">
        <v>12730</v>
      </c>
      <c r="N433" s="40" t="s">
        <v>12731</v>
      </c>
      <c r="O433" s="37"/>
      <c r="P433" s="41" t="s">
        <v>9021</v>
      </c>
    </row>
    <row r="434" spans="1:16" ht="12.75" customHeight="1">
      <c r="A434" s="35" t="s">
        <v>2883</v>
      </c>
      <c r="B434" s="36" t="s">
        <v>12732</v>
      </c>
      <c r="C434" s="35" t="s">
        <v>3007</v>
      </c>
      <c r="D434" s="35" t="s">
        <v>8991</v>
      </c>
      <c r="E434" s="38" t="s">
        <v>12733</v>
      </c>
      <c r="F434" s="39"/>
      <c r="G434" s="40" t="s">
        <v>12734</v>
      </c>
      <c r="H434" s="35" t="s">
        <v>12735</v>
      </c>
      <c r="I434" s="40" t="s">
        <v>12736</v>
      </c>
      <c r="J434" s="35" t="s">
        <v>12737</v>
      </c>
      <c r="K434" s="40" t="s">
        <v>12738</v>
      </c>
      <c r="L434" s="40" t="s">
        <v>12739</v>
      </c>
      <c r="M434" s="40" t="s">
        <v>12740</v>
      </c>
      <c r="N434" s="40" t="s">
        <v>12741</v>
      </c>
      <c r="O434" s="37"/>
      <c r="P434" s="41" t="s">
        <v>9342</v>
      </c>
    </row>
    <row r="435" spans="1:16" ht="12.75" customHeight="1">
      <c r="A435" s="35" t="s">
        <v>12586</v>
      </c>
      <c r="B435" s="36" t="s">
        <v>12742</v>
      </c>
      <c r="C435" s="35" t="s">
        <v>3019</v>
      </c>
      <c r="D435" s="35" t="s">
        <v>8979</v>
      </c>
      <c r="E435" s="38" t="s">
        <v>12743</v>
      </c>
      <c r="F435" s="39"/>
      <c r="G435" s="40" t="s">
        <v>12744</v>
      </c>
      <c r="H435" s="35" t="s">
        <v>12745</v>
      </c>
      <c r="I435" s="40" t="s">
        <v>12746</v>
      </c>
      <c r="J435" s="35" t="s">
        <v>12747</v>
      </c>
      <c r="K435" s="40" t="s">
        <v>12748</v>
      </c>
      <c r="L435" s="40" t="s">
        <v>12749</v>
      </c>
      <c r="M435" s="40" t="s">
        <v>12750</v>
      </c>
      <c r="N435" s="40" t="s">
        <v>12751</v>
      </c>
      <c r="O435" s="37"/>
      <c r="P435" s="41" t="s">
        <v>9021</v>
      </c>
    </row>
    <row r="436" spans="1:16" ht="12.75" customHeight="1">
      <c r="A436" s="35" t="s">
        <v>2883</v>
      </c>
      <c r="B436" s="36" t="s">
        <v>12752</v>
      </c>
      <c r="C436" s="37"/>
      <c r="D436" s="35" t="s">
        <v>8991</v>
      </c>
      <c r="E436" s="38" t="s">
        <v>12753</v>
      </c>
      <c r="F436" s="39"/>
      <c r="G436" s="40" t="s">
        <v>12754</v>
      </c>
      <c r="H436" s="35" t="s">
        <v>12755</v>
      </c>
      <c r="I436" s="40" t="s">
        <v>12756</v>
      </c>
      <c r="J436" s="35" t="s">
        <v>12757</v>
      </c>
      <c r="K436" s="40" t="s">
        <v>12758</v>
      </c>
      <c r="L436" s="40" t="s">
        <v>12759</v>
      </c>
      <c r="M436" s="40" t="s">
        <v>12760</v>
      </c>
      <c r="N436" s="40" t="s">
        <v>12761</v>
      </c>
      <c r="O436" s="37"/>
      <c r="P436" s="41" t="s">
        <v>9766</v>
      </c>
    </row>
    <row r="437" spans="1:16" ht="12.75" customHeight="1">
      <c r="A437" s="35" t="s">
        <v>2883</v>
      </c>
      <c r="B437" s="36" t="s">
        <v>12762</v>
      </c>
      <c r="C437" s="37"/>
      <c r="D437" s="35" t="s">
        <v>8991</v>
      </c>
      <c r="E437" s="38" t="s">
        <v>12763</v>
      </c>
      <c r="F437" s="39"/>
      <c r="G437" s="40" t="s">
        <v>12764</v>
      </c>
      <c r="H437" s="35" t="s">
        <v>12765</v>
      </c>
      <c r="I437" s="40" t="s">
        <v>12766</v>
      </c>
      <c r="J437" s="35" t="s">
        <v>12767</v>
      </c>
      <c r="K437" s="40" t="s">
        <v>12768</v>
      </c>
      <c r="L437" s="40" t="s">
        <v>12769</v>
      </c>
      <c r="M437" s="40" t="s">
        <v>12770</v>
      </c>
      <c r="N437" s="40" t="s">
        <v>12771</v>
      </c>
      <c r="O437" s="37"/>
      <c r="P437" s="41" t="s">
        <v>9766</v>
      </c>
    </row>
    <row r="438" spans="1:16" ht="12.75" customHeight="1">
      <c r="A438" s="35" t="s">
        <v>2883</v>
      </c>
      <c r="B438" s="36" t="s">
        <v>12772</v>
      </c>
      <c r="C438" s="35" t="s">
        <v>12773</v>
      </c>
      <c r="D438" s="35" t="s">
        <v>8991</v>
      </c>
      <c r="E438" s="38" t="s">
        <v>12774</v>
      </c>
      <c r="F438" s="39"/>
      <c r="G438" s="40" t="s">
        <v>12775</v>
      </c>
      <c r="H438" s="35" t="s">
        <v>12776</v>
      </c>
      <c r="I438" s="40" t="s">
        <v>12777</v>
      </c>
      <c r="J438" s="35" t="s">
        <v>12778</v>
      </c>
      <c r="K438" s="40" t="s">
        <v>12779</v>
      </c>
      <c r="L438" s="40" t="s">
        <v>12780</v>
      </c>
      <c r="M438" s="40" t="s">
        <v>12781</v>
      </c>
      <c r="N438" s="40" t="s">
        <v>12782</v>
      </c>
      <c r="O438" s="37"/>
      <c r="P438" s="41" t="s">
        <v>10273</v>
      </c>
    </row>
    <row r="439" spans="1:16" ht="12.75" customHeight="1">
      <c r="A439" s="35" t="s">
        <v>2883</v>
      </c>
      <c r="B439" s="36" t="s">
        <v>12783</v>
      </c>
      <c r="C439" s="35" t="s">
        <v>3028</v>
      </c>
      <c r="D439" s="35" t="s">
        <v>8991</v>
      </c>
      <c r="E439" s="38" t="s">
        <v>12784</v>
      </c>
      <c r="F439" s="39"/>
      <c r="G439" s="40" t="s">
        <v>12785</v>
      </c>
      <c r="H439" s="35" t="s">
        <v>12786</v>
      </c>
      <c r="I439" s="40" t="s">
        <v>12787</v>
      </c>
      <c r="J439" s="35" t="s">
        <v>12788</v>
      </c>
      <c r="K439" s="40" t="s">
        <v>12789</v>
      </c>
      <c r="L439" s="40" t="s">
        <v>12790</v>
      </c>
      <c r="M439" s="40" t="s">
        <v>12791</v>
      </c>
      <c r="N439" s="40" t="s">
        <v>12792</v>
      </c>
      <c r="O439" s="37"/>
      <c r="P439" s="41" t="s">
        <v>9766</v>
      </c>
    </row>
    <row r="440" spans="1:16" ht="12.75" customHeight="1">
      <c r="A440" s="35" t="s">
        <v>2883</v>
      </c>
      <c r="B440" s="36" t="s">
        <v>12793</v>
      </c>
      <c r="C440" s="35" t="s">
        <v>12794</v>
      </c>
      <c r="D440" s="35" t="s">
        <v>8991</v>
      </c>
      <c r="E440" s="38" t="s">
        <v>12795</v>
      </c>
      <c r="F440" s="39"/>
      <c r="G440" s="40" t="s">
        <v>12796</v>
      </c>
      <c r="H440" s="35" t="s">
        <v>12797</v>
      </c>
      <c r="I440" s="40" t="s">
        <v>12798</v>
      </c>
      <c r="J440" s="35" t="s">
        <v>12799</v>
      </c>
      <c r="K440" s="40" t="s">
        <v>12800</v>
      </c>
      <c r="L440" s="40" t="s">
        <v>12801</v>
      </c>
      <c r="M440" s="40" t="s">
        <v>12802</v>
      </c>
      <c r="N440" s="40" t="s">
        <v>12803</v>
      </c>
      <c r="O440" s="37"/>
      <c r="P440" s="41" t="s">
        <v>9766</v>
      </c>
    </row>
    <row r="441" spans="1:16" ht="12.75" customHeight="1">
      <c r="A441" s="35" t="s">
        <v>2883</v>
      </c>
      <c r="B441" s="36" t="s">
        <v>12804</v>
      </c>
      <c r="C441" s="35" t="s">
        <v>12805</v>
      </c>
      <c r="D441" s="35" t="s">
        <v>8991</v>
      </c>
      <c r="E441" s="38" t="s">
        <v>12806</v>
      </c>
      <c r="F441" s="39"/>
      <c r="G441" s="40" t="s">
        <v>12807</v>
      </c>
      <c r="H441" s="35" t="s">
        <v>12808</v>
      </c>
      <c r="I441" s="40" t="s">
        <v>12809</v>
      </c>
      <c r="J441" s="35" t="s">
        <v>12810</v>
      </c>
      <c r="K441" s="40" t="s">
        <v>12811</v>
      </c>
      <c r="L441" s="40" t="s">
        <v>12812</v>
      </c>
      <c r="M441" s="40" t="s">
        <v>12813</v>
      </c>
      <c r="N441" s="40" t="s">
        <v>12814</v>
      </c>
      <c r="O441" s="37"/>
      <c r="P441" s="41" t="s">
        <v>10273</v>
      </c>
    </row>
    <row r="442" spans="1:16" ht="12.75" customHeight="1">
      <c r="A442" s="35" t="s">
        <v>2883</v>
      </c>
      <c r="B442" s="36" t="s">
        <v>12815</v>
      </c>
      <c r="C442" s="35" t="s">
        <v>3034</v>
      </c>
      <c r="D442" s="35" t="s">
        <v>8991</v>
      </c>
      <c r="E442" s="38" t="s">
        <v>12816</v>
      </c>
      <c r="F442" s="39"/>
      <c r="G442" s="40" t="s">
        <v>12817</v>
      </c>
      <c r="H442" s="35" t="s">
        <v>12818</v>
      </c>
      <c r="I442" s="40" t="s">
        <v>12819</v>
      </c>
      <c r="J442" s="35" t="s">
        <v>12820</v>
      </c>
      <c r="K442" s="40" t="s">
        <v>12821</v>
      </c>
      <c r="L442" s="40" t="s">
        <v>12822</v>
      </c>
      <c r="M442" s="40" t="s">
        <v>12823</v>
      </c>
      <c r="N442" s="40" t="s">
        <v>12824</v>
      </c>
      <c r="O442" s="37"/>
      <c r="P442" s="41" t="s">
        <v>9766</v>
      </c>
    </row>
    <row r="443" spans="1:16" ht="12.75" customHeight="1">
      <c r="A443" s="35" t="s">
        <v>12586</v>
      </c>
      <c r="B443" s="36" t="s">
        <v>12825</v>
      </c>
      <c r="C443" s="35" t="s">
        <v>3047</v>
      </c>
      <c r="D443" s="35" t="s">
        <v>8979</v>
      </c>
      <c r="E443" s="38" t="s">
        <v>12826</v>
      </c>
      <c r="F443" s="39"/>
      <c r="G443" s="40" t="s">
        <v>12827</v>
      </c>
      <c r="H443" s="35" t="s">
        <v>12828</v>
      </c>
      <c r="I443" s="40" t="s">
        <v>12829</v>
      </c>
      <c r="J443" s="35" t="s">
        <v>12830</v>
      </c>
      <c r="K443" s="40" t="s">
        <v>12831</v>
      </c>
      <c r="L443" s="40" t="s">
        <v>12832</v>
      </c>
      <c r="M443" s="40" t="s">
        <v>12833</v>
      </c>
      <c r="N443" s="40" t="s">
        <v>12834</v>
      </c>
      <c r="O443" s="37"/>
      <c r="P443" s="41" t="s">
        <v>9263</v>
      </c>
    </row>
    <row r="444" spans="1:16" ht="12.75" customHeight="1">
      <c r="A444" s="35" t="s">
        <v>12586</v>
      </c>
      <c r="B444" s="36" t="s">
        <v>12835</v>
      </c>
      <c r="C444" s="35" t="s">
        <v>3071</v>
      </c>
      <c r="D444" s="35" t="s">
        <v>8979</v>
      </c>
      <c r="E444" s="38" t="s">
        <v>12836</v>
      </c>
      <c r="F444" s="39"/>
      <c r="G444" s="40" t="s">
        <v>12837</v>
      </c>
      <c r="H444" s="35" t="s">
        <v>12838</v>
      </c>
      <c r="I444" s="40" t="s">
        <v>12839</v>
      </c>
      <c r="J444" s="35" t="s">
        <v>12840</v>
      </c>
      <c r="K444" s="40" t="s">
        <v>12841</v>
      </c>
      <c r="L444" s="40" t="s">
        <v>12842</v>
      </c>
      <c r="M444" s="40" t="s">
        <v>12843</v>
      </c>
      <c r="N444" s="40" t="s">
        <v>12844</v>
      </c>
      <c r="O444" s="35" t="s">
        <v>9556</v>
      </c>
      <c r="P444" s="41" t="s">
        <v>9557</v>
      </c>
    </row>
    <row r="445" spans="1:16" ht="12.75" customHeight="1">
      <c r="A445" s="35" t="s">
        <v>12586</v>
      </c>
      <c r="B445" s="36" t="s">
        <v>12845</v>
      </c>
      <c r="C445" s="35" t="s">
        <v>3082</v>
      </c>
      <c r="D445" s="35" t="s">
        <v>8979</v>
      </c>
      <c r="E445" s="38" t="s">
        <v>12846</v>
      </c>
      <c r="F445" s="39"/>
      <c r="G445" s="40" t="s">
        <v>12847</v>
      </c>
      <c r="H445" s="35" t="s">
        <v>12848</v>
      </c>
      <c r="I445" s="40" t="s">
        <v>12849</v>
      </c>
      <c r="J445" s="35" t="s">
        <v>12850</v>
      </c>
      <c r="K445" s="40" t="s">
        <v>12851</v>
      </c>
      <c r="L445" s="40" t="s">
        <v>12852</v>
      </c>
      <c r="M445" s="40" t="s">
        <v>12853</v>
      </c>
      <c r="N445" s="40" t="s">
        <v>12854</v>
      </c>
      <c r="O445" s="37"/>
      <c r="P445" s="41" t="s">
        <v>9021</v>
      </c>
    </row>
    <row r="446" spans="1:16" ht="12.75" customHeight="1">
      <c r="A446" s="35" t="s">
        <v>12586</v>
      </c>
      <c r="B446" s="36" t="s">
        <v>12855</v>
      </c>
      <c r="C446" s="35" t="s">
        <v>3082</v>
      </c>
      <c r="D446" s="35" t="s">
        <v>8979</v>
      </c>
      <c r="E446" s="38" t="s">
        <v>12856</v>
      </c>
      <c r="F446" s="39"/>
      <c r="G446" s="40" t="s">
        <v>12857</v>
      </c>
      <c r="H446" s="35" t="s">
        <v>12858</v>
      </c>
      <c r="I446" s="40" t="s">
        <v>12859</v>
      </c>
      <c r="J446" s="35" t="s">
        <v>12860</v>
      </c>
      <c r="K446" s="40" t="s">
        <v>12861</v>
      </c>
      <c r="L446" s="40" t="s">
        <v>12862</v>
      </c>
      <c r="M446" s="40" t="s">
        <v>12863</v>
      </c>
      <c r="N446" s="40" t="s">
        <v>12864</v>
      </c>
      <c r="O446" s="37"/>
      <c r="P446" s="41" t="s">
        <v>9021</v>
      </c>
    </row>
    <row r="447" spans="1:16" ht="12.75" customHeight="1">
      <c r="A447" s="35" t="s">
        <v>2883</v>
      </c>
      <c r="B447" s="36" t="s">
        <v>12865</v>
      </c>
      <c r="C447" s="35" t="s">
        <v>3086</v>
      </c>
      <c r="D447" s="35" t="s">
        <v>8991</v>
      </c>
      <c r="E447" s="38" t="s">
        <v>12866</v>
      </c>
      <c r="F447" s="39"/>
      <c r="G447" s="40" t="s">
        <v>12867</v>
      </c>
      <c r="H447" s="35" t="s">
        <v>12868</v>
      </c>
      <c r="I447" s="40" t="s">
        <v>12869</v>
      </c>
      <c r="J447" s="35" t="s">
        <v>12870</v>
      </c>
      <c r="K447" s="40" t="s">
        <v>12871</v>
      </c>
      <c r="L447" s="40" t="s">
        <v>12872</v>
      </c>
      <c r="M447" s="40" t="s">
        <v>12873</v>
      </c>
      <c r="N447" s="40" t="s">
        <v>12874</v>
      </c>
      <c r="O447" s="37"/>
      <c r="P447" s="41" t="s">
        <v>9021</v>
      </c>
    </row>
    <row r="448" spans="1:16" ht="12.75" customHeight="1">
      <c r="A448" s="35" t="s">
        <v>2883</v>
      </c>
      <c r="B448" s="36" t="s">
        <v>12875</v>
      </c>
      <c r="C448" s="35" t="s">
        <v>3093</v>
      </c>
      <c r="D448" s="35" t="s">
        <v>8991</v>
      </c>
      <c r="E448" s="38" t="s">
        <v>12876</v>
      </c>
      <c r="F448" s="39"/>
      <c r="G448" s="40" t="s">
        <v>12877</v>
      </c>
      <c r="H448" s="35" t="s">
        <v>12878</v>
      </c>
      <c r="I448" s="40" t="s">
        <v>12879</v>
      </c>
      <c r="J448" s="35" t="s">
        <v>12880</v>
      </c>
      <c r="K448" s="40" t="s">
        <v>12881</v>
      </c>
      <c r="L448" s="40" t="s">
        <v>12882</v>
      </c>
      <c r="M448" s="40" t="s">
        <v>12883</v>
      </c>
      <c r="N448" s="40" t="s">
        <v>12884</v>
      </c>
      <c r="O448" s="37"/>
      <c r="P448" s="41" t="s">
        <v>9021</v>
      </c>
    </row>
    <row r="449" spans="1:16" ht="12.75" customHeight="1">
      <c r="A449" s="35" t="s">
        <v>2883</v>
      </c>
      <c r="B449" s="36" t="s">
        <v>12885</v>
      </c>
      <c r="C449" s="35" t="s">
        <v>3095</v>
      </c>
      <c r="D449" s="35" t="s">
        <v>8991</v>
      </c>
      <c r="E449" s="38" t="s">
        <v>12886</v>
      </c>
      <c r="F449" s="39"/>
      <c r="G449" s="40" t="s">
        <v>12887</v>
      </c>
      <c r="H449" s="35" t="s">
        <v>12888</v>
      </c>
      <c r="I449" s="40" t="s">
        <v>12889</v>
      </c>
      <c r="J449" s="35" t="s">
        <v>12890</v>
      </c>
      <c r="K449" s="40" t="s">
        <v>12891</v>
      </c>
      <c r="L449" s="40" t="s">
        <v>12892</v>
      </c>
      <c r="M449" s="40" t="s">
        <v>12893</v>
      </c>
      <c r="N449" s="40" t="s">
        <v>12894</v>
      </c>
      <c r="O449" s="37"/>
      <c r="P449" s="41" t="s">
        <v>9021</v>
      </c>
    </row>
    <row r="450" spans="1:16" ht="12.75" customHeight="1">
      <c r="A450" s="35" t="s">
        <v>2883</v>
      </c>
      <c r="B450" s="36" t="s">
        <v>12895</v>
      </c>
      <c r="C450" s="35" t="s">
        <v>3097</v>
      </c>
      <c r="D450" s="35" t="s">
        <v>8991</v>
      </c>
      <c r="E450" s="38" t="s">
        <v>12896</v>
      </c>
      <c r="F450" s="39"/>
      <c r="G450" s="40" t="s">
        <v>12897</v>
      </c>
      <c r="H450" s="35" t="s">
        <v>12898</v>
      </c>
      <c r="I450" s="40" t="s">
        <v>12899</v>
      </c>
      <c r="J450" s="35" t="s">
        <v>12900</v>
      </c>
      <c r="K450" s="40" t="s">
        <v>12901</v>
      </c>
      <c r="L450" s="40" t="s">
        <v>12902</v>
      </c>
      <c r="M450" s="40" t="s">
        <v>12903</v>
      </c>
      <c r="N450" s="40" t="s">
        <v>12904</v>
      </c>
      <c r="O450" s="37"/>
      <c r="P450" s="41" t="s">
        <v>9021</v>
      </c>
    </row>
    <row r="451" spans="1:16" ht="12.75" customHeight="1">
      <c r="A451" s="35" t="s">
        <v>2883</v>
      </c>
      <c r="B451" s="36" t="s">
        <v>12905</v>
      </c>
      <c r="C451" s="35" t="s">
        <v>3103</v>
      </c>
      <c r="D451" s="35" t="s">
        <v>8991</v>
      </c>
      <c r="E451" s="38" t="s">
        <v>12906</v>
      </c>
      <c r="F451" s="39"/>
      <c r="G451" s="40" t="s">
        <v>12907</v>
      </c>
      <c r="H451" s="35" t="s">
        <v>12908</v>
      </c>
      <c r="I451" s="40" t="s">
        <v>12909</v>
      </c>
      <c r="J451" s="35" t="s">
        <v>12910</v>
      </c>
      <c r="K451" s="40" t="s">
        <v>12911</v>
      </c>
      <c r="L451" s="40" t="s">
        <v>12912</v>
      </c>
      <c r="M451" s="40" t="s">
        <v>12913</v>
      </c>
      <c r="N451" s="40" t="s">
        <v>12914</v>
      </c>
      <c r="O451" s="37"/>
      <c r="P451" s="41" t="s">
        <v>9021</v>
      </c>
    </row>
    <row r="452" spans="1:16" ht="12.75" customHeight="1">
      <c r="A452" s="35" t="s">
        <v>2883</v>
      </c>
      <c r="B452" s="36" t="s">
        <v>12915</v>
      </c>
      <c r="C452" s="35" t="s">
        <v>3121</v>
      </c>
      <c r="D452" s="35" t="s">
        <v>8991</v>
      </c>
      <c r="E452" s="38" t="s">
        <v>12916</v>
      </c>
      <c r="F452" s="39"/>
      <c r="G452" s="40" t="s">
        <v>12917</v>
      </c>
      <c r="H452" s="35" t="s">
        <v>9185</v>
      </c>
      <c r="I452" s="40" t="s">
        <v>12918</v>
      </c>
      <c r="J452" s="35" t="s">
        <v>12919</v>
      </c>
      <c r="K452" s="40" t="s">
        <v>12920</v>
      </c>
      <c r="L452" s="40" t="s">
        <v>12921</v>
      </c>
      <c r="M452" s="40" t="s">
        <v>12922</v>
      </c>
      <c r="N452" s="40" t="s">
        <v>12923</v>
      </c>
      <c r="O452" s="37"/>
      <c r="P452" s="41" t="s">
        <v>9021</v>
      </c>
    </row>
    <row r="453" spans="1:16" ht="12.75" customHeight="1">
      <c r="A453" s="35" t="s">
        <v>2883</v>
      </c>
      <c r="B453" s="36" t="s">
        <v>12924</v>
      </c>
      <c r="C453" s="35" t="s">
        <v>3143</v>
      </c>
      <c r="D453" s="35" t="s">
        <v>8991</v>
      </c>
      <c r="E453" s="38" t="s">
        <v>12925</v>
      </c>
      <c r="F453" s="39"/>
      <c r="G453" s="40" t="s">
        <v>12926</v>
      </c>
      <c r="H453" s="35" t="s">
        <v>12927</v>
      </c>
      <c r="I453" s="40" t="s">
        <v>12928</v>
      </c>
      <c r="J453" s="35" t="s">
        <v>12929</v>
      </c>
      <c r="K453" s="40" t="s">
        <v>12930</v>
      </c>
      <c r="L453" s="40" t="s">
        <v>12931</v>
      </c>
      <c r="M453" s="40" t="s">
        <v>12932</v>
      </c>
      <c r="N453" s="40" t="s">
        <v>12933</v>
      </c>
      <c r="O453" s="37"/>
      <c r="P453" s="41" t="s">
        <v>9021</v>
      </c>
    </row>
    <row r="454" spans="1:16" ht="12.75" customHeight="1">
      <c r="A454" s="35" t="s">
        <v>2883</v>
      </c>
      <c r="B454" s="36" t="s">
        <v>12934</v>
      </c>
      <c r="C454" s="35" t="s">
        <v>3149</v>
      </c>
      <c r="D454" s="35" t="s">
        <v>8991</v>
      </c>
      <c r="E454" s="38" t="s">
        <v>12935</v>
      </c>
      <c r="F454" s="39"/>
      <c r="G454" s="40" t="s">
        <v>12936</v>
      </c>
      <c r="H454" s="35" t="s">
        <v>12937</v>
      </c>
      <c r="I454" s="40" t="s">
        <v>12938</v>
      </c>
      <c r="J454" s="35" t="s">
        <v>12939</v>
      </c>
      <c r="K454" s="40" t="s">
        <v>12940</v>
      </c>
      <c r="L454" s="40" t="s">
        <v>12941</v>
      </c>
      <c r="M454" s="40" t="s">
        <v>12942</v>
      </c>
      <c r="N454" s="40" t="s">
        <v>12943</v>
      </c>
      <c r="O454" s="35" t="s">
        <v>9283</v>
      </c>
      <c r="P454" s="41" t="s">
        <v>9021</v>
      </c>
    </row>
    <row r="455" spans="1:16" ht="12.75" customHeight="1">
      <c r="A455" s="35" t="s">
        <v>2883</v>
      </c>
      <c r="B455" s="36" t="s">
        <v>12944</v>
      </c>
      <c r="C455" s="35" t="s">
        <v>3154</v>
      </c>
      <c r="D455" s="35" t="s">
        <v>8991</v>
      </c>
      <c r="E455" s="38" t="s">
        <v>12945</v>
      </c>
      <c r="F455" s="39"/>
      <c r="G455" s="40" t="s">
        <v>12946</v>
      </c>
      <c r="H455" s="35" t="s">
        <v>12947</v>
      </c>
      <c r="I455" s="40" t="s">
        <v>12948</v>
      </c>
      <c r="J455" s="35" t="s">
        <v>12949</v>
      </c>
      <c r="K455" s="40" t="s">
        <v>12950</v>
      </c>
      <c r="L455" s="40" t="s">
        <v>12951</v>
      </c>
      <c r="M455" s="40" t="s">
        <v>12952</v>
      </c>
      <c r="N455" s="40" t="s">
        <v>12953</v>
      </c>
      <c r="O455" s="37"/>
      <c r="P455" s="41" t="s">
        <v>9021</v>
      </c>
    </row>
    <row r="456" spans="1:16" ht="12.75" customHeight="1">
      <c r="A456" s="35" t="s">
        <v>12586</v>
      </c>
      <c r="B456" s="36" t="s">
        <v>12954</v>
      </c>
      <c r="C456" s="35" t="s">
        <v>3179</v>
      </c>
      <c r="D456" s="35" t="s">
        <v>8979</v>
      </c>
      <c r="E456" s="38" t="s">
        <v>12955</v>
      </c>
      <c r="F456" s="39"/>
      <c r="G456" s="40" t="s">
        <v>12956</v>
      </c>
      <c r="H456" s="35" t="s">
        <v>12957</v>
      </c>
      <c r="I456" s="40" t="s">
        <v>12958</v>
      </c>
      <c r="J456" s="35" t="s">
        <v>12959</v>
      </c>
      <c r="K456" s="40" t="s">
        <v>12960</v>
      </c>
      <c r="L456" s="40" t="s">
        <v>12961</v>
      </c>
      <c r="M456" s="40" t="s">
        <v>12962</v>
      </c>
      <c r="N456" s="40" t="s">
        <v>12963</v>
      </c>
      <c r="O456" s="37"/>
      <c r="P456" s="41" t="s">
        <v>9263</v>
      </c>
    </row>
    <row r="457" spans="1:16" ht="12.75" customHeight="1">
      <c r="A457" s="35" t="s">
        <v>12586</v>
      </c>
      <c r="B457" s="36" t="s">
        <v>12964</v>
      </c>
      <c r="C457" s="35" t="s">
        <v>3186</v>
      </c>
      <c r="D457" s="35" t="s">
        <v>8979</v>
      </c>
      <c r="E457" s="38" t="s">
        <v>12965</v>
      </c>
      <c r="F457" s="39"/>
      <c r="G457" s="40" t="s">
        <v>12966</v>
      </c>
      <c r="H457" s="35" t="s">
        <v>12967</v>
      </c>
      <c r="I457" s="40" t="s">
        <v>12968</v>
      </c>
      <c r="J457" s="35" t="s">
        <v>12969</v>
      </c>
      <c r="K457" s="40" t="s">
        <v>12970</v>
      </c>
      <c r="L457" s="40" t="s">
        <v>12971</v>
      </c>
      <c r="M457" s="40" t="s">
        <v>12972</v>
      </c>
      <c r="N457" s="40" t="s">
        <v>12973</v>
      </c>
      <c r="O457" s="37"/>
      <c r="P457" s="41" t="s">
        <v>9021</v>
      </c>
    </row>
    <row r="458" spans="1:16" ht="12.75" customHeight="1">
      <c r="A458" s="35" t="s">
        <v>12586</v>
      </c>
      <c r="B458" s="36" t="s">
        <v>12974</v>
      </c>
      <c r="C458" s="35" t="s">
        <v>3188</v>
      </c>
      <c r="D458" s="35" t="s">
        <v>8979</v>
      </c>
      <c r="E458" s="38" t="s">
        <v>12975</v>
      </c>
      <c r="F458" s="39"/>
      <c r="G458" s="40" t="s">
        <v>12976</v>
      </c>
      <c r="H458" s="35" t="s">
        <v>12977</v>
      </c>
      <c r="I458" s="40" t="s">
        <v>12978</v>
      </c>
      <c r="J458" s="35" t="s">
        <v>12979</v>
      </c>
      <c r="K458" s="40" t="s">
        <v>12980</v>
      </c>
      <c r="L458" s="40" t="s">
        <v>12981</v>
      </c>
      <c r="M458" s="40" t="s">
        <v>12982</v>
      </c>
      <c r="N458" s="40" t="s">
        <v>12983</v>
      </c>
      <c r="O458" s="37"/>
      <c r="P458" s="41" t="s">
        <v>9021</v>
      </c>
    </row>
    <row r="459" spans="1:16" ht="12.75" customHeight="1">
      <c r="A459" s="35" t="s">
        <v>12586</v>
      </c>
      <c r="B459" s="36" t="s">
        <v>12984</v>
      </c>
      <c r="C459" s="35" t="s">
        <v>3197</v>
      </c>
      <c r="D459" s="35" t="s">
        <v>8979</v>
      </c>
      <c r="E459" s="38" t="s">
        <v>12985</v>
      </c>
      <c r="F459" s="39"/>
      <c r="G459" s="40" t="s">
        <v>12986</v>
      </c>
      <c r="H459" s="35" t="s">
        <v>9227</v>
      </c>
      <c r="I459" s="40" t="s">
        <v>12987</v>
      </c>
      <c r="J459" s="35" t="s">
        <v>12988</v>
      </c>
      <c r="K459" s="40" t="s">
        <v>12989</v>
      </c>
      <c r="L459" s="40" t="s">
        <v>12990</v>
      </c>
      <c r="M459" s="40" t="s">
        <v>12991</v>
      </c>
      <c r="N459" s="40" t="s">
        <v>12992</v>
      </c>
      <c r="O459" s="37"/>
      <c r="P459" s="41" t="s">
        <v>9263</v>
      </c>
    </row>
    <row r="460" spans="1:16" ht="12.75" customHeight="1">
      <c r="A460" s="35" t="s">
        <v>12586</v>
      </c>
      <c r="B460" s="36" t="s">
        <v>12993</v>
      </c>
      <c r="C460" s="35" t="s">
        <v>3201</v>
      </c>
      <c r="D460" s="35" t="s">
        <v>8979</v>
      </c>
      <c r="E460" s="38" t="s">
        <v>12994</v>
      </c>
      <c r="F460" s="39"/>
      <c r="G460" s="40" t="s">
        <v>12995</v>
      </c>
      <c r="H460" s="35" t="s">
        <v>12996</v>
      </c>
      <c r="I460" s="40" t="s">
        <v>12997</v>
      </c>
      <c r="J460" s="35" t="s">
        <v>12998</v>
      </c>
      <c r="K460" s="40" t="s">
        <v>12999</v>
      </c>
      <c r="L460" s="40" t="s">
        <v>13000</v>
      </c>
      <c r="M460" s="40" t="s">
        <v>13001</v>
      </c>
      <c r="N460" s="40" t="s">
        <v>13002</v>
      </c>
      <c r="O460" s="37"/>
      <c r="P460" s="41" t="s">
        <v>9021</v>
      </c>
    </row>
    <row r="461" spans="1:16" ht="12.75" customHeight="1">
      <c r="A461" s="35" t="s">
        <v>2883</v>
      </c>
      <c r="B461" s="36" t="s">
        <v>13003</v>
      </c>
      <c r="C461" s="35" t="s">
        <v>3238</v>
      </c>
      <c r="D461" s="35" t="s">
        <v>8991</v>
      </c>
      <c r="E461" s="38" t="s">
        <v>13004</v>
      </c>
      <c r="F461" s="39"/>
      <c r="G461" s="40" t="s">
        <v>13005</v>
      </c>
      <c r="H461" s="35" t="s">
        <v>13006</v>
      </c>
      <c r="I461" s="40" t="s">
        <v>13007</v>
      </c>
      <c r="J461" s="35" t="s">
        <v>13008</v>
      </c>
      <c r="K461" s="40" t="s">
        <v>13009</v>
      </c>
      <c r="L461" s="40" t="s">
        <v>13010</v>
      </c>
      <c r="M461" s="40" t="s">
        <v>13011</v>
      </c>
      <c r="N461" s="40" t="s">
        <v>13012</v>
      </c>
      <c r="O461" s="37"/>
      <c r="P461" s="41" t="s">
        <v>9021</v>
      </c>
    </row>
    <row r="462" spans="1:16" ht="12.75" customHeight="1">
      <c r="A462" s="35" t="s">
        <v>2883</v>
      </c>
      <c r="B462" s="36" t="s">
        <v>13013</v>
      </c>
      <c r="C462" s="37"/>
      <c r="D462" s="35" t="s">
        <v>8991</v>
      </c>
      <c r="E462" s="38" t="s">
        <v>13014</v>
      </c>
      <c r="F462" s="39"/>
      <c r="G462" s="40" t="s">
        <v>13015</v>
      </c>
      <c r="H462" s="35" t="s">
        <v>13016</v>
      </c>
      <c r="I462" s="40" t="s">
        <v>13017</v>
      </c>
      <c r="J462" s="35" t="s">
        <v>13018</v>
      </c>
      <c r="K462" s="40" t="s">
        <v>13019</v>
      </c>
      <c r="L462" s="40" t="s">
        <v>13020</v>
      </c>
      <c r="M462" s="40" t="s">
        <v>13021</v>
      </c>
      <c r="N462" s="40" t="s">
        <v>13022</v>
      </c>
      <c r="O462" s="37"/>
      <c r="P462" s="41" t="s">
        <v>9263</v>
      </c>
    </row>
    <row r="463" spans="1:16" ht="12.75" customHeight="1">
      <c r="A463" s="35" t="s">
        <v>2883</v>
      </c>
      <c r="B463" s="36" t="s">
        <v>13023</v>
      </c>
      <c r="C463" s="37"/>
      <c r="D463" s="35" t="s">
        <v>8991</v>
      </c>
      <c r="E463" s="38" t="s">
        <v>13024</v>
      </c>
      <c r="F463" s="39"/>
      <c r="G463" s="40" t="s">
        <v>13025</v>
      </c>
      <c r="H463" s="35" t="s">
        <v>13026</v>
      </c>
      <c r="I463" s="40" t="s">
        <v>13027</v>
      </c>
      <c r="J463" s="35" t="s">
        <v>13028</v>
      </c>
      <c r="K463" s="40" t="s">
        <v>13029</v>
      </c>
      <c r="L463" s="40" t="s">
        <v>13030</v>
      </c>
      <c r="M463" s="40" t="s">
        <v>13031</v>
      </c>
      <c r="N463" s="40" t="s">
        <v>13032</v>
      </c>
      <c r="O463" s="37"/>
      <c r="P463" s="41" t="s">
        <v>9021</v>
      </c>
    </row>
    <row r="464" spans="1:16" ht="12.75" customHeight="1">
      <c r="A464" s="35" t="s">
        <v>3285</v>
      </c>
      <c r="B464" s="36" t="s">
        <v>13033</v>
      </c>
      <c r="C464" s="35" t="s">
        <v>3310</v>
      </c>
      <c r="D464" s="35" t="s">
        <v>9344</v>
      </c>
      <c r="E464" s="38" t="s">
        <v>13034</v>
      </c>
      <c r="F464" s="42" t="s">
        <v>13035</v>
      </c>
      <c r="G464" s="37"/>
      <c r="H464" s="37"/>
      <c r="I464" s="37"/>
      <c r="J464" s="37"/>
      <c r="K464" s="37"/>
      <c r="L464" s="40" t="s">
        <v>13036</v>
      </c>
      <c r="M464" s="40" t="s">
        <v>13037</v>
      </c>
      <c r="N464" s="40" t="s">
        <v>13038</v>
      </c>
      <c r="O464" s="37"/>
      <c r="P464" s="41" t="s">
        <v>9193</v>
      </c>
    </row>
    <row r="465" spans="1:16" ht="12.75" customHeight="1">
      <c r="A465" s="35" t="s">
        <v>3285</v>
      </c>
      <c r="B465" s="36" t="s">
        <v>13039</v>
      </c>
      <c r="C465" s="35" t="s">
        <v>3312</v>
      </c>
      <c r="D465" s="35" t="s">
        <v>9344</v>
      </c>
      <c r="E465" s="38" t="s">
        <v>13040</v>
      </c>
      <c r="F465" s="42" t="s">
        <v>13041</v>
      </c>
      <c r="G465" s="37"/>
      <c r="H465" s="37"/>
      <c r="I465" s="37"/>
      <c r="J465" s="37"/>
      <c r="K465" s="37"/>
      <c r="L465" s="40" t="s">
        <v>13042</v>
      </c>
      <c r="M465" s="40" t="s">
        <v>13043</v>
      </c>
      <c r="N465" s="40" t="s">
        <v>13044</v>
      </c>
      <c r="O465" s="35" t="s">
        <v>9283</v>
      </c>
      <c r="P465" s="41" t="s">
        <v>9263</v>
      </c>
    </row>
    <row r="466" spans="1:16" ht="12.75" customHeight="1">
      <c r="A466" s="35" t="s">
        <v>3285</v>
      </c>
      <c r="B466" s="36" t="s">
        <v>13045</v>
      </c>
      <c r="C466" s="35" t="s">
        <v>3322</v>
      </c>
      <c r="D466" s="35" t="s">
        <v>9344</v>
      </c>
      <c r="E466" s="38" t="s">
        <v>13046</v>
      </c>
      <c r="F466" s="39"/>
      <c r="G466" s="40" t="s">
        <v>13047</v>
      </c>
      <c r="H466" s="35" t="s">
        <v>13048</v>
      </c>
      <c r="I466" s="40" t="s">
        <v>13049</v>
      </c>
      <c r="J466" s="35" t="s">
        <v>13050</v>
      </c>
      <c r="K466" s="40" t="s">
        <v>13051</v>
      </c>
      <c r="L466" s="40" t="s">
        <v>13052</v>
      </c>
      <c r="M466" s="40" t="s">
        <v>13053</v>
      </c>
      <c r="N466" s="40" t="s">
        <v>13054</v>
      </c>
      <c r="O466" s="35" t="s">
        <v>9283</v>
      </c>
      <c r="P466" s="41" t="s">
        <v>13055</v>
      </c>
    </row>
    <row r="467" spans="1:16" ht="12.75" customHeight="1">
      <c r="A467" s="35" t="s">
        <v>3343</v>
      </c>
      <c r="B467" s="36" t="s">
        <v>13056</v>
      </c>
      <c r="C467" s="35" t="s">
        <v>3345</v>
      </c>
      <c r="D467" s="35" t="s">
        <v>9459</v>
      </c>
      <c r="E467" s="38" t="s">
        <v>13057</v>
      </c>
      <c r="F467" s="39"/>
      <c r="G467" s="40" t="s">
        <v>13058</v>
      </c>
      <c r="H467" s="35" t="s">
        <v>9185</v>
      </c>
      <c r="I467" s="35" t="s">
        <v>9185</v>
      </c>
      <c r="J467" s="35" t="s">
        <v>13059</v>
      </c>
      <c r="K467" s="40" t="s">
        <v>13060</v>
      </c>
      <c r="L467" s="40" t="s">
        <v>13061</v>
      </c>
      <c r="M467" s="40" t="s">
        <v>13062</v>
      </c>
      <c r="N467" s="40" t="s">
        <v>13063</v>
      </c>
      <c r="O467" s="37"/>
      <c r="P467" s="41" t="s">
        <v>9021</v>
      </c>
    </row>
    <row r="468" spans="1:16" ht="12.75" customHeight="1">
      <c r="A468" s="35" t="s">
        <v>3343</v>
      </c>
      <c r="B468" s="36" t="s">
        <v>13064</v>
      </c>
      <c r="C468" s="35" t="s">
        <v>3347</v>
      </c>
      <c r="D468" s="35" t="s">
        <v>8991</v>
      </c>
      <c r="E468" s="38" t="s">
        <v>13065</v>
      </c>
      <c r="F468" s="39"/>
      <c r="G468" s="40" t="s">
        <v>13066</v>
      </c>
      <c r="H468" s="35" t="s">
        <v>13067</v>
      </c>
      <c r="I468" s="40" t="s">
        <v>13068</v>
      </c>
      <c r="J468" s="35" t="s">
        <v>13069</v>
      </c>
      <c r="K468" s="40" t="s">
        <v>13070</v>
      </c>
      <c r="L468" s="40" t="s">
        <v>13071</v>
      </c>
      <c r="M468" s="40" t="s">
        <v>13072</v>
      </c>
      <c r="N468" s="40" t="s">
        <v>13073</v>
      </c>
      <c r="O468" s="37"/>
      <c r="P468" s="41" t="s">
        <v>9021</v>
      </c>
    </row>
    <row r="469" spans="1:16" ht="12.75" customHeight="1">
      <c r="A469" s="35" t="s">
        <v>3343</v>
      </c>
      <c r="B469" s="36" t="s">
        <v>13064</v>
      </c>
      <c r="C469" s="35" t="s">
        <v>3347</v>
      </c>
      <c r="D469" s="35" t="s">
        <v>8991</v>
      </c>
      <c r="E469" s="38" t="s">
        <v>13074</v>
      </c>
      <c r="F469" s="39"/>
      <c r="G469" s="40" t="s">
        <v>13075</v>
      </c>
      <c r="H469" s="35" t="s">
        <v>13076</v>
      </c>
      <c r="I469" s="40" t="s">
        <v>13077</v>
      </c>
      <c r="J469" s="35" t="s">
        <v>13078</v>
      </c>
      <c r="K469" s="40" t="s">
        <v>13079</v>
      </c>
      <c r="L469" s="40" t="s">
        <v>13080</v>
      </c>
      <c r="M469" s="40" t="s">
        <v>13081</v>
      </c>
      <c r="N469" s="40" t="s">
        <v>13082</v>
      </c>
      <c r="O469" s="37"/>
      <c r="P469" s="41" t="s">
        <v>9425</v>
      </c>
    </row>
    <row r="470" spans="1:16" ht="12.75" customHeight="1">
      <c r="A470" s="35" t="s">
        <v>3343</v>
      </c>
      <c r="B470" s="36" t="s">
        <v>13064</v>
      </c>
      <c r="C470" s="35" t="s">
        <v>3347</v>
      </c>
      <c r="D470" s="35" t="s">
        <v>8991</v>
      </c>
      <c r="E470" s="38" t="s">
        <v>13083</v>
      </c>
      <c r="F470" s="39"/>
      <c r="G470" s="40" t="s">
        <v>13084</v>
      </c>
      <c r="H470" s="35" t="s">
        <v>13085</v>
      </c>
      <c r="I470" s="40" t="s">
        <v>13086</v>
      </c>
      <c r="J470" s="35" t="s">
        <v>13087</v>
      </c>
      <c r="K470" s="40" t="s">
        <v>13088</v>
      </c>
      <c r="L470" s="40" t="s">
        <v>13089</v>
      </c>
      <c r="M470" s="40" t="s">
        <v>13090</v>
      </c>
      <c r="N470" s="40" t="s">
        <v>13091</v>
      </c>
      <c r="O470" s="37"/>
      <c r="P470" s="41" t="s">
        <v>9342</v>
      </c>
    </row>
    <row r="471" spans="1:16" ht="12.75" customHeight="1">
      <c r="A471" s="35" t="s">
        <v>13092</v>
      </c>
      <c r="B471" s="36" t="s">
        <v>13093</v>
      </c>
      <c r="C471" s="35" t="s">
        <v>3350</v>
      </c>
      <c r="D471" s="35" t="s">
        <v>8979</v>
      </c>
      <c r="E471" s="38" t="s">
        <v>13094</v>
      </c>
      <c r="F471" s="39"/>
      <c r="G471" s="40" t="s">
        <v>13095</v>
      </c>
      <c r="H471" s="35" t="s">
        <v>13096</v>
      </c>
      <c r="I471" s="40" t="s">
        <v>13097</v>
      </c>
      <c r="J471" s="35" t="s">
        <v>13098</v>
      </c>
      <c r="K471" s="40" t="s">
        <v>13099</v>
      </c>
      <c r="L471" s="40" t="s">
        <v>13100</v>
      </c>
      <c r="M471" s="40" t="s">
        <v>13101</v>
      </c>
      <c r="N471" s="40" t="s">
        <v>13102</v>
      </c>
      <c r="O471" s="37"/>
      <c r="P471" s="41" t="s">
        <v>9021</v>
      </c>
    </row>
    <row r="472" spans="1:16" ht="12.75" customHeight="1">
      <c r="A472" s="35" t="s">
        <v>13092</v>
      </c>
      <c r="B472" s="36" t="s">
        <v>13103</v>
      </c>
      <c r="C472" s="35" t="s">
        <v>3363</v>
      </c>
      <c r="D472" s="35" t="s">
        <v>8991</v>
      </c>
      <c r="E472" s="38" t="s">
        <v>13104</v>
      </c>
      <c r="F472" s="39"/>
      <c r="G472" s="40" t="s">
        <v>13105</v>
      </c>
      <c r="H472" s="35" t="s">
        <v>13106</v>
      </c>
      <c r="I472" s="40" t="s">
        <v>13107</v>
      </c>
      <c r="J472" s="35" t="s">
        <v>13108</v>
      </c>
      <c r="K472" s="40" t="s">
        <v>13109</v>
      </c>
      <c r="L472" s="40" t="s">
        <v>13110</v>
      </c>
      <c r="M472" s="40" t="s">
        <v>13111</v>
      </c>
      <c r="N472" s="40" t="s">
        <v>13112</v>
      </c>
      <c r="O472" s="37"/>
      <c r="P472" s="41" t="s">
        <v>9021</v>
      </c>
    </row>
    <row r="473" spans="1:16" ht="12.75" customHeight="1">
      <c r="A473" s="35" t="s">
        <v>13092</v>
      </c>
      <c r="B473" s="36" t="s">
        <v>13113</v>
      </c>
      <c r="C473" s="35" t="s">
        <v>3371</v>
      </c>
      <c r="D473" s="35" t="s">
        <v>8991</v>
      </c>
      <c r="E473" s="38" t="s">
        <v>13114</v>
      </c>
      <c r="F473" s="39"/>
      <c r="G473" s="40" t="s">
        <v>13115</v>
      </c>
      <c r="H473" s="35" t="s">
        <v>9185</v>
      </c>
      <c r="I473" s="40" t="s">
        <v>13116</v>
      </c>
      <c r="J473" s="35" t="s">
        <v>13117</v>
      </c>
      <c r="K473" s="40" t="s">
        <v>13118</v>
      </c>
      <c r="L473" s="40" t="s">
        <v>13119</v>
      </c>
      <c r="M473" s="40" t="s">
        <v>13120</v>
      </c>
      <c r="N473" s="40" t="s">
        <v>13121</v>
      </c>
      <c r="O473" s="37"/>
      <c r="P473" s="41" t="s">
        <v>9021</v>
      </c>
    </row>
    <row r="474" spans="1:16" ht="12.75" customHeight="1">
      <c r="A474" s="35" t="s">
        <v>13092</v>
      </c>
      <c r="B474" s="36" t="s">
        <v>13122</v>
      </c>
      <c r="C474" s="35" t="s">
        <v>3373</v>
      </c>
      <c r="D474" s="35" t="s">
        <v>8991</v>
      </c>
      <c r="E474" s="38" t="s">
        <v>13123</v>
      </c>
      <c r="F474" s="39"/>
      <c r="G474" s="40" t="s">
        <v>13124</v>
      </c>
      <c r="H474" s="35" t="s">
        <v>13125</v>
      </c>
      <c r="I474" s="40" t="s">
        <v>13126</v>
      </c>
      <c r="J474" s="35" t="s">
        <v>13127</v>
      </c>
      <c r="K474" s="40" t="s">
        <v>13128</v>
      </c>
      <c r="L474" s="40" t="s">
        <v>13129</v>
      </c>
      <c r="M474" s="40" t="s">
        <v>13130</v>
      </c>
      <c r="N474" s="40" t="s">
        <v>13131</v>
      </c>
      <c r="O474" s="37"/>
      <c r="P474" s="41" t="s">
        <v>9021</v>
      </c>
    </row>
    <row r="475" spans="1:16" ht="12.75" customHeight="1">
      <c r="A475" s="35" t="s">
        <v>13092</v>
      </c>
      <c r="B475" s="36" t="s">
        <v>13132</v>
      </c>
      <c r="C475" s="35" t="s">
        <v>3375</v>
      </c>
      <c r="D475" s="35" t="s">
        <v>8979</v>
      </c>
      <c r="E475" s="38" t="s">
        <v>13133</v>
      </c>
      <c r="F475" s="39"/>
      <c r="G475" s="40" t="s">
        <v>13134</v>
      </c>
      <c r="H475" s="35" t="s">
        <v>13135</v>
      </c>
      <c r="I475" s="40" t="s">
        <v>13136</v>
      </c>
      <c r="J475" s="35" t="s">
        <v>13137</v>
      </c>
      <c r="K475" s="40" t="s">
        <v>13138</v>
      </c>
      <c r="L475" s="40" t="s">
        <v>13139</v>
      </c>
      <c r="M475" s="40" t="s">
        <v>13140</v>
      </c>
      <c r="N475" s="40" t="s">
        <v>13141</v>
      </c>
      <c r="O475" s="37"/>
      <c r="P475" s="41" t="s">
        <v>9021</v>
      </c>
    </row>
    <row r="476" spans="1:16" ht="12.75" customHeight="1">
      <c r="A476" s="35" t="s">
        <v>3376</v>
      </c>
      <c r="B476" s="36" t="s">
        <v>13142</v>
      </c>
      <c r="C476" s="35" t="s">
        <v>3384</v>
      </c>
      <c r="D476" s="35" t="s">
        <v>8991</v>
      </c>
      <c r="E476" s="38" t="s">
        <v>13143</v>
      </c>
      <c r="F476" s="39"/>
      <c r="G476" s="40" t="s">
        <v>13144</v>
      </c>
      <c r="H476" s="35" t="s">
        <v>13145</v>
      </c>
      <c r="I476" s="40" t="s">
        <v>13146</v>
      </c>
      <c r="J476" s="35" t="s">
        <v>13147</v>
      </c>
      <c r="K476" s="40" t="s">
        <v>13148</v>
      </c>
      <c r="L476" s="40" t="s">
        <v>13149</v>
      </c>
      <c r="M476" s="40" t="s">
        <v>13150</v>
      </c>
      <c r="N476" s="40" t="s">
        <v>13151</v>
      </c>
      <c r="O476" s="37"/>
      <c r="P476" s="41" t="s">
        <v>9021</v>
      </c>
    </row>
    <row r="477" spans="1:16" ht="12.75" customHeight="1">
      <c r="A477" s="35" t="s">
        <v>3395</v>
      </c>
      <c r="B477" s="36" t="s">
        <v>13152</v>
      </c>
      <c r="C477" s="35" t="s">
        <v>3397</v>
      </c>
      <c r="D477" s="35" t="s">
        <v>8991</v>
      </c>
      <c r="E477" s="38" t="s">
        <v>13153</v>
      </c>
      <c r="F477" s="39"/>
      <c r="G477" s="40" t="s">
        <v>13154</v>
      </c>
      <c r="H477" s="35" t="s">
        <v>13155</v>
      </c>
      <c r="I477" s="40" t="s">
        <v>13156</v>
      </c>
      <c r="J477" s="35" t="s">
        <v>13157</v>
      </c>
      <c r="K477" s="40" t="s">
        <v>13158</v>
      </c>
      <c r="L477" s="40" t="s">
        <v>13159</v>
      </c>
      <c r="M477" s="35" t="s">
        <v>10140</v>
      </c>
      <c r="N477" s="40" t="s">
        <v>13160</v>
      </c>
      <c r="O477" s="37"/>
      <c r="P477" s="41" t="s">
        <v>9021</v>
      </c>
    </row>
    <row r="478" spans="1:16" ht="12.95" customHeight="1">
      <c r="A478" s="35" t="s">
        <v>3395</v>
      </c>
      <c r="B478" s="36" t="s">
        <v>13152</v>
      </c>
      <c r="C478" s="35" t="s">
        <v>3397</v>
      </c>
      <c r="D478" s="35" t="s">
        <v>8991</v>
      </c>
      <c r="E478" s="38" t="s">
        <v>13161</v>
      </c>
      <c r="F478" s="39"/>
      <c r="G478" s="37" t="str" cm="1">
        <f t="array" ref="G478">HYPERLINK("https://n2t.net/ark:/65665/30bb3beec-2bb7-48e6-8fb9-f3d83e09bf57")</f>
        <v>https://n2t.net/ark:/65665/30bb3beec-2bb7-48e6-8fb9-f3d83e09bf57</v>
      </c>
      <c r="H478" s="35" t="s">
        <v>13162</v>
      </c>
      <c r="I478" s="37" t="str" cm="1">
        <f t="array" ref="I478">HYPERLINK("https://n2t.net/ark:/65665/3bf2cd12b-10e8-460d-9b0b-620e49786e7f")</f>
        <v>https://n2t.net/ark:/65665/3bf2cd12b-10e8-460d-9b0b-620e49786e7f</v>
      </c>
      <c r="J478" s="35" t="s">
        <v>9185</v>
      </c>
      <c r="K478" s="35" t="s">
        <v>9185</v>
      </c>
      <c r="L478" s="43" t="str" cm="1">
        <f t="array" ref="L478">HYPERLINK("https://www.ncbi.nlm.nih.gov/biosample/?term=SAMN48403109","SAMN48403109")</f>
        <v>SAMN48403109</v>
      </c>
      <c r="M478" s="43" t="str" cm="1">
        <f t="array" ref="M478">HYPERLINK("https://www.ncbi.nlm.nih.gov/sra/?term=SRR33529841","SRR33529841")</f>
        <v>SRR33529841</v>
      </c>
      <c r="N478" s="43" t="str" cm="1">
        <f t="array" ref="N478">HYPERLINK("https://www.ncbi.nlm.nih.gov/nuccore/PV651711","PV651711")</f>
        <v>PV651711</v>
      </c>
      <c r="O478" s="37"/>
      <c r="P478" s="41" t="s">
        <v>10935</v>
      </c>
    </row>
    <row r="479" spans="1:16" ht="12.95" customHeight="1">
      <c r="A479" s="35" t="s">
        <v>3395</v>
      </c>
      <c r="B479" s="36" t="s">
        <v>13152</v>
      </c>
      <c r="C479" s="35" t="s">
        <v>3397</v>
      </c>
      <c r="D479" s="35" t="s">
        <v>8991</v>
      </c>
      <c r="E479" s="38" t="s">
        <v>13163</v>
      </c>
      <c r="F479" s="39"/>
      <c r="G479" s="37" t="str" cm="1">
        <f t="array" ref="G479">HYPERLINK("https://n2t.net/ark:/65665/3622e29c0-2b27-469c-8208-840c7ae97f07")</f>
        <v>https://n2t.net/ark:/65665/3622e29c0-2b27-469c-8208-840c7ae97f07</v>
      </c>
      <c r="H479" s="35" t="s">
        <v>13164</v>
      </c>
      <c r="I479" s="37" t="str" cm="1">
        <f t="array" ref="I479">HYPERLINK("https://n2t.net/ark:/65665/3030a5627-9c3d-426b-9fab-bc3b195756fc")</f>
        <v>https://n2t.net/ark:/65665/3030a5627-9c3d-426b-9fab-bc3b195756fc</v>
      </c>
      <c r="J479" s="35" t="s">
        <v>9185</v>
      </c>
      <c r="K479" s="35" t="s">
        <v>9185</v>
      </c>
      <c r="L479" s="43" t="str" cm="1">
        <f t="array" ref="L479">HYPERLINK("https://www.ncbi.nlm.nih.gov/biosample/?term=SAMN48403110","SAMN48403110")</f>
        <v>SAMN48403110</v>
      </c>
      <c r="M479" s="43" t="str" cm="1">
        <f t="array" ref="M479">HYPERLINK("https://www.ncbi.nlm.nih.gov/sra/?term=SRR33529840","SRR33529840")</f>
        <v>SRR33529840</v>
      </c>
      <c r="N479" s="43" t="str" cm="1">
        <f t="array" ref="N479">HYPERLINK("https://www.ncbi.nlm.nih.gov/nuccore/PV651720","PV651720")</f>
        <v>PV651720</v>
      </c>
      <c r="O479" s="37"/>
      <c r="P479" s="41" t="s">
        <v>10935</v>
      </c>
    </row>
    <row r="480" spans="1:16" ht="12.75" customHeight="1">
      <c r="A480" s="35" t="s">
        <v>3402</v>
      </c>
      <c r="B480" s="36" t="s">
        <v>13165</v>
      </c>
      <c r="C480" s="35" t="s">
        <v>3406</v>
      </c>
      <c r="D480" s="35" t="s">
        <v>8991</v>
      </c>
      <c r="E480" s="38" t="s">
        <v>13166</v>
      </c>
      <c r="F480" s="39"/>
      <c r="G480" s="40" t="s">
        <v>13167</v>
      </c>
      <c r="H480" s="35" t="s">
        <v>9185</v>
      </c>
      <c r="I480" s="40" t="s">
        <v>13168</v>
      </c>
      <c r="J480" s="35" t="s">
        <v>13169</v>
      </c>
      <c r="K480" s="40" t="s">
        <v>13170</v>
      </c>
      <c r="L480" s="40" t="s">
        <v>13171</v>
      </c>
      <c r="M480" s="40" t="s">
        <v>13172</v>
      </c>
      <c r="N480" s="40" t="s">
        <v>13173</v>
      </c>
      <c r="O480" s="37"/>
      <c r="P480" s="41" t="s">
        <v>9021</v>
      </c>
    </row>
    <row r="481" spans="1:16" ht="12.75" customHeight="1">
      <c r="A481" s="35" t="s">
        <v>3402</v>
      </c>
      <c r="B481" s="36" t="s">
        <v>13174</v>
      </c>
      <c r="C481" s="35" t="s">
        <v>3408</v>
      </c>
      <c r="D481" s="35" t="s">
        <v>8991</v>
      </c>
      <c r="E481" s="38" t="s">
        <v>13175</v>
      </c>
      <c r="F481" s="39"/>
      <c r="G481" s="40" t="s">
        <v>13176</v>
      </c>
      <c r="H481" s="35" t="s">
        <v>13177</v>
      </c>
      <c r="I481" s="40" t="s">
        <v>13178</v>
      </c>
      <c r="J481" s="35" t="s">
        <v>13179</v>
      </c>
      <c r="K481" s="40" t="s">
        <v>13180</v>
      </c>
      <c r="L481" s="40" t="s">
        <v>13181</v>
      </c>
      <c r="M481" s="40" t="s">
        <v>13182</v>
      </c>
      <c r="N481" s="40" t="s">
        <v>13183</v>
      </c>
      <c r="O481" s="35" t="s">
        <v>9283</v>
      </c>
      <c r="P481" s="41" t="s">
        <v>9021</v>
      </c>
    </row>
    <row r="482" spans="1:16" ht="12.75" customHeight="1">
      <c r="A482" s="35" t="s">
        <v>3402</v>
      </c>
      <c r="B482" s="36" t="s">
        <v>13184</v>
      </c>
      <c r="C482" s="35" t="s">
        <v>3412</v>
      </c>
      <c r="D482" s="35" t="s">
        <v>8991</v>
      </c>
      <c r="E482" s="38" t="s">
        <v>13185</v>
      </c>
      <c r="F482" s="39"/>
      <c r="G482" s="40" t="s">
        <v>13186</v>
      </c>
      <c r="H482" s="35" t="s">
        <v>9185</v>
      </c>
      <c r="I482" s="40" t="s">
        <v>13187</v>
      </c>
      <c r="J482" s="35" t="s">
        <v>13188</v>
      </c>
      <c r="K482" s="40" t="s">
        <v>13189</v>
      </c>
      <c r="L482" s="40" t="s">
        <v>13190</v>
      </c>
      <c r="M482" s="40" t="s">
        <v>13191</v>
      </c>
      <c r="N482" s="40" t="s">
        <v>13192</v>
      </c>
      <c r="O482" s="37"/>
      <c r="P482" s="41" t="s">
        <v>9021</v>
      </c>
    </row>
    <row r="483" spans="1:16" ht="12.75" customHeight="1">
      <c r="A483" s="35" t="s">
        <v>3402</v>
      </c>
      <c r="B483" s="36" t="s">
        <v>13193</v>
      </c>
      <c r="C483" s="35" t="s">
        <v>3422</v>
      </c>
      <c r="D483" s="35" t="s">
        <v>8991</v>
      </c>
      <c r="E483" s="38" t="s">
        <v>13194</v>
      </c>
      <c r="F483" s="39"/>
      <c r="G483" s="40" t="s">
        <v>13195</v>
      </c>
      <c r="H483" s="35" t="s">
        <v>13196</v>
      </c>
      <c r="I483" s="40" t="s">
        <v>13197</v>
      </c>
      <c r="J483" s="35" t="s">
        <v>13198</v>
      </c>
      <c r="K483" s="40" t="s">
        <v>13199</v>
      </c>
      <c r="L483" s="40" t="s">
        <v>13200</v>
      </c>
      <c r="M483" s="40" t="s">
        <v>13201</v>
      </c>
      <c r="N483" s="40" t="s">
        <v>13202</v>
      </c>
      <c r="O483" s="37"/>
      <c r="P483" s="41" t="s">
        <v>9021</v>
      </c>
    </row>
    <row r="484" spans="1:16" ht="12.75" customHeight="1">
      <c r="A484" s="35" t="s">
        <v>3402</v>
      </c>
      <c r="B484" s="36" t="s">
        <v>13203</v>
      </c>
      <c r="C484" s="35" t="s">
        <v>3426</v>
      </c>
      <c r="D484" s="35" t="s">
        <v>8991</v>
      </c>
      <c r="E484" s="38" t="s">
        <v>13204</v>
      </c>
      <c r="F484" s="39"/>
      <c r="G484" s="40" t="s">
        <v>13205</v>
      </c>
      <c r="H484" s="35" t="s">
        <v>13206</v>
      </c>
      <c r="I484" s="40" t="s">
        <v>13207</v>
      </c>
      <c r="J484" s="35" t="s">
        <v>13208</v>
      </c>
      <c r="K484" s="40" t="s">
        <v>13209</v>
      </c>
      <c r="L484" s="40" t="s">
        <v>13210</v>
      </c>
      <c r="M484" s="40" t="s">
        <v>13211</v>
      </c>
      <c r="N484" s="40" t="s">
        <v>13212</v>
      </c>
      <c r="O484" s="37"/>
      <c r="P484" s="41" t="s">
        <v>9021</v>
      </c>
    </row>
    <row r="485" spans="1:16" ht="12.75" customHeight="1">
      <c r="A485" s="35" t="s">
        <v>3402</v>
      </c>
      <c r="B485" s="36" t="s">
        <v>13213</v>
      </c>
      <c r="C485" s="35" t="s">
        <v>3430</v>
      </c>
      <c r="D485" s="35" t="s">
        <v>8991</v>
      </c>
      <c r="E485" s="38" t="s">
        <v>13214</v>
      </c>
      <c r="F485" s="39"/>
      <c r="G485" s="40" t="s">
        <v>13215</v>
      </c>
      <c r="H485" s="35" t="s">
        <v>13216</v>
      </c>
      <c r="I485" s="40" t="s">
        <v>13217</v>
      </c>
      <c r="J485" s="35" t="s">
        <v>13218</v>
      </c>
      <c r="K485" s="40" t="s">
        <v>13219</v>
      </c>
      <c r="L485" s="40" t="s">
        <v>13220</v>
      </c>
      <c r="M485" s="40" t="s">
        <v>13221</v>
      </c>
      <c r="N485" s="40" t="s">
        <v>13222</v>
      </c>
      <c r="O485" s="37"/>
      <c r="P485" s="41" t="s">
        <v>9021</v>
      </c>
    </row>
    <row r="486" spans="1:16" ht="12.75" customHeight="1">
      <c r="A486" s="35" t="s">
        <v>3402</v>
      </c>
      <c r="B486" s="36" t="s">
        <v>13223</v>
      </c>
      <c r="C486" s="35" t="s">
        <v>3432</v>
      </c>
      <c r="D486" s="35" t="s">
        <v>8991</v>
      </c>
      <c r="E486" s="38" t="s">
        <v>13224</v>
      </c>
      <c r="F486" s="39"/>
      <c r="G486" s="40" t="s">
        <v>13225</v>
      </c>
      <c r="H486" s="35" t="s">
        <v>13226</v>
      </c>
      <c r="I486" s="40" t="s">
        <v>13227</v>
      </c>
      <c r="J486" s="35" t="s">
        <v>13228</v>
      </c>
      <c r="K486" s="40" t="s">
        <v>13229</v>
      </c>
      <c r="L486" s="40" t="s">
        <v>13230</v>
      </c>
      <c r="M486" s="40" t="s">
        <v>13231</v>
      </c>
      <c r="N486" s="40" t="s">
        <v>13232</v>
      </c>
      <c r="O486" s="37"/>
      <c r="P486" s="41" t="s">
        <v>9021</v>
      </c>
    </row>
    <row r="487" spans="1:16" ht="12.75" customHeight="1">
      <c r="A487" s="35" t="s">
        <v>3402</v>
      </c>
      <c r="B487" s="36" t="s">
        <v>13233</v>
      </c>
      <c r="C487" s="35" t="s">
        <v>3438</v>
      </c>
      <c r="D487" s="35" t="s">
        <v>8991</v>
      </c>
      <c r="E487" s="38" t="s">
        <v>13234</v>
      </c>
      <c r="F487" s="39"/>
      <c r="G487" s="40" t="s">
        <v>13235</v>
      </c>
      <c r="H487" s="35" t="s">
        <v>13236</v>
      </c>
      <c r="I487" s="40" t="s">
        <v>13237</v>
      </c>
      <c r="J487" s="35" t="s">
        <v>13238</v>
      </c>
      <c r="K487" s="40" t="s">
        <v>13239</v>
      </c>
      <c r="L487" s="40" t="s">
        <v>13240</v>
      </c>
      <c r="M487" s="40" t="s">
        <v>13241</v>
      </c>
      <c r="N487" s="40" t="s">
        <v>13242</v>
      </c>
      <c r="O487" s="37"/>
      <c r="P487" s="41" t="s">
        <v>9021</v>
      </c>
    </row>
    <row r="488" spans="1:16" ht="12.75" customHeight="1">
      <c r="A488" s="35" t="s">
        <v>3402</v>
      </c>
      <c r="B488" s="36" t="s">
        <v>13243</v>
      </c>
      <c r="C488" s="35" t="s">
        <v>3451</v>
      </c>
      <c r="D488" s="35" t="s">
        <v>8991</v>
      </c>
      <c r="E488" s="38" t="s">
        <v>13244</v>
      </c>
      <c r="F488" s="39"/>
      <c r="G488" s="40" t="s">
        <v>13245</v>
      </c>
      <c r="H488" s="35" t="s">
        <v>13246</v>
      </c>
      <c r="I488" s="40" t="s">
        <v>13247</v>
      </c>
      <c r="J488" s="35" t="s">
        <v>13248</v>
      </c>
      <c r="K488" s="40" t="s">
        <v>13249</v>
      </c>
      <c r="L488" s="40" t="s">
        <v>13250</v>
      </c>
      <c r="M488" s="40" t="s">
        <v>13251</v>
      </c>
      <c r="N488" s="40" t="s">
        <v>13252</v>
      </c>
      <c r="O488" s="37"/>
      <c r="P488" s="41" t="s">
        <v>9021</v>
      </c>
    </row>
    <row r="489" spans="1:16" ht="12.75" customHeight="1">
      <c r="A489" s="35" t="s">
        <v>3402</v>
      </c>
      <c r="B489" s="36" t="s">
        <v>13243</v>
      </c>
      <c r="C489" s="35" t="s">
        <v>3451</v>
      </c>
      <c r="D489" s="35" t="s">
        <v>8991</v>
      </c>
      <c r="E489" s="38" t="s">
        <v>13253</v>
      </c>
      <c r="F489" s="39"/>
      <c r="G489" s="40" t="s">
        <v>13254</v>
      </c>
      <c r="H489" s="35" t="s">
        <v>13255</v>
      </c>
      <c r="I489" s="40" t="s">
        <v>13256</v>
      </c>
      <c r="J489" s="35" t="s">
        <v>13257</v>
      </c>
      <c r="K489" s="40" t="s">
        <v>13258</v>
      </c>
      <c r="L489" s="40" t="s">
        <v>13259</v>
      </c>
      <c r="M489" s="40" t="s">
        <v>13260</v>
      </c>
      <c r="N489" s="40" t="s">
        <v>13261</v>
      </c>
      <c r="O489" s="37"/>
      <c r="P489" s="41" t="s">
        <v>9021</v>
      </c>
    </row>
    <row r="490" spans="1:16" ht="12.75" customHeight="1">
      <c r="A490" s="35" t="s">
        <v>3465</v>
      </c>
      <c r="B490" s="36" t="s">
        <v>13262</v>
      </c>
      <c r="C490" s="35" t="s">
        <v>3469</v>
      </c>
      <c r="D490" s="35" t="s">
        <v>8991</v>
      </c>
      <c r="E490" s="38" t="s">
        <v>13263</v>
      </c>
      <c r="F490" s="39"/>
      <c r="G490" s="40" t="s">
        <v>13264</v>
      </c>
      <c r="H490" s="35" t="s">
        <v>13265</v>
      </c>
      <c r="I490" s="40" t="s">
        <v>13266</v>
      </c>
      <c r="J490" s="35" t="s">
        <v>13267</v>
      </c>
      <c r="K490" s="40" t="s">
        <v>13268</v>
      </c>
      <c r="L490" s="40" t="s">
        <v>13269</v>
      </c>
      <c r="M490" s="40" t="s">
        <v>13270</v>
      </c>
      <c r="N490" s="40" t="s">
        <v>13271</v>
      </c>
      <c r="O490" s="37"/>
      <c r="P490" s="41" t="s">
        <v>9021</v>
      </c>
    </row>
    <row r="491" spans="1:16" ht="12.75" customHeight="1">
      <c r="A491" s="35" t="s">
        <v>3465</v>
      </c>
      <c r="B491" s="36" t="s">
        <v>13272</v>
      </c>
      <c r="C491" s="35" t="s">
        <v>3477</v>
      </c>
      <c r="D491" s="35" t="s">
        <v>8991</v>
      </c>
      <c r="E491" s="38" t="s">
        <v>13273</v>
      </c>
      <c r="F491" s="39"/>
      <c r="G491" s="40" t="s">
        <v>13274</v>
      </c>
      <c r="H491" s="35" t="s">
        <v>9185</v>
      </c>
      <c r="I491" s="35" t="s">
        <v>9185</v>
      </c>
      <c r="J491" s="35" t="s">
        <v>13275</v>
      </c>
      <c r="K491" s="40" t="s">
        <v>13276</v>
      </c>
      <c r="L491" s="40" t="s">
        <v>13277</v>
      </c>
      <c r="M491" s="40" t="s">
        <v>13278</v>
      </c>
      <c r="N491" s="40" t="s">
        <v>13279</v>
      </c>
      <c r="O491" s="37"/>
      <c r="P491" s="41" t="s">
        <v>9425</v>
      </c>
    </row>
    <row r="492" spans="1:16" ht="12.75" customHeight="1">
      <c r="A492" s="35" t="s">
        <v>3465</v>
      </c>
      <c r="B492" s="36" t="s">
        <v>13280</v>
      </c>
      <c r="C492" s="35" t="s">
        <v>3479</v>
      </c>
      <c r="D492" s="35" t="s">
        <v>8991</v>
      </c>
      <c r="E492" s="38" t="s">
        <v>13281</v>
      </c>
      <c r="F492" s="39"/>
      <c r="G492" s="40" t="s">
        <v>13282</v>
      </c>
      <c r="H492" s="35" t="s">
        <v>13283</v>
      </c>
      <c r="I492" s="40" t="s">
        <v>13284</v>
      </c>
      <c r="J492" s="35" t="s">
        <v>13285</v>
      </c>
      <c r="K492" s="40" t="s">
        <v>13286</v>
      </c>
      <c r="L492" s="40" t="s">
        <v>13287</v>
      </c>
      <c r="M492" s="40" t="s">
        <v>13288</v>
      </c>
      <c r="N492" s="40" t="s">
        <v>13289</v>
      </c>
      <c r="O492" s="37"/>
      <c r="P492" s="41" t="s">
        <v>9920</v>
      </c>
    </row>
    <row r="493" spans="1:16" ht="12.75" customHeight="1">
      <c r="A493" s="35" t="s">
        <v>3483</v>
      </c>
      <c r="B493" s="36" t="s">
        <v>13290</v>
      </c>
      <c r="C493" s="35" t="s">
        <v>13291</v>
      </c>
      <c r="D493" s="35" t="s">
        <v>10013</v>
      </c>
      <c r="E493" s="38" t="s">
        <v>13292</v>
      </c>
      <c r="F493" s="39"/>
      <c r="G493" s="40" t="s">
        <v>13293</v>
      </c>
      <c r="H493" s="35" t="s">
        <v>13294</v>
      </c>
      <c r="I493" s="40" t="s">
        <v>13295</v>
      </c>
      <c r="J493" s="35" t="s">
        <v>13296</v>
      </c>
      <c r="K493" s="40" t="s">
        <v>13297</v>
      </c>
      <c r="L493" s="40" t="s">
        <v>13298</v>
      </c>
      <c r="M493" s="40" t="s">
        <v>13299</v>
      </c>
      <c r="N493" s="40" t="s">
        <v>13300</v>
      </c>
      <c r="O493" s="37"/>
      <c r="P493" s="41" t="s">
        <v>9021</v>
      </c>
    </row>
    <row r="494" spans="1:16" ht="12.75" customHeight="1">
      <c r="A494" s="35" t="s">
        <v>3483</v>
      </c>
      <c r="B494" s="36" t="s">
        <v>13301</v>
      </c>
      <c r="C494" s="35" t="s">
        <v>3491</v>
      </c>
      <c r="D494" s="35" t="s">
        <v>8991</v>
      </c>
      <c r="E494" s="38" t="s">
        <v>13302</v>
      </c>
      <c r="F494" s="39"/>
      <c r="G494" s="40" t="s">
        <v>13303</v>
      </c>
      <c r="H494" s="35" t="s">
        <v>13304</v>
      </c>
      <c r="I494" s="40" t="s">
        <v>13305</v>
      </c>
      <c r="J494" s="35" t="s">
        <v>13306</v>
      </c>
      <c r="K494" s="40" t="s">
        <v>13307</v>
      </c>
      <c r="L494" s="40" t="s">
        <v>13308</v>
      </c>
      <c r="M494" s="40" t="s">
        <v>13309</v>
      </c>
      <c r="N494" s="40" t="s">
        <v>13310</v>
      </c>
      <c r="O494" s="37"/>
      <c r="P494" s="41" t="s">
        <v>9021</v>
      </c>
    </row>
    <row r="495" spans="1:16" ht="12.75" customHeight="1">
      <c r="A495" s="35" t="s">
        <v>13311</v>
      </c>
      <c r="B495" s="36" t="s">
        <v>13312</v>
      </c>
      <c r="C495" s="35" t="s">
        <v>3495</v>
      </c>
      <c r="D495" s="35" t="s">
        <v>8979</v>
      </c>
      <c r="E495" s="38" t="s">
        <v>13313</v>
      </c>
      <c r="F495" s="39"/>
      <c r="G495" s="40" t="s">
        <v>13314</v>
      </c>
      <c r="H495" s="35" t="s">
        <v>13315</v>
      </c>
      <c r="I495" s="40" t="s">
        <v>13316</v>
      </c>
      <c r="J495" s="35" t="s">
        <v>13317</v>
      </c>
      <c r="K495" s="40" t="s">
        <v>13318</v>
      </c>
      <c r="L495" s="40" t="s">
        <v>13319</v>
      </c>
      <c r="M495" s="40" t="s">
        <v>13320</v>
      </c>
      <c r="N495" s="40" t="s">
        <v>13321</v>
      </c>
      <c r="O495" s="37"/>
      <c r="P495" s="41" t="s">
        <v>9021</v>
      </c>
    </row>
    <row r="496" spans="1:16" ht="12.75" customHeight="1">
      <c r="A496" s="35" t="s">
        <v>3483</v>
      </c>
      <c r="B496" s="36" t="s">
        <v>13322</v>
      </c>
      <c r="C496" s="35" t="s">
        <v>3504</v>
      </c>
      <c r="D496" s="35" t="s">
        <v>8991</v>
      </c>
      <c r="E496" s="38" t="s">
        <v>13323</v>
      </c>
      <c r="F496" s="39"/>
      <c r="G496" s="40" t="s">
        <v>13324</v>
      </c>
      <c r="H496" s="35" t="s">
        <v>13325</v>
      </c>
      <c r="I496" s="40" t="s">
        <v>13326</v>
      </c>
      <c r="J496" s="35" t="s">
        <v>13327</v>
      </c>
      <c r="K496" s="40" t="s">
        <v>13328</v>
      </c>
      <c r="L496" s="40" t="s">
        <v>13329</v>
      </c>
      <c r="M496" s="40" t="s">
        <v>13330</v>
      </c>
      <c r="N496" s="40" t="s">
        <v>13331</v>
      </c>
      <c r="O496" s="37"/>
      <c r="P496" s="41" t="s">
        <v>9021</v>
      </c>
    </row>
    <row r="497" spans="1:16" ht="12.75" customHeight="1">
      <c r="A497" s="35" t="s">
        <v>3483</v>
      </c>
      <c r="B497" s="36" t="s">
        <v>13322</v>
      </c>
      <c r="C497" s="35" t="s">
        <v>3504</v>
      </c>
      <c r="D497" s="35" t="s">
        <v>8991</v>
      </c>
      <c r="E497" s="38" t="s">
        <v>13332</v>
      </c>
      <c r="F497" s="39"/>
      <c r="G497" s="40" t="s">
        <v>13333</v>
      </c>
      <c r="H497" s="35" t="s">
        <v>13334</v>
      </c>
      <c r="I497" s="40" t="s">
        <v>13335</v>
      </c>
      <c r="J497" s="35" t="s">
        <v>13336</v>
      </c>
      <c r="K497" s="40" t="s">
        <v>13337</v>
      </c>
      <c r="L497" s="40" t="s">
        <v>13338</v>
      </c>
      <c r="M497" s="40" t="s">
        <v>13339</v>
      </c>
      <c r="N497" s="40" t="s">
        <v>13340</v>
      </c>
      <c r="O497" s="37"/>
      <c r="P497" s="41" t="s">
        <v>9342</v>
      </c>
    </row>
    <row r="498" spans="1:16" ht="12.75" customHeight="1">
      <c r="A498" s="35" t="s">
        <v>3483</v>
      </c>
      <c r="B498" s="36" t="s">
        <v>13341</v>
      </c>
      <c r="C498" s="35" t="s">
        <v>3512</v>
      </c>
      <c r="D498" s="35" t="s">
        <v>8991</v>
      </c>
      <c r="E498" s="38" t="s">
        <v>13342</v>
      </c>
      <c r="F498" s="39"/>
      <c r="G498" s="40" t="s">
        <v>13343</v>
      </c>
      <c r="H498" s="35" t="s">
        <v>13344</v>
      </c>
      <c r="I498" s="40" t="s">
        <v>13345</v>
      </c>
      <c r="J498" s="35" t="s">
        <v>13346</v>
      </c>
      <c r="K498" s="40" t="s">
        <v>13347</v>
      </c>
      <c r="L498" s="40" t="s">
        <v>13348</v>
      </c>
      <c r="M498" s="40" t="s">
        <v>13349</v>
      </c>
      <c r="N498" s="40" t="s">
        <v>13350</v>
      </c>
      <c r="O498" s="37"/>
      <c r="P498" s="41" t="s">
        <v>9021</v>
      </c>
    </row>
    <row r="499" spans="1:16" ht="12.75" customHeight="1">
      <c r="A499" s="35" t="s">
        <v>3520</v>
      </c>
      <c r="B499" s="36" t="s">
        <v>13351</v>
      </c>
      <c r="C499" s="35" t="s">
        <v>13352</v>
      </c>
      <c r="D499" s="35" t="s">
        <v>9266</v>
      </c>
      <c r="E499" s="38" t="s">
        <v>13353</v>
      </c>
      <c r="F499" s="39"/>
      <c r="G499" s="37"/>
      <c r="H499" s="37"/>
      <c r="I499" s="37"/>
      <c r="J499" s="37"/>
      <c r="K499" s="37"/>
      <c r="L499" s="40" t="s">
        <v>13354</v>
      </c>
      <c r="M499" s="40" t="s">
        <v>13355</v>
      </c>
      <c r="N499" s="40" t="s">
        <v>13356</v>
      </c>
      <c r="O499" s="37"/>
      <c r="P499" s="41" t="s">
        <v>9122</v>
      </c>
    </row>
    <row r="500" spans="1:16" ht="12.75" customHeight="1">
      <c r="A500" s="35" t="s">
        <v>3520</v>
      </c>
      <c r="B500" s="36" t="s">
        <v>13357</v>
      </c>
      <c r="C500" s="35" t="s">
        <v>13358</v>
      </c>
      <c r="D500" s="35" t="s">
        <v>9266</v>
      </c>
      <c r="E500" s="38" t="s">
        <v>13359</v>
      </c>
      <c r="F500" s="39"/>
      <c r="G500" s="37"/>
      <c r="H500" s="37"/>
      <c r="I500" s="37"/>
      <c r="J500" s="37"/>
      <c r="K500" s="37"/>
      <c r="L500" s="40" t="s">
        <v>13360</v>
      </c>
      <c r="M500" s="40" t="s">
        <v>13361</v>
      </c>
      <c r="N500" s="40" t="s">
        <v>13362</v>
      </c>
      <c r="O500" s="37"/>
      <c r="P500" s="41" t="s">
        <v>9122</v>
      </c>
    </row>
    <row r="501" spans="1:16" ht="12.75" customHeight="1">
      <c r="A501" s="35" t="s">
        <v>3533</v>
      </c>
      <c r="B501" s="36" t="s">
        <v>13363</v>
      </c>
      <c r="C501" s="35" t="s">
        <v>3537</v>
      </c>
      <c r="D501" s="35" t="s">
        <v>9344</v>
      </c>
      <c r="E501" s="38" t="s">
        <v>13364</v>
      </c>
      <c r="F501" s="42" t="s">
        <v>13365</v>
      </c>
      <c r="G501" s="37"/>
      <c r="H501" s="37"/>
      <c r="I501" s="37"/>
      <c r="J501" s="37"/>
      <c r="K501" s="37"/>
      <c r="L501" s="40" t="s">
        <v>13366</v>
      </c>
      <c r="M501" s="40" t="s">
        <v>13367</v>
      </c>
      <c r="N501" s="40" t="s">
        <v>13368</v>
      </c>
      <c r="O501" s="37"/>
      <c r="P501" s="41" t="s">
        <v>9021</v>
      </c>
    </row>
    <row r="502" spans="1:16" ht="12.75" customHeight="1">
      <c r="A502" s="35" t="s">
        <v>3543</v>
      </c>
      <c r="B502" s="36" t="s">
        <v>13369</v>
      </c>
      <c r="C502" s="35" t="s">
        <v>13370</v>
      </c>
      <c r="D502" s="35" t="s">
        <v>10013</v>
      </c>
      <c r="E502" s="38" t="s">
        <v>13371</v>
      </c>
      <c r="F502" s="42" t="s">
        <v>13372</v>
      </c>
      <c r="G502" s="37"/>
      <c r="H502" s="37"/>
      <c r="I502" s="37"/>
      <c r="J502" s="37"/>
      <c r="K502" s="37"/>
      <c r="L502" s="40" t="s">
        <v>13373</v>
      </c>
      <c r="M502" s="40" t="s">
        <v>13374</v>
      </c>
      <c r="N502" s="40" t="s">
        <v>13375</v>
      </c>
      <c r="O502" s="37"/>
      <c r="P502" s="41" t="s">
        <v>9021</v>
      </c>
    </row>
    <row r="503" spans="1:16" ht="12.75" customHeight="1">
      <c r="A503" s="35" t="s">
        <v>13376</v>
      </c>
      <c r="B503" s="36" t="s">
        <v>13377</v>
      </c>
      <c r="C503" s="35" t="s">
        <v>3567</v>
      </c>
      <c r="D503" s="35" t="s">
        <v>8979</v>
      </c>
      <c r="E503" s="38" t="s">
        <v>13378</v>
      </c>
      <c r="F503" s="39"/>
      <c r="G503" s="40" t="s">
        <v>13379</v>
      </c>
      <c r="H503" s="35" t="s">
        <v>13380</v>
      </c>
      <c r="I503" s="40" t="s">
        <v>13381</v>
      </c>
      <c r="J503" s="35" t="s">
        <v>13382</v>
      </c>
      <c r="K503" s="40" t="s">
        <v>13383</v>
      </c>
      <c r="L503" s="40" t="s">
        <v>13384</v>
      </c>
      <c r="M503" s="35" t="s">
        <v>9202</v>
      </c>
      <c r="N503" s="40" t="s">
        <v>13385</v>
      </c>
      <c r="O503" s="37"/>
      <c r="P503" s="41" t="s">
        <v>9021</v>
      </c>
    </row>
    <row r="504" spans="1:16" ht="12.75" customHeight="1">
      <c r="A504" s="35" t="s">
        <v>13376</v>
      </c>
      <c r="B504" s="36" t="s">
        <v>13386</v>
      </c>
      <c r="C504" s="35" t="s">
        <v>3569</v>
      </c>
      <c r="D504" s="35" t="s">
        <v>8979</v>
      </c>
      <c r="E504" s="38" t="s">
        <v>13387</v>
      </c>
      <c r="F504" s="39"/>
      <c r="G504" s="40" t="s">
        <v>13388</v>
      </c>
      <c r="H504" s="35" t="s">
        <v>13389</v>
      </c>
      <c r="I504" s="40" t="s">
        <v>13390</v>
      </c>
      <c r="J504" s="35" t="s">
        <v>13391</v>
      </c>
      <c r="K504" s="40" t="s">
        <v>13392</v>
      </c>
      <c r="L504" s="40" t="s">
        <v>13393</v>
      </c>
      <c r="M504" s="40" t="s">
        <v>13394</v>
      </c>
      <c r="N504" s="40" t="s">
        <v>13395</v>
      </c>
      <c r="O504" s="37"/>
      <c r="P504" s="41" t="s">
        <v>9021</v>
      </c>
    </row>
    <row r="505" spans="1:16" ht="12.75" customHeight="1">
      <c r="A505" s="35" t="s">
        <v>3559</v>
      </c>
      <c r="B505" s="36" t="s">
        <v>13396</v>
      </c>
      <c r="C505" s="35" t="s">
        <v>3577</v>
      </c>
      <c r="D505" s="35" t="s">
        <v>8991</v>
      </c>
      <c r="E505" s="38" t="s">
        <v>13397</v>
      </c>
      <c r="F505" s="39"/>
      <c r="G505" s="40" t="s">
        <v>13398</v>
      </c>
      <c r="H505" s="35" t="s">
        <v>13399</v>
      </c>
      <c r="I505" s="40" t="s">
        <v>13400</v>
      </c>
      <c r="J505" s="35" t="s">
        <v>13401</v>
      </c>
      <c r="K505" s="40" t="s">
        <v>13402</v>
      </c>
      <c r="L505" s="40" t="s">
        <v>13403</v>
      </c>
      <c r="M505" s="40" t="s">
        <v>13404</v>
      </c>
      <c r="N505" s="40" t="s">
        <v>13405</v>
      </c>
      <c r="O505" s="37"/>
      <c r="P505" s="41" t="s">
        <v>9021</v>
      </c>
    </row>
    <row r="506" spans="1:16" ht="12.75" customHeight="1">
      <c r="A506" s="35" t="s">
        <v>13376</v>
      </c>
      <c r="B506" s="36" t="s">
        <v>13406</v>
      </c>
      <c r="C506" s="35" t="s">
        <v>3579</v>
      </c>
      <c r="D506" s="35" t="s">
        <v>8979</v>
      </c>
      <c r="E506" s="38" t="s">
        <v>13407</v>
      </c>
      <c r="F506" s="39"/>
      <c r="G506" s="40" t="s">
        <v>13408</v>
      </c>
      <c r="H506" s="35" t="s">
        <v>13409</v>
      </c>
      <c r="I506" s="40" t="s">
        <v>13410</v>
      </c>
      <c r="J506" s="35" t="s">
        <v>13411</v>
      </c>
      <c r="K506" s="40" t="s">
        <v>13412</v>
      </c>
      <c r="L506" s="40" t="s">
        <v>13413</v>
      </c>
      <c r="M506" s="40" t="s">
        <v>13414</v>
      </c>
      <c r="N506" s="40" t="s">
        <v>13415</v>
      </c>
      <c r="O506" s="37"/>
      <c r="P506" s="41" t="s">
        <v>9021</v>
      </c>
    </row>
    <row r="507" spans="1:16" ht="12.75" customHeight="1">
      <c r="A507" s="35" t="s">
        <v>13376</v>
      </c>
      <c r="B507" s="36" t="s">
        <v>13416</v>
      </c>
      <c r="C507" s="37"/>
      <c r="D507" s="35" t="s">
        <v>8979</v>
      </c>
      <c r="E507" s="38" t="s">
        <v>13417</v>
      </c>
      <c r="F507" s="39"/>
      <c r="G507" s="40" t="s">
        <v>13418</v>
      </c>
      <c r="H507" s="35" t="s">
        <v>13419</v>
      </c>
      <c r="I507" s="40" t="s">
        <v>13420</v>
      </c>
      <c r="J507" s="35" t="s">
        <v>13421</v>
      </c>
      <c r="K507" s="40" t="s">
        <v>13422</v>
      </c>
      <c r="L507" s="40" t="s">
        <v>13423</v>
      </c>
      <c r="M507" s="40" t="s">
        <v>13424</v>
      </c>
      <c r="N507" s="40" t="s">
        <v>13425</v>
      </c>
      <c r="O507" s="37"/>
      <c r="P507" s="41" t="s">
        <v>9193</v>
      </c>
    </row>
    <row r="508" spans="1:16" ht="12.75" customHeight="1">
      <c r="A508" s="35" t="s">
        <v>3559</v>
      </c>
      <c r="B508" s="36" t="s">
        <v>13426</v>
      </c>
      <c r="C508" s="35" t="s">
        <v>3606</v>
      </c>
      <c r="D508" s="35" t="s">
        <v>8991</v>
      </c>
      <c r="E508" s="38" t="s">
        <v>13427</v>
      </c>
      <c r="F508" s="39"/>
      <c r="G508" s="40" t="s">
        <v>13428</v>
      </c>
      <c r="H508" s="35" t="s">
        <v>9185</v>
      </c>
      <c r="I508" s="35" t="s">
        <v>9185</v>
      </c>
      <c r="J508" s="35" t="s">
        <v>13429</v>
      </c>
      <c r="K508" s="40" t="s">
        <v>13430</v>
      </c>
      <c r="L508" s="40" t="s">
        <v>13431</v>
      </c>
      <c r="M508" s="40" t="s">
        <v>13432</v>
      </c>
      <c r="N508" s="40" t="s">
        <v>13433</v>
      </c>
      <c r="O508" s="35" t="s">
        <v>9283</v>
      </c>
      <c r="P508" s="41" t="s">
        <v>9021</v>
      </c>
    </row>
    <row r="509" spans="1:16" ht="12.75" customHeight="1">
      <c r="A509" s="35" t="s">
        <v>13376</v>
      </c>
      <c r="B509" s="36" t="s">
        <v>13434</v>
      </c>
      <c r="C509" s="35" t="s">
        <v>3608</v>
      </c>
      <c r="D509" s="35" t="s">
        <v>8979</v>
      </c>
      <c r="E509" s="38" t="s">
        <v>13435</v>
      </c>
      <c r="F509" s="39"/>
      <c r="G509" s="40" t="s">
        <v>13436</v>
      </c>
      <c r="H509" s="35" t="s">
        <v>13437</v>
      </c>
      <c r="I509" s="40" t="s">
        <v>13438</v>
      </c>
      <c r="J509" s="35" t="s">
        <v>13439</v>
      </c>
      <c r="K509" s="40" t="s">
        <v>13440</v>
      </c>
      <c r="L509" s="40" t="s">
        <v>13441</v>
      </c>
      <c r="M509" s="40" t="s">
        <v>13442</v>
      </c>
      <c r="N509" s="40" t="s">
        <v>13443</v>
      </c>
      <c r="O509" s="37"/>
      <c r="P509" s="41" t="s">
        <v>9021</v>
      </c>
    </row>
    <row r="510" spans="1:16" ht="12.75" customHeight="1">
      <c r="A510" s="35" t="s">
        <v>3559</v>
      </c>
      <c r="B510" s="36" t="s">
        <v>13444</v>
      </c>
      <c r="C510" s="35" t="s">
        <v>3614</v>
      </c>
      <c r="D510" s="35" t="s">
        <v>8991</v>
      </c>
      <c r="E510" s="38" t="s">
        <v>13445</v>
      </c>
      <c r="F510" s="39"/>
      <c r="G510" s="40" t="s">
        <v>13446</v>
      </c>
      <c r="H510" s="35" t="s">
        <v>13447</v>
      </c>
      <c r="I510" s="40" t="s">
        <v>13448</v>
      </c>
      <c r="J510" s="35" t="s">
        <v>13449</v>
      </c>
      <c r="K510" s="40" t="s">
        <v>13450</v>
      </c>
      <c r="L510" s="40" t="s">
        <v>13451</v>
      </c>
      <c r="M510" s="40" t="s">
        <v>13452</v>
      </c>
      <c r="N510" s="40" t="s">
        <v>13453</v>
      </c>
      <c r="O510" s="37"/>
      <c r="P510" s="41" t="s">
        <v>9021</v>
      </c>
    </row>
    <row r="511" spans="1:16" ht="12.75" customHeight="1">
      <c r="A511" s="35" t="s">
        <v>13376</v>
      </c>
      <c r="B511" s="36" t="s">
        <v>13454</v>
      </c>
      <c r="C511" s="35" t="s">
        <v>3619</v>
      </c>
      <c r="D511" s="35" t="s">
        <v>8979</v>
      </c>
      <c r="E511" s="38" t="s">
        <v>13455</v>
      </c>
      <c r="F511" s="39"/>
      <c r="G511" s="40" t="s">
        <v>13456</v>
      </c>
      <c r="H511" s="35" t="s">
        <v>13457</v>
      </c>
      <c r="I511" s="40" t="s">
        <v>13458</v>
      </c>
      <c r="J511" s="35" t="s">
        <v>13459</v>
      </c>
      <c r="K511" s="40" t="s">
        <v>13460</v>
      </c>
      <c r="L511" s="40" t="s">
        <v>13461</v>
      </c>
      <c r="M511" s="40" t="s">
        <v>13462</v>
      </c>
      <c r="N511" s="40" t="s">
        <v>13463</v>
      </c>
      <c r="O511" s="37"/>
      <c r="P511" s="41" t="s">
        <v>9021</v>
      </c>
    </row>
    <row r="512" spans="1:16" ht="12.75" customHeight="1">
      <c r="A512" s="35" t="s">
        <v>13376</v>
      </c>
      <c r="B512" s="36" t="s">
        <v>13464</v>
      </c>
      <c r="C512" s="35" t="s">
        <v>3628</v>
      </c>
      <c r="D512" s="35" t="s">
        <v>8979</v>
      </c>
      <c r="E512" s="38" t="s">
        <v>13465</v>
      </c>
      <c r="F512" s="39"/>
      <c r="G512" s="40" t="s">
        <v>13466</v>
      </c>
      <c r="H512" s="35" t="s">
        <v>13467</v>
      </c>
      <c r="I512" s="40" t="s">
        <v>13468</v>
      </c>
      <c r="J512" s="35" t="s">
        <v>13469</v>
      </c>
      <c r="K512" s="40" t="s">
        <v>13470</v>
      </c>
      <c r="L512" s="40" t="s">
        <v>13471</v>
      </c>
      <c r="M512" s="40" t="s">
        <v>13472</v>
      </c>
      <c r="N512" s="40" t="s">
        <v>13473</v>
      </c>
      <c r="O512" s="37"/>
      <c r="P512" s="41" t="s">
        <v>9021</v>
      </c>
    </row>
    <row r="513" spans="1:16" ht="12.75" customHeight="1">
      <c r="A513" s="35" t="s">
        <v>13376</v>
      </c>
      <c r="B513" s="36" t="s">
        <v>13474</v>
      </c>
      <c r="C513" s="35" t="s">
        <v>3633</v>
      </c>
      <c r="D513" s="35" t="s">
        <v>8979</v>
      </c>
      <c r="E513" s="38" t="s">
        <v>13475</v>
      </c>
      <c r="F513" s="39"/>
      <c r="G513" s="40" t="s">
        <v>13476</v>
      </c>
      <c r="H513" s="35" t="s">
        <v>13477</v>
      </c>
      <c r="I513" s="40" t="s">
        <v>13478</v>
      </c>
      <c r="J513" s="35" t="s">
        <v>13479</v>
      </c>
      <c r="K513" s="40" t="s">
        <v>13480</v>
      </c>
      <c r="L513" s="40" t="s">
        <v>13481</v>
      </c>
      <c r="M513" s="40" t="s">
        <v>13482</v>
      </c>
      <c r="N513" s="40" t="s">
        <v>13483</v>
      </c>
      <c r="O513" s="37"/>
      <c r="P513" s="41" t="s">
        <v>9021</v>
      </c>
    </row>
    <row r="514" spans="1:16" ht="12.75" customHeight="1">
      <c r="A514" s="35" t="s">
        <v>13376</v>
      </c>
      <c r="B514" s="36" t="s">
        <v>13484</v>
      </c>
      <c r="C514" s="35" t="s">
        <v>3639</v>
      </c>
      <c r="D514" s="35" t="s">
        <v>8979</v>
      </c>
      <c r="E514" s="38" t="s">
        <v>13485</v>
      </c>
      <c r="F514" s="39"/>
      <c r="G514" s="40" t="s">
        <v>13486</v>
      </c>
      <c r="H514" s="35" t="s">
        <v>13487</v>
      </c>
      <c r="I514" s="40" t="s">
        <v>13488</v>
      </c>
      <c r="J514" s="35" t="s">
        <v>13489</v>
      </c>
      <c r="K514" s="40" t="s">
        <v>13490</v>
      </c>
      <c r="L514" s="40" t="s">
        <v>13491</v>
      </c>
      <c r="M514" s="40" t="s">
        <v>13492</v>
      </c>
      <c r="N514" s="40" t="s">
        <v>13493</v>
      </c>
      <c r="O514" s="37"/>
      <c r="P514" s="41" t="s">
        <v>9021</v>
      </c>
    </row>
    <row r="515" spans="1:16" ht="12.75" customHeight="1">
      <c r="A515" s="35" t="s">
        <v>3648</v>
      </c>
      <c r="B515" s="36" t="s">
        <v>13494</v>
      </c>
      <c r="C515" s="35" t="s">
        <v>3650</v>
      </c>
      <c r="D515" s="35" t="s">
        <v>9344</v>
      </c>
      <c r="E515" s="38" t="s">
        <v>13495</v>
      </c>
      <c r="F515" s="42" t="s">
        <v>13496</v>
      </c>
      <c r="G515" s="37"/>
      <c r="H515" s="37"/>
      <c r="I515" s="37"/>
      <c r="J515" s="37"/>
      <c r="K515" s="37"/>
      <c r="L515" s="40" t="s">
        <v>13497</v>
      </c>
      <c r="M515" s="40" t="s">
        <v>13498</v>
      </c>
      <c r="N515" s="40" t="s">
        <v>13499</v>
      </c>
      <c r="O515" s="35" t="s">
        <v>9283</v>
      </c>
      <c r="P515" s="41" t="s">
        <v>9263</v>
      </c>
    </row>
    <row r="516" spans="1:16" ht="12.75" customHeight="1">
      <c r="A516" s="35" t="s">
        <v>13500</v>
      </c>
      <c r="B516" s="36" t="s">
        <v>13501</v>
      </c>
      <c r="C516" s="35" t="s">
        <v>3668</v>
      </c>
      <c r="D516" s="35" t="s">
        <v>8979</v>
      </c>
      <c r="E516" s="38" t="s">
        <v>13502</v>
      </c>
      <c r="F516" s="39"/>
      <c r="G516" s="40" t="s">
        <v>13503</v>
      </c>
      <c r="H516" s="35" t="s">
        <v>13504</v>
      </c>
      <c r="I516" s="40" t="s">
        <v>13505</v>
      </c>
      <c r="J516" s="35" t="s">
        <v>13506</v>
      </c>
      <c r="K516" s="40" t="s">
        <v>13507</v>
      </c>
      <c r="L516" s="40" t="s">
        <v>13508</v>
      </c>
      <c r="M516" s="40" t="s">
        <v>13509</v>
      </c>
      <c r="N516" s="40" t="s">
        <v>13510</v>
      </c>
      <c r="O516" s="37"/>
      <c r="P516" s="41" t="s">
        <v>9021</v>
      </c>
    </row>
    <row r="517" spans="1:16" ht="12.75" customHeight="1">
      <c r="A517" s="35" t="s">
        <v>3666</v>
      </c>
      <c r="B517" s="36" t="s">
        <v>13511</v>
      </c>
      <c r="C517" s="35" t="s">
        <v>3674</v>
      </c>
      <c r="D517" s="35" t="s">
        <v>9459</v>
      </c>
      <c r="E517" s="38" t="s">
        <v>13512</v>
      </c>
      <c r="F517" s="39"/>
      <c r="G517" s="40" t="s">
        <v>13513</v>
      </c>
      <c r="H517" s="35" t="s">
        <v>9185</v>
      </c>
      <c r="I517" s="35" t="s">
        <v>9185</v>
      </c>
      <c r="J517" s="35" t="s">
        <v>13514</v>
      </c>
      <c r="K517" s="40" t="s">
        <v>13515</v>
      </c>
      <c r="L517" s="40" t="s">
        <v>13516</v>
      </c>
      <c r="M517" s="40" t="s">
        <v>13517</v>
      </c>
      <c r="N517" s="40" t="s">
        <v>13518</v>
      </c>
      <c r="O517" s="37"/>
      <c r="P517" s="41" t="s">
        <v>9021</v>
      </c>
    </row>
    <row r="518" spans="1:16" ht="12.75" customHeight="1">
      <c r="A518" s="35" t="s">
        <v>3666</v>
      </c>
      <c r="B518" s="36" t="s">
        <v>13519</v>
      </c>
      <c r="C518" s="35" t="s">
        <v>3684</v>
      </c>
      <c r="D518" s="35" t="s">
        <v>8991</v>
      </c>
      <c r="E518" s="38" t="s">
        <v>13520</v>
      </c>
      <c r="F518" s="39"/>
      <c r="G518" s="40" t="s">
        <v>13521</v>
      </c>
      <c r="H518" s="35" t="s">
        <v>13522</v>
      </c>
      <c r="I518" s="40" t="s">
        <v>13523</v>
      </c>
      <c r="J518" s="35" t="s">
        <v>13524</v>
      </c>
      <c r="K518" s="40" t="s">
        <v>13525</v>
      </c>
      <c r="L518" s="40" t="s">
        <v>13526</v>
      </c>
      <c r="M518" s="40" t="s">
        <v>13527</v>
      </c>
      <c r="N518" s="40" t="s">
        <v>13528</v>
      </c>
      <c r="O518" s="37"/>
      <c r="P518" s="41" t="s">
        <v>9263</v>
      </c>
    </row>
    <row r="519" spans="1:16" ht="12.75" customHeight="1">
      <c r="A519" s="35" t="s">
        <v>3693</v>
      </c>
      <c r="B519" s="36" t="s">
        <v>13529</v>
      </c>
      <c r="C519" s="35" t="s">
        <v>3704</v>
      </c>
      <c r="D519" s="35" t="s">
        <v>9344</v>
      </c>
      <c r="E519" s="38" t="s">
        <v>13530</v>
      </c>
      <c r="F519" s="42" t="s">
        <v>13531</v>
      </c>
      <c r="G519" s="37"/>
      <c r="H519" s="37"/>
      <c r="I519" s="37"/>
      <c r="J519" s="37"/>
      <c r="K519" s="37"/>
      <c r="L519" s="40" t="s">
        <v>13532</v>
      </c>
      <c r="M519" s="40" t="s">
        <v>13533</v>
      </c>
      <c r="N519" s="40" t="s">
        <v>13534</v>
      </c>
      <c r="O519" s="37"/>
      <c r="P519" s="41" t="s">
        <v>9021</v>
      </c>
    </row>
    <row r="520" spans="1:16" ht="12.75" customHeight="1">
      <c r="A520" s="35" t="s">
        <v>3693</v>
      </c>
      <c r="B520" s="36" t="s">
        <v>13535</v>
      </c>
      <c r="C520" s="35" t="s">
        <v>13536</v>
      </c>
      <c r="D520" s="35" t="s">
        <v>10013</v>
      </c>
      <c r="E520" s="38" t="s">
        <v>13537</v>
      </c>
      <c r="F520" s="42" t="s">
        <v>13538</v>
      </c>
      <c r="G520" s="37"/>
      <c r="H520" s="37"/>
      <c r="I520" s="37"/>
      <c r="J520" s="37"/>
      <c r="K520" s="37"/>
      <c r="L520" s="40" t="s">
        <v>13539</v>
      </c>
      <c r="M520" s="40" t="s">
        <v>13540</v>
      </c>
      <c r="N520" s="40" t="s">
        <v>13541</v>
      </c>
      <c r="O520" s="35" t="s">
        <v>9556</v>
      </c>
      <c r="P520" s="41" t="s">
        <v>10131</v>
      </c>
    </row>
    <row r="521" spans="1:16" ht="12.75" customHeight="1">
      <c r="A521" s="35" t="s">
        <v>13542</v>
      </c>
      <c r="B521" s="36" t="s">
        <v>13543</v>
      </c>
      <c r="C521" s="35" t="s">
        <v>3728</v>
      </c>
      <c r="D521" s="35" t="s">
        <v>8979</v>
      </c>
      <c r="E521" s="38" t="s">
        <v>13544</v>
      </c>
      <c r="F521" s="39"/>
      <c r="G521" s="40" t="s">
        <v>13545</v>
      </c>
      <c r="H521" s="35" t="s">
        <v>13546</v>
      </c>
      <c r="I521" s="40" t="s">
        <v>13547</v>
      </c>
      <c r="J521" s="35" t="s">
        <v>13548</v>
      </c>
      <c r="K521" s="40" t="s">
        <v>13549</v>
      </c>
      <c r="L521" s="40" t="s">
        <v>13550</v>
      </c>
      <c r="M521" s="40" t="s">
        <v>13551</v>
      </c>
      <c r="N521" s="40" t="s">
        <v>13552</v>
      </c>
      <c r="O521" s="37"/>
      <c r="P521" s="41" t="s">
        <v>9021</v>
      </c>
    </row>
    <row r="522" spans="1:16" ht="12.75" customHeight="1">
      <c r="A522" s="35" t="s">
        <v>13542</v>
      </c>
      <c r="B522" s="36" t="s">
        <v>13553</v>
      </c>
      <c r="C522" s="37"/>
      <c r="D522" s="35" t="s">
        <v>8979</v>
      </c>
      <c r="E522" s="38" t="s">
        <v>13554</v>
      </c>
      <c r="F522" s="39"/>
      <c r="G522" s="40" t="s">
        <v>13555</v>
      </c>
      <c r="H522" s="35" t="s">
        <v>13556</v>
      </c>
      <c r="I522" s="40" t="s">
        <v>13557</v>
      </c>
      <c r="J522" s="35" t="s">
        <v>13558</v>
      </c>
      <c r="K522" s="40" t="s">
        <v>13559</v>
      </c>
      <c r="L522" s="40" t="s">
        <v>13560</v>
      </c>
      <c r="M522" s="40" t="s">
        <v>13561</v>
      </c>
      <c r="N522" s="40" t="s">
        <v>13562</v>
      </c>
      <c r="O522" s="37"/>
      <c r="P522" s="41" t="s">
        <v>9021</v>
      </c>
    </row>
    <row r="523" spans="1:16" ht="12.75" customHeight="1">
      <c r="A523" s="35" t="s">
        <v>3730</v>
      </c>
      <c r="B523" s="36" t="s">
        <v>13563</v>
      </c>
      <c r="C523" s="35" t="s">
        <v>3742</v>
      </c>
      <c r="D523" s="35" t="s">
        <v>8991</v>
      </c>
      <c r="E523" s="38" t="s">
        <v>13564</v>
      </c>
      <c r="F523" s="39"/>
      <c r="G523" s="40" t="s">
        <v>13565</v>
      </c>
      <c r="H523" s="35" t="s">
        <v>13566</v>
      </c>
      <c r="I523" s="40" t="s">
        <v>13567</v>
      </c>
      <c r="J523" s="35" t="s">
        <v>13568</v>
      </c>
      <c r="K523" s="40" t="s">
        <v>13569</v>
      </c>
      <c r="L523" s="40" t="s">
        <v>13570</v>
      </c>
      <c r="M523" s="40" t="s">
        <v>13571</v>
      </c>
      <c r="N523" s="40" t="s">
        <v>13572</v>
      </c>
      <c r="O523" s="37"/>
      <c r="P523" s="41" t="s">
        <v>9021</v>
      </c>
    </row>
    <row r="524" spans="1:16" ht="12.75" customHeight="1">
      <c r="A524" s="35" t="s">
        <v>3730</v>
      </c>
      <c r="B524" s="36" t="s">
        <v>13573</v>
      </c>
      <c r="C524" s="35" t="s">
        <v>3748</v>
      </c>
      <c r="D524" s="35" t="s">
        <v>10143</v>
      </c>
      <c r="E524" s="38" t="s">
        <v>13574</v>
      </c>
      <c r="F524" s="39"/>
      <c r="G524" s="40" t="s">
        <v>13575</v>
      </c>
      <c r="H524" s="35" t="s">
        <v>13576</v>
      </c>
      <c r="I524" s="40" t="s">
        <v>13577</v>
      </c>
      <c r="J524" s="35" t="s">
        <v>13578</v>
      </c>
      <c r="K524" s="40" t="s">
        <v>13579</v>
      </c>
      <c r="L524" s="40" t="s">
        <v>13580</v>
      </c>
      <c r="M524" s="40" t="s">
        <v>13581</v>
      </c>
      <c r="N524" s="40" t="s">
        <v>13582</v>
      </c>
      <c r="O524" s="37"/>
      <c r="P524" s="41" t="s">
        <v>9021</v>
      </c>
    </row>
    <row r="525" spans="1:16" ht="12.75" customHeight="1">
      <c r="A525" s="35" t="s">
        <v>3730</v>
      </c>
      <c r="B525" s="36" t="s">
        <v>13583</v>
      </c>
      <c r="C525" s="35" t="s">
        <v>3750</v>
      </c>
      <c r="D525" s="35" t="s">
        <v>9344</v>
      </c>
      <c r="E525" s="38" t="s">
        <v>13584</v>
      </c>
      <c r="F525" s="39"/>
      <c r="G525" s="40" t="s">
        <v>13585</v>
      </c>
      <c r="H525" s="35" t="s">
        <v>13586</v>
      </c>
      <c r="I525" s="40" t="s">
        <v>13587</v>
      </c>
      <c r="J525" s="35" t="s">
        <v>13588</v>
      </c>
      <c r="K525" s="40" t="s">
        <v>13589</v>
      </c>
      <c r="L525" s="40" t="s">
        <v>13590</v>
      </c>
      <c r="M525" s="40" t="s">
        <v>13591</v>
      </c>
      <c r="N525" s="40" t="s">
        <v>13592</v>
      </c>
      <c r="O525" s="37"/>
      <c r="P525" s="41" t="s">
        <v>9021</v>
      </c>
    </row>
    <row r="526" spans="1:16" ht="12.75" customHeight="1">
      <c r="A526" s="35" t="s">
        <v>3730</v>
      </c>
      <c r="B526" s="36" t="s">
        <v>13583</v>
      </c>
      <c r="C526" s="35" t="s">
        <v>3750</v>
      </c>
      <c r="D526" s="35" t="s">
        <v>9344</v>
      </c>
      <c r="E526" s="38" t="s">
        <v>13593</v>
      </c>
      <c r="F526" s="39"/>
      <c r="G526" s="40" t="s">
        <v>13594</v>
      </c>
      <c r="H526" s="35" t="s">
        <v>13595</v>
      </c>
      <c r="I526" s="40" t="s">
        <v>13596</v>
      </c>
      <c r="J526" s="35" t="s">
        <v>13597</v>
      </c>
      <c r="K526" s="40" t="s">
        <v>13598</v>
      </c>
      <c r="L526" s="40" t="s">
        <v>13599</v>
      </c>
      <c r="M526" s="40" t="s">
        <v>13600</v>
      </c>
      <c r="N526" s="40" t="s">
        <v>13601</v>
      </c>
      <c r="O526" s="37"/>
      <c r="P526" s="41" t="s">
        <v>9021</v>
      </c>
    </row>
    <row r="527" spans="1:16" ht="12.75" customHeight="1">
      <c r="A527" s="35" t="s">
        <v>13602</v>
      </c>
      <c r="B527" s="36" t="s">
        <v>13603</v>
      </c>
      <c r="C527" s="37"/>
      <c r="D527" s="35" t="s">
        <v>8979</v>
      </c>
      <c r="E527" s="38" t="s">
        <v>13604</v>
      </c>
      <c r="F527" s="39"/>
      <c r="G527" s="40" t="s">
        <v>13605</v>
      </c>
      <c r="H527" s="35" t="s">
        <v>13606</v>
      </c>
      <c r="I527" s="40" t="s">
        <v>13607</v>
      </c>
      <c r="J527" s="35" t="s">
        <v>13608</v>
      </c>
      <c r="K527" s="40" t="s">
        <v>13609</v>
      </c>
      <c r="L527" s="40" t="s">
        <v>13610</v>
      </c>
      <c r="M527" s="40" t="s">
        <v>13611</v>
      </c>
      <c r="N527" s="40" t="s">
        <v>13612</v>
      </c>
      <c r="O527" s="37"/>
      <c r="P527" s="41" t="s">
        <v>9021</v>
      </c>
    </row>
    <row r="528" spans="1:16" ht="12.75" customHeight="1">
      <c r="A528" s="35" t="s">
        <v>3751</v>
      </c>
      <c r="B528" s="36" t="s">
        <v>13613</v>
      </c>
      <c r="C528" s="35" t="s">
        <v>3774</v>
      </c>
      <c r="D528" s="35" t="s">
        <v>8991</v>
      </c>
      <c r="E528" s="38" t="s">
        <v>13614</v>
      </c>
      <c r="F528" s="39"/>
      <c r="G528" s="40" t="s">
        <v>13615</v>
      </c>
      <c r="H528" s="35" t="s">
        <v>13616</v>
      </c>
      <c r="I528" s="40" t="s">
        <v>13617</v>
      </c>
      <c r="J528" s="35" t="s">
        <v>13618</v>
      </c>
      <c r="K528" s="40" t="s">
        <v>13619</v>
      </c>
      <c r="L528" s="40" t="s">
        <v>13620</v>
      </c>
      <c r="M528" s="40" t="s">
        <v>13621</v>
      </c>
      <c r="N528" s="40" t="s">
        <v>13622</v>
      </c>
      <c r="O528" s="37"/>
      <c r="P528" s="41" t="s">
        <v>11316</v>
      </c>
    </row>
    <row r="529" spans="1:16" ht="12.75" customHeight="1">
      <c r="A529" s="35" t="s">
        <v>13602</v>
      </c>
      <c r="B529" s="36" t="s">
        <v>13623</v>
      </c>
      <c r="C529" s="35" t="s">
        <v>3785</v>
      </c>
      <c r="D529" s="35" t="s">
        <v>8979</v>
      </c>
      <c r="E529" s="38" t="s">
        <v>13624</v>
      </c>
      <c r="F529" s="39"/>
      <c r="G529" s="40" t="s">
        <v>13625</v>
      </c>
      <c r="H529" s="35" t="s">
        <v>13626</v>
      </c>
      <c r="I529" s="40" t="s">
        <v>13627</v>
      </c>
      <c r="J529" s="35" t="s">
        <v>13628</v>
      </c>
      <c r="K529" s="40" t="s">
        <v>13629</v>
      </c>
      <c r="L529" s="40" t="s">
        <v>13630</v>
      </c>
      <c r="M529" s="40" t="s">
        <v>13631</v>
      </c>
      <c r="N529" s="40" t="s">
        <v>13632</v>
      </c>
      <c r="O529" s="37"/>
      <c r="P529" s="41" t="s">
        <v>9021</v>
      </c>
    </row>
    <row r="530" spans="1:16" ht="12.75" customHeight="1">
      <c r="A530" s="35" t="s">
        <v>3751</v>
      </c>
      <c r="B530" s="36" t="s">
        <v>13633</v>
      </c>
      <c r="C530" s="35" t="s">
        <v>3796</v>
      </c>
      <c r="D530" s="35" t="s">
        <v>8991</v>
      </c>
      <c r="E530" s="38" t="s">
        <v>13634</v>
      </c>
      <c r="F530" s="39"/>
      <c r="G530" s="40" t="s">
        <v>13635</v>
      </c>
      <c r="H530" s="35" t="s">
        <v>13636</v>
      </c>
      <c r="I530" s="40" t="s">
        <v>13637</v>
      </c>
      <c r="J530" s="35" t="s">
        <v>13638</v>
      </c>
      <c r="K530" s="40" t="s">
        <v>13639</v>
      </c>
      <c r="L530" s="40" t="s">
        <v>13640</v>
      </c>
      <c r="M530" s="40" t="s">
        <v>13641</v>
      </c>
      <c r="N530" s="40" t="s">
        <v>13642</v>
      </c>
      <c r="O530" s="37"/>
      <c r="P530" s="41" t="s">
        <v>9425</v>
      </c>
    </row>
    <row r="531" spans="1:16" ht="12.75" customHeight="1">
      <c r="A531" s="35" t="s">
        <v>13602</v>
      </c>
      <c r="B531" s="36" t="s">
        <v>13643</v>
      </c>
      <c r="C531" s="35" t="s">
        <v>3804</v>
      </c>
      <c r="D531" s="35" t="s">
        <v>8979</v>
      </c>
      <c r="E531" s="38" t="s">
        <v>13644</v>
      </c>
      <c r="F531" s="39"/>
      <c r="G531" s="40" t="s">
        <v>13645</v>
      </c>
      <c r="H531" s="35" t="s">
        <v>13646</v>
      </c>
      <c r="I531" s="40" t="s">
        <v>13647</v>
      </c>
      <c r="J531" s="35" t="s">
        <v>13648</v>
      </c>
      <c r="K531" s="40" t="s">
        <v>13649</v>
      </c>
      <c r="L531" s="40" t="s">
        <v>13650</v>
      </c>
      <c r="M531" s="40" t="s">
        <v>13651</v>
      </c>
      <c r="N531" s="40" t="s">
        <v>13652</v>
      </c>
      <c r="O531" s="37"/>
      <c r="P531" s="41" t="s">
        <v>9021</v>
      </c>
    </row>
    <row r="532" spans="1:16" ht="12.75" customHeight="1">
      <c r="A532" s="35" t="s">
        <v>3751</v>
      </c>
      <c r="B532" s="36" t="s">
        <v>13653</v>
      </c>
      <c r="C532" s="35" t="s">
        <v>3808</v>
      </c>
      <c r="D532" s="35" t="s">
        <v>8991</v>
      </c>
      <c r="E532" s="38" t="s">
        <v>13654</v>
      </c>
      <c r="F532" s="39"/>
      <c r="G532" s="40" t="s">
        <v>13655</v>
      </c>
      <c r="H532" s="35" t="s">
        <v>13656</v>
      </c>
      <c r="I532" s="40" t="s">
        <v>13657</v>
      </c>
      <c r="J532" s="35" t="s">
        <v>13658</v>
      </c>
      <c r="K532" s="40" t="s">
        <v>13659</v>
      </c>
      <c r="L532" s="40" t="s">
        <v>13660</v>
      </c>
      <c r="M532" s="40" t="s">
        <v>13661</v>
      </c>
      <c r="N532" s="40" t="s">
        <v>13662</v>
      </c>
      <c r="O532" s="37"/>
      <c r="P532" s="41" t="s">
        <v>9021</v>
      </c>
    </row>
    <row r="533" spans="1:16" ht="12.75" customHeight="1">
      <c r="A533" s="35" t="s">
        <v>13602</v>
      </c>
      <c r="B533" s="36" t="s">
        <v>13663</v>
      </c>
      <c r="C533" s="37"/>
      <c r="D533" s="35" t="s">
        <v>8979</v>
      </c>
      <c r="E533" s="38" t="s">
        <v>13664</v>
      </c>
      <c r="F533" s="39"/>
      <c r="G533" s="40" t="s">
        <v>13665</v>
      </c>
      <c r="H533" s="35" t="s">
        <v>13666</v>
      </c>
      <c r="I533" s="40" t="s">
        <v>13667</v>
      </c>
      <c r="J533" s="35" t="s">
        <v>13668</v>
      </c>
      <c r="K533" s="40" t="s">
        <v>13669</v>
      </c>
      <c r="L533" s="40" t="s">
        <v>13670</v>
      </c>
      <c r="M533" s="40" t="s">
        <v>13671</v>
      </c>
      <c r="N533" s="40" t="s">
        <v>13672</v>
      </c>
      <c r="O533" s="35" t="s">
        <v>9283</v>
      </c>
      <c r="P533" s="41" t="s">
        <v>9263</v>
      </c>
    </row>
    <row r="534" spans="1:16" ht="12.75" customHeight="1">
      <c r="A534" s="35" t="s">
        <v>3751</v>
      </c>
      <c r="B534" s="36" t="s">
        <v>13673</v>
      </c>
      <c r="C534" s="35" t="s">
        <v>13674</v>
      </c>
      <c r="D534" s="35" t="s">
        <v>9266</v>
      </c>
      <c r="E534" s="38" t="s">
        <v>13675</v>
      </c>
      <c r="F534" s="39"/>
      <c r="G534" s="40" t="s">
        <v>13676</v>
      </c>
      <c r="H534" s="35" t="s">
        <v>13677</v>
      </c>
      <c r="I534" s="40" t="s">
        <v>13678</v>
      </c>
      <c r="J534" s="35" t="s">
        <v>13679</v>
      </c>
      <c r="K534" s="40" t="s">
        <v>13680</v>
      </c>
      <c r="L534" s="40" t="s">
        <v>13681</v>
      </c>
      <c r="M534" s="40" t="s">
        <v>13682</v>
      </c>
      <c r="N534" s="40" t="s">
        <v>13683</v>
      </c>
      <c r="O534" s="37"/>
      <c r="P534" s="41" t="s">
        <v>10535</v>
      </c>
    </row>
    <row r="535" spans="1:16" ht="12.75" customHeight="1">
      <c r="A535" s="35" t="s">
        <v>3751</v>
      </c>
      <c r="B535" s="36" t="s">
        <v>13684</v>
      </c>
      <c r="C535" s="35" t="s">
        <v>3819</v>
      </c>
      <c r="D535" s="35" t="s">
        <v>8991</v>
      </c>
      <c r="E535" s="38" t="s">
        <v>13685</v>
      </c>
      <c r="F535" s="39"/>
      <c r="G535" s="40" t="s">
        <v>13686</v>
      </c>
      <c r="H535" s="35" t="s">
        <v>13687</v>
      </c>
      <c r="I535" s="40" t="s">
        <v>13688</v>
      </c>
      <c r="J535" s="35" t="s">
        <v>13689</v>
      </c>
      <c r="K535" s="40" t="s">
        <v>13690</v>
      </c>
      <c r="L535" s="40" t="s">
        <v>13691</v>
      </c>
      <c r="M535" s="40" t="s">
        <v>13692</v>
      </c>
      <c r="N535" s="40" t="s">
        <v>13693</v>
      </c>
      <c r="O535" s="37"/>
      <c r="P535" s="41" t="s">
        <v>9021</v>
      </c>
    </row>
    <row r="536" spans="1:16" ht="12.75" customHeight="1">
      <c r="A536" s="35" t="s">
        <v>13602</v>
      </c>
      <c r="B536" s="36" t="s">
        <v>13694</v>
      </c>
      <c r="C536" s="35" t="s">
        <v>3821</v>
      </c>
      <c r="D536" s="35" t="s">
        <v>8979</v>
      </c>
      <c r="E536" s="38" t="s">
        <v>13695</v>
      </c>
      <c r="F536" s="39"/>
      <c r="G536" s="40" t="s">
        <v>13696</v>
      </c>
      <c r="H536" s="35" t="s">
        <v>13697</v>
      </c>
      <c r="I536" s="40" t="s">
        <v>13698</v>
      </c>
      <c r="J536" s="35" t="s">
        <v>13699</v>
      </c>
      <c r="K536" s="40" t="s">
        <v>13700</v>
      </c>
      <c r="L536" s="40" t="s">
        <v>13701</v>
      </c>
      <c r="M536" s="40" t="s">
        <v>13702</v>
      </c>
      <c r="N536" s="40" t="s">
        <v>13703</v>
      </c>
      <c r="O536" s="37"/>
      <c r="P536" s="41" t="s">
        <v>9021</v>
      </c>
    </row>
    <row r="537" spans="1:16" ht="12.75" customHeight="1">
      <c r="A537" s="35" t="s">
        <v>13602</v>
      </c>
      <c r="B537" s="36" t="s">
        <v>13704</v>
      </c>
      <c r="C537" s="35" t="s">
        <v>3823</v>
      </c>
      <c r="D537" s="35" t="s">
        <v>8979</v>
      </c>
      <c r="E537" s="38" t="s">
        <v>13705</v>
      </c>
      <c r="F537" s="39"/>
      <c r="G537" s="40" t="s">
        <v>13706</v>
      </c>
      <c r="H537" s="35" t="s">
        <v>13707</v>
      </c>
      <c r="I537" s="40" t="s">
        <v>13708</v>
      </c>
      <c r="J537" s="35" t="s">
        <v>13709</v>
      </c>
      <c r="K537" s="40" t="s">
        <v>13710</v>
      </c>
      <c r="L537" s="40" t="s">
        <v>13711</v>
      </c>
      <c r="M537" s="40" t="s">
        <v>13712</v>
      </c>
      <c r="N537" s="40" t="s">
        <v>13713</v>
      </c>
      <c r="O537" s="37"/>
      <c r="P537" s="41" t="s">
        <v>9021</v>
      </c>
    </row>
    <row r="538" spans="1:16" ht="12.75" customHeight="1">
      <c r="A538" s="35" t="s">
        <v>3751</v>
      </c>
      <c r="B538" s="36" t="s">
        <v>13714</v>
      </c>
      <c r="C538" s="35" t="s">
        <v>3828</v>
      </c>
      <c r="D538" s="35" t="s">
        <v>8991</v>
      </c>
      <c r="E538" s="38" t="s">
        <v>13715</v>
      </c>
      <c r="F538" s="39"/>
      <c r="G538" s="40" t="s">
        <v>13716</v>
      </c>
      <c r="H538" s="35" t="s">
        <v>13717</v>
      </c>
      <c r="I538" s="40" t="s">
        <v>13718</v>
      </c>
      <c r="J538" s="35" t="s">
        <v>13719</v>
      </c>
      <c r="K538" s="40" t="s">
        <v>13720</v>
      </c>
      <c r="L538" s="40" t="s">
        <v>13721</v>
      </c>
      <c r="M538" s="40" t="s">
        <v>13722</v>
      </c>
      <c r="N538" s="40" t="s">
        <v>13723</v>
      </c>
      <c r="O538" s="37"/>
      <c r="P538" s="41" t="s">
        <v>9021</v>
      </c>
    </row>
    <row r="539" spans="1:16" ht="12.75" customHeight="1">
      <c r="A539" s="35" t="s">
        <v>3751</v>
      </c>
      <c r="B539" s="36" t="s">
        <v>13724</v>
      </c>
      <c r="C539" s="35" t="s">
        <v>3844</v>
      </c>
      <c r="D539" s="35" t="s">
        <v>8991</v>
      </c>
      <c r="E539" s="38" t="s">
        <v>13725</v>
      </c>
      <c r="F539" s="39"/>
      <c r="G539" s="40" t="s">
        <v>13726</v>
      </c>
      <c r="H539" s="35" t="s">
        <v>9185</v>
      </c>
      <c r="I539" s="40" t="s">
        <v>13727</v>
      </c>
      <c r="J539" s="35" t="s">
        <v>13728</v>
      </c>
      <c r="K539" s="40" t="s">
        <v>13729</v>
      </c>
      <c r="L539" s="40" t="s">
        <v>13730</v>
      </c>
      <c r="M539" s="40" t="s">
        <v>13731</v>
      </c>
      <c r="N539" s="40" t="s">
        <v>13732</v>
      </c>
      <c r="O539" s="37"/>
      <c r="P539" s="41" t="s">
        <v>9021</v>
      </c>
    </row>
    <row r="540" spans="1:16" ht="12.75" customHeight="1">
      <c r="A540" s="35" t="s">
        <v>13602</v>
      </c>
      <c r="B540" s="36" t="s">
        <v>13733</v>
      </c>
      <c r="C540" s="35" t="s">
        <v>3847</v>
      </c>
      <c r="D540" s="35" t="s">
        <v>8979</v>
      </c>
      <c r="E540" s="38" t="s">
        <v>13734</v>
      </c>
      <c r="F540" s="39"/>
      <c r="G540" s="40" t="s">
        <v>13735</v>
      </c>
      <c r="H540" s="35" t="s">
        <v>13736</v>
      </c>
      <c r="I540" s="40" t="s">
        <v>13737</v>
      </c>
      <c r="J540" s="35" t="s">
        <v>13738</v>
      </c>
      <c r="K540" s="40" t="s">
        <v>13739</v>
      </c>
      <c r="L540" s="40" t="s">
        <v>13740</v>
      </c>
      <c r="M540" s="40" t="s">
        <v>13741</v>
      </c>
      <c r="N540" s="40" t="s">
        <v>13742</v>
      </c>
      <c r="O540" s="37"/>
      <c r="P540" s="41" t="s">
        <v>9021</v>
      </c>
    </row>
    <row r="541" spans="1:16" ht="12.75" customHeight="1">
      <c r="A541" s="35" t="s">
        <v>13602</v>
      </c>
      <c r="B541" s="36" t="s">
        <v>13743</v>
      </c>
      <c r="C541" s="35" t="s">
        <v>3851</v>
      </c>
      <c r="D541" s="35" t="s">
        <v>8979</v>
      </c>
      <c r="E541" s="38" t="s">
        <v>13744</v>
      </c>
      <c r="F541" s="39"/>
      <c r="G541" s="40" t="s">
        <v>13745</v>
      </c>
      <c r="H541" s="35" t="s">
        <v>13746</v>
      </c>
      <c r="I541" s="40" t="s">
        <v>13747</v>
      </c>
      <c r="J541" s="35" t="s">
        <v>13748</v>
      </c>
      <c r="K541" s="40" t="s">
        <v>13749</v>
      </c>
      <c r="L541" s="40" t="s">
        <v>13750</v>
      </c>
      <c r="M541" s="40" t="s">
        <v>13751</v>
      </c>
      <c r="N541" s="40" t="s">
        <v>13752</v>
      </c>
      <c r="O541" s="37"/>
      <c r="P541" s="41" t="s">
        <v>9021</v>
      </c>
    </row>
    <row r="542" spans="1:16" ht="12.75" customHeight="1">
      <c r="A542" s="35" t="s">
        <v>3751</v>
      </c>
      <c r="B542" s="36" t="s">
        <v>13753</v>
      </c>
      <c r="C542" s="35" t="s">
        <v>3855</v>
      </c>
      <c r="D542" s="35" t="s">
        <v>8991</v>
      </c>
      <c r="E542" s="38" t="s">
        <v>13754</v>
      </c>
      <c r="F542" s="39"/>
      <c r="G542" s="40" t="s">
        <v>13755</v>
      </c>
      <c r="H542" s="35" t="s">
        <v>13756</v>
      </c>
      <c r="I542" s="40" t="s">
        <v>13757</v>
      </c>
      <c r="J542" s="35" t="s">
        <v>13758</v>
      </c>
      <c r="K542" s="40" t="s">
        <v>13759</v>
      </c>
      <c r="L542" s="40" t="s">
        <v>13760</v>
      </c>
      <c r="M542" s="40" t="s">
        <v>13761</v>
      </c>
      <c r="N542" s="40" t="s">
        <v>13762</v>
      </c>
      <c r="O542" s="37"/>
      <c r="P542" s="41" t="s">
        <v>9021</v>
      </c>
    </row>
    <row r="543" spans="1:16" ht="12.75" customHeight="1">
      <c r="A543" s="35" t="s">
        <v>3751</v>
      </c>
      <c r="B543" s="36" t="s">
        <v>13763</v>
      </c>
      <c r="C543" s="35" t="s">
        <v>3858</v>
      </c>
      <c r="D543" s="35" t="s">
        <v>8991</v>
      </c>
      <c r="E543" s="38" t="s">
        <v>13764</v>
      </c>
      <c r="F543" s="39"/>
      <c r="G543" s="40" t="s">
        <v>13765</v>
      </c>
      <c r="H543" s="35" t="s">
        <v>9185</v>
      </c>
      <c r="I543" s="40" t="s">
        <v>13766</v>
      </c>
      <c r="J543" s="35" t="s">
        <v>13767</v>
      </c>
      <c r="K543" s="40" t="s">
        <v>13768</v>
      </c>
      <c r="L543" s="40" t="s">
        <v>13769</v>
      </c>
      <c r="M543" s="40" t="s">
        <v>13770</v>
      </c>
      <c r="N543" s="40" t="s">
        <v>13771</v>
      </c>
      <c r="O543" s="37"/>
      <c r="P543" s="41" t="s">
        <v>9021</v>
      </c>
    </row>
    <row r="544" spans="1:16" ht="12.75" customHeight="1">
      <c r="A544" s="35" t="s">
        <v>13602</v>
      </c>
      <c r="B544" s="36" t="s">
        <v>13772</v>
      </c>
      <c r="C544" s="35" t="s">
        <v>3875</v>
      </c>
      <c r="D544" s="35" t="s">
        <v>8979</v>
      </c>
      <c r="E544" s="38" t="s">
        <v>13773</v>
      </c>
      <c r="F544" s="39"/>
      <c r="G544" s="40" t="s">
        <v>13774</v>
      </c>
      <c r="H544" s="35" t="s">
        <v>13775</v>
      </c>
      <c r="I544" s="40" t="s">
        <v>13776</v>
      </c>
      <c r="J544" s="35" t="s">
        <v>13777</v>
      </c>
      <c r="K544" s="40" t="s">
        <v>13778</v>
      </c>
      <c r="L544" s="40" t="s">
        <v>13779</v>
      </c>
      <c r="M544" s="40" t="s">
        <v>13780</v>
      </c>
      <c r="N544" s="40" t="s">
        <v>13781</v>
      </c>
      <c r="O544" s="37"/>
      <c r="P544" s="41" t="s">
        <v>9021</v>
      </c>
    </row>
    <row r="545" spans="1:16" ht="12.75" customHeight="1">
      <c r="A545" s="35" t="s">
        <v>13602</v>
      </c>
      <c r="B545" s="36" t="s">
        <v>13782</v>
      </c>
      <c r="C545" s="35" t="s">
        <v>3898</v>
      </c>
      <c r="D545" s="35" t="s">
        <v>8979</v>
      </c>
      <c r="E545" s="38" t="s">
        <v>13783</v>
      </c>
      <c r="F545" s="39"/>
      <c r="G545" s="40" t="s">
        <v>13784</v>
      </c>
      <c r="H545" s="35" t="s">
        <v>13785</v>
      </c>
      <c r="I545" s="40" t="s">
        <v>13786</v>
      </c>
      <c r="J545" s="35" t="s">
        <v>13787</v>
      </c>
      <c r="K545" s="40" t="s">
        <v>13788</v>
      </c>
      <c r="L545" s="40" t="s">
        <v>13789</v>
      </c>
      <c r="M545" s="40" t="s">
        <v>13790</v>
      </c>
      <c r="N545" s="40" t="s">
        <v>13791</v>
      </c>
      <c r="O545" s="37"/>
      <c r="P545" s="41" t="s">
        <v>9021</v>
      </c>
    </row>
    <row r="546" spans="1:16" ht="12.75" customHeight="1">
      <c r="A546" s="35" t="s">
        <v>13602</v>
      </c>
      <c r="B546" s="36" t="s">
        <v>13792</v>
      </c>
      <c r="C546" s="35" t="s">
        <v>3905</v>
      </c>
      <c r="D546" s="35" t="s">
        <v>8979</v>
      </c>
      <c r="E546" s="38" t="s">
        <v>13793</v>
      </c>
      <c r="F546" s="39"/>
      <c r="G546" s="40" t="s">
        <v>13794</v>
      </c>
      <c r="H546" s="35" t="s">
        <v>13795</v>
      </c>
      <c r="I546" s="40" t="s">
        <v>13796</v>
      </c>
      <c r="J546" s="35" t="s">
        <v>13797</v>
      </c>
      <c r="K546" s="40" t="s">
        <v>13798</v>
      </c>
      <c r="L546" s="40" t="s">
        <v>13799</v>
      </c>
      <c r="M546" s="40" t="s">
        <v>13800</v>
      </c>
      <c r="N546" s="40" t="s">
        <v>13801</v>
      </c>
      <c r="O546" s="35" t="s">
        <v>9283</v>
      </c>
      <c r="P546" s="41" t="s">
        <v>9263</v>
      </c>
    </row>
    <row r="547" spans="1:16" ht="12.75" customHeight="1">
      <c r="A547" s="35" t="s">
        <v>13602</v>
      </c>
      <c r="B547" s="36" t="s">
        <v>13802</v>
      </c>
      <c r="C547" s="35" t="s">
        <v>3910</v>
      </c>
      <c r="D547" s="35" t="s">
        <v>8979</v>
      </c>
      <c r="E547" s="38" t="s">
        <v>13803</v>
      </c>
      <c r="F547" s="39"/>
      <c r="G547" s="40" t="s">
        <v>13804</v>
      </c>
      <c r="H547" s="35" t="s">
        <v>13805</v>
      </c>
      <c r="I547" s="40" t="s">
        <v>13806</v>
      </c>
      <c r="J547" s="35" t="s">
        <v>13807</v>
      </c>
      <c r="K547" s="40" t="s">
        <v>13808</v>
      </c>
      <c r="L547" s="40" t="s">
        <v>13809</v>
      </c>
      <c r="M547" s="40" t="s">
        <v>13810</v>
      </c>
      <c r="N547" s="40" t="s">
        <v>13811</v>
      </c>
      <c r="O547" s="37"/>
      <c r="P547" s="41" t="s">
        <v>9021</v>
      </c>
    </row>
    <row r="548" spans="1:16" ht="12.75" customHeight="1">
      <c r="A548" s="35" t="s">
        <v>13602</v>
      </c>
      <c r="B548" s="36" t="s">
        <v>13812</v>
      </c>
      <c r="C548" s="37"/>
      <c r="D548" s="35" t="s">
        <v>8979</v>
      </c>
      <c r="E548" s="38" t="s">
        <v>13813</v>
      </c>
      <c r="F548" s="42" t="s">
        <v>13814</v>
      </c>
      <c r="G548" s="35" t="s">
        <v>9185</v>
      </c>
      <c r="H548" s="35" t="s">
        <v>13815</v>
      </c>
      <c r="I548" s="40" t="s">
        <v>13816</v>
      </c>
      <c r="J548" s="35" t="s">
        <v>13817</v>
      </c>
      <c r="K548" s="40" t="s">
        <v>13818</v>
      </c>
      <c r="L548" s="40" t="s">
        <v>13819</v>
      </c>
      <c r="M548" s="40" t="s">
        <v>13820</v>
      </c>
      <c r="N548" s="40" t="s">
        <v>13821</v>
      </c>
      <c r="O548" s="37"/>
      <c r="P548" s="41" t="s">
        <v>9021</v>
      </c>
    </row>
    <row r="549" spans="1:16" ht="12.75" customHeight="1">
      <c r="A549" s="35" t="s">
        <v>13602</v>
      </c>
      <c r="B549" s="36" t="s">
        <v>13822</v>
      </c>
      <c r="C549" s="35" t="s">
        <v>3914</v>
      </c>
      <c r="D549" s="35" t="s">
        <v>8979</v>
      </c>
      <c r="E549" s="38" t="s">
        <v>13823</v>
      </c>
      <c r="F549" s="39"/>
      <c r="G549" s="40" t="s">
        <v>13824</v>
      </c>
      <c r="H549" s="35" t="s">
        <v>13825</v>
      </c>
      <c r="I549" s="40" t="s">
        <v>13826</v>
      </c>
      <c r="J549" s="35" t="s">
        <v>13827</v>
      </c>
      <c r="K549" s="40" t="s">
        <v>13828</v>
      </c>
      <c r="L549" s="40" t="s">
        <v>13829</v>
      </c>
      <c r="M549" s="40" t="s">
        <v>13830</v>
      </c>
      <c r="N549" s="40" t="s">
        <v>13831</v>
      </c>
      <c r="O549" s="37"/>
      <c r="P549" s="41" t="s">
        <v>9021</v>
      </c>
    </row>
    <row r="550" spans="1:16" ht="12.75" customHeight="1">
      <c r="A550" s="35" t="s">
        <v>13602</v>
      </c>
      <c r="B550" s="36" t="s">
        <v>13832</v>
      </c>
      <c r="C550" s="35" t="s">
        <v>3919</v>
      </c>
      <c r="D550" s="35" t="s">
        <v>8979</v>
      </c>
      <c r="E550" s="38" t="s">
        <v>13833</v>
      </c>
      <c r="F550" s="39"/>
      <c r="G550" s="40" t="s">
        <v>13834</v>
      </c>
      <c r="H550" s="35" t="s">
        <v>13835</v>
      </c>
      <c r="I550" s="40" t="s">
        <v>13836</v>
      </c>
      <c r="J550" s="35" t="s">
        <v>13837</v>
      </c>
      <c r="K550" s="40" t="s">
        <v>13838</v>
      </c>
      <c r="L550" s="40" t="s">
        <v>13839</v>
      </c>
      <c r="M550" s="40" t="s">
        <v>13840</v>
      </c>
      <c r="N550" s="40" t="s">
        <v>13841</v>
      </c>
      <c r="O550" s="37"/>
      <c r="P550" s="41" t="s">
        <v>9021</v>
      </c>
    </row>
    <row r="551" spans="1:16" ht="12.75" customHeight="1">
      <c r="A551" s="35" t="s">
        <v>13602</v>
      </c>
      <c r="B551" s="36" t="s">
        <v>13842</v>
      </c>
      <c r="C551" s="35" t="s">
        <v>3921</v>
      </c>
      <c r="D551" s="35" t="s">
        <v>8979</v>
      </c>
      <c r="E551" s="38" t="s">
        <v>13843</v>
      </c>
      <c r="F551" s="39"/>
      <c r="G551" s="40" t="s">
        <v>13844</v>
      </c>
      <c r="H551" s="35" t="s">
        <v>13845</v>
      </c>
      <c r="I551" s="40" t="s">
        <v>13846</v>
      </c>
      <c r="J551" s="35" t="s">
        <v>13847</v>
      </c>
      <c r="K551" s="40" t="s">
        <v>13848</v>
      </c>
      <c r="L551" s="40" t="s">
        <v>13849</v>
      </c>
      <c r="M551" s="40" t="s">
        <v>13850</v>
      </c>
      <c r="N551" s="40" t="s">
        <v>13851</v>
      </c>
      <c r="O551" s="37"/>
      <c r="P551" s="41" t="s">
        <v>9021</v>
      </c>
    </row>
    <row r="552" spans="1:16" ht="12.75" customHeight="1">
      <c r="A552" s="35" t="s">
        <v>13602</v>
      </c>
      <c r="B552" s="36" t="s">
        <v>13852</v>
      </c>
      <c r="C552" s="35" t="s">
        <v>3927</v>
      </c>
      <c r="D552" s="35" t="s">
        <v>8979</v>
      </c>
      <c r="E552" s="38" t="s">
        <v>13853</v>
      </c>
      <c r="F552" s="39"/>
      <c r="G552" s="40" t="s">
        <v>13854</v>
      </c>
      <c r="H552" s="35" t="s">
        <v>9185</v>
      </c>
      <c r="I552" s="35" t="s">
        <v>9185</v>
      </c>
      <c r="J552" s="35" t="s">
        <v>13855</v>
      </c>
      <c r="K552" s="40" t="s">
        <v>13856</v>
      </c>
      <c r="L552" s="40" t="s">
        <v>13857</v>
      </c>
      <c r="M552" s="40" t="s">
        <v>13858</v>
      </c>
      <c r="N552" s="40" t="s">
        <v>13859</v>
      </c>
      <c r="O552" s="37"/>
      <c r="P552" s="41" t="s">
        <v>9021</v>
      </c>
    </row>
    <row r="553" spans="1:16" ht="12.75" customHeight="1">
      <c r="A553" s="35" t="s">
        <v>3751</v>
      </c>
      <c r="B553" s="36" t="s">
        <v>13860</v>
      </c>
      <c r="C553" s="35" t="s">
        <v>3936</v>
      </c>
      <c r="D553" s="35" t="s">
        <v>8991</v>
      </c>
      <c r="E553" s="38" t="s">
        <v>13861</v>
      </c>
      <c r="F553" s="39"/>
      <c r="G553" s="40" t="s">
        <v>13862</v>
      </c>
      <c r="H553" s="35" t="s">
        <v>13863</v>
      </c>
      <c r="I553" s="40" t="s">
        <v>13864</v>
      </c>
      <c r="J553" s="35" t="s">
        <v>13865</v>
      </c>
      <c r="K553" s="40" t="s">
        <v>13866</v>
      </c>
      <c r="L553" s="40" t="s">
        <v>13867</v>
      </c>
      <c r="M553" s="40" t="s">
        <v>13868</v>
      </c>
      <c r="N553" s="40" t="s">
        <v>13869</v>
      </c>
      <c r="O553" s="37"/>
      <c r="P553" s="41" t="s">
        <v>9021</v>
      </c>
    </row>
    <row r="554" spans="1:16" ht="12.75" customHeight="1">
      <c r="A554" s="35" t="s">
        <v>3751</v>
      </c>
      <c r="B554" s="36" t="s">
        <v>13870</v>
      </c>
      <c r="C554" s="35" t="s">
        <v>3940</v>
      </c>
      <c r="D554" s="35" t="s">
        <v>8991</v>
      </c>
      <c r="E554" s="38" t="s">
        <v>13871</v>
      </c>
      <c r="F554" s="39"/>
      <c r="G554" s="40" t="s">
        <v>13872</v>
      </c>
      <c r="H554" s="35" t="s">
        <v>13873</v>
      </c>
      <c r="I554" s="40" t="s">
        <v>13874</v>
      </c>
      <c r="J554" s="35" t="s">
        <v>13875</v>
      </c>
      <c r="K554" s="40" t="s">
        <v>13876</v>
      </c>
      <c r="L554" s="40" t="s">
        <v>13877</v>
      </c>
      <c r="M554" s="40" t="s">
        <v>13878</v>
      </c>
      <c r="N554" s="40" t="s">
        <v>13879</v>
      </c>
      <c r="O554" s="37"/>
      <c r="P554" s="41" t="s">
        <v>9021</v>
      </c>
    </row>
    <row r="555" spans="1:16" ht="12.75" customHeight="1">
      <c r="A555" s="35" t="s">
        <v>3751</v>
      </c>
      <c r="B555" s="36" t="s">
        <v>13880</v>
      </c>
      <c r="C555" s="35" t="s">
        <v>3948</v>
      </c>
      <c r="D555" s="35" t="s">
        <v>8991</v>
      </c>
      <c r="E555" s="38" t="s">
        <v>13881</v>
      </c>
      <c r="F555" s="39"/>
      <c r="G555" s="40" t="s">
        <v>13882</v>
      </c>
      <c r="H555" s="35" t="s">
        <v>13883</v>
      </c>
      <c r="I555" s="40" t="s">
        <v>13884</v>
      </c>
      <c r="J555" s="35" t="s">
        <v>13885</v>
      </c>
      <c r="K555" s="40" t="s">
        <v>13886</v>
      </c>
      <c r="L555" s="40" t="s">
        <v>13887</v>
      </c>
      <c r="M555" s="40" t="s">
        <v>13888</v>
      </c>
      <c r="N555" s="40" t="s">
        <v>13889</v>
      </c>
      <c r="O555" s="37"/>
      <c r="P555" s="41" t="s">
        <v>9021</v>
      </c>
    </row>
    <row r="556" spans="1:16" ht="12.75" customHeight="1">
      <c r="A556" s="35" t="s">
        <v>3751</v>
      </c>
      <c r="B556" s="36" t="s">
        <v>13890</v>
      </c>
      <c r="C556" s="35" t="s">
        <v>3950</v>
      </c>
      <c r="D556" s="35" t="s">
        <v>8991</v>
      </c>
      <c r="E556" s="38" t="s">
        <v>13891</v>
      </c>
      <c r="F556" s="39"/>
      <c r="G556" s="40" t="s">
        <v>13892</v>
      </c>
      <c r="H556" s="35" t="s">
        <v>13893</v>
      </c>
      <c r="I556" s="40" t="s">
        <v>13894</v>
      </c>
      <c r="J556" s="35" t="s">
        <v>13895</v>
      </c>
      <c r="K556" s="40" t="s">
        <v>13896</v>
      </c>
      <c r="L556" s="40" t="s">
        <v>13897</v>
      </c>
      <c r="M556" s="40" t="s">
        <v>13898</v>
      </c>
      <c r="N556" s="40" t="s">
        <v>13899</v>
      </c>
      <c r="O556" s="37"/>
      <c r="P556" s="41" t="s">
        <v>9021</v>
      </c>
    </row>
    <row r="557" spans="1:16" ht="12.75" customHeight="1">
      <c r="A557" s="35" t="s">
        <v>3751</v>
      </c>
      <c r="B557" s="36" t="s">
        <v>13900</v>
      </c>
      <c r="C557" s="35" t="s">
        <v>3952</v>
      </c>
      <c r="D557" s="35" t="s">
        <v>8991</v>
      </c>
      <c r="E557" s="38" t="s">
        <v>13901</v>
      </c>
      <c r="F557" s="39"/>
      <c r="G557" s="40" t="s">
        <v>13902</v>
      </c>
      <c r="H557" s="35" t="s">
        <v>13903</v>
      </c>
      <c r="I557" s="40" t="s">
        <v>13904</v>
      </c>
      <c r="J557" s="35" t="s">
        <v>13905</v>
      </c>
      <c r="K557" s="40" t="s">
        <v>13906</v>
      </c>
      <c r="L557" s="40" t="s">
        <v>13907</v>
      </c>
      <c r="M557" s="40" t="s">
        <v>13908</v>
      </c>
      <c r="N557" s="40" t="s">
        <v>13909</v>
      </c>
      <c r="O557" s="37"/>
      <c r="P557" s="41" t="s">
        <v>9021</v>
      </c>
    </row>
    <row r="558" spans="1:16" ht="12.75" customHeight="1">
      <c r="A558" s="35" t="s">
        <v>3751</v>
      </c>
      <c r="B558" s="36" t="s">
        <v>13910</v>
      </c>
      <c r="C558" s="35" t="s">
        <v>3954</v>
      </c>
      <c r="D558" s="35" t="s">
        <v>8991</v>
      </c>
      <c r="E558" s="38" t="s">
        <v>13911</v>
      </c>
      <c r="F558" s="39"/>
      <c r="G558" s="40" t="s">
        <v>13912</v>
      </c>
      <c r="H558" s="35" t="s">
        <v>13913</v>
      </c>
      <c r="I558" s="40" t="s">
        <v>13914</v>
      </c>
      <c r="J558" s="35" t="s">
        <v>13915</v>
      </c>
      <c r="K558" s="40" t="s">
        <v>13916</v>
      </c>
      <c r="L558" s="40" t="s">
        <v>13917</v>
      </c>
      <c r="M558" s="40" t="s">
        <v>13918</v>
      </c>
      <c r="N558" s="40" t="s">
        <v>13919</v>
      </c>
      <c r="O558" s="37"/>
      <c r="P558" s="41" t="s">
        <v>9021</v>
      </c>
    </row>
    <row r="559" spans="1:16" ht="12.75" customHeight="1">
      <c r="A559" s="35" t="s">
        <v>3751</v>
      </c>
      <c r="B559" s="36" t="s">
        <v>13920</v>
      </c>
      <c r="C559" s="35" t="s">
        <v>3956</v>
      </c>
      <c r="D559" s="35" t="s">
        <v>8991</v>
      </c>
      <c r="E559" s="38" t="s">
        <v>13921</v>
      </c>
      <c r="F559" s="39"/>
      <c r="G559" s="40" t="s">
        <v>13922</v>
      </c>
      <c r="H559" s="35" t="s">
        <v>13923</v>
      </c>
      <c r="I559" s="40" t="s">
        <v>13924</v>
      </c>
      <c r="J559" s="35" t="s">
        <v>13925</v>
      </c>
      <c r="K559" s="40" t="s">
        <v>13926</v>
      </c>
      <c r="L559" s="40" t="s">
        <v>13927</v>
      </c>
      <c r="M559" s="40" t="s">
        <v>13928</v>
      </c>
      <c r="N559" s="40" t="s">
        <v>13929</v>
      </c>
      <c r="O559" s="37"/>
      <c r="P559" s="41" t="s">
        <v>9021</v>
      </c>
    </row>
    <row r="560" spans="1:16" ht="12.75" customHeight="1">
      <c r="A560" s="35" t="s">
        <v>3751</v>
      </c>
      <c r="B560" s="36" t="s">
        <v>13930</v>
      </c>
      <c r="C560" s="35" t="s">
        <v>3967</v>
      </c>
      <c r="D560" s="35" t="s">
        <v>8991</v>
      </c>
      <c r="E560" s="38" t="s">
        <v>13931</v>
      </c>
      <c r="F560" s="39"/>
      <c r="G560" s="40" t="s">
        <v>13932</v>
      </c>
      <c r="H560" s="35" t="s">
        <v>13933</v>
      </c>
      <c r="I560" s="40" t="s">
        <v>13934</v>
      </c>
      <c r="J560" s="35" t="s">
        <v>13935</v>
      </c>
      <c r="K560" s="40" t="s">
        <v>13936</v>
      </c>
      <c r="L560" s="40" t="s">
        <v>13937</v>
      </c>
      <c r="M560" s="40" t="s">
        <v>13938</v>
      </c>
      <c r="N560" s="40" t="s">
        <v>13939</v>
      </c>
      <c r="O560" s="37"/>
      <c r="P560" s="41" t="s">
        <v>9646</v>
      </c>
    </row>
    <row r="561" spans="1:16" ht="12.75" customHeight="1">
      <c r="A561" s="35" t="s">
        <v>3751</v>
      </c>
      <c r="B561" s="36" t="s">
        <v>13930</v>
      </c>
      <c r="C561" s="35" t="s">
        <v>3967</v>
      </c>
      <c r="D561" s="35" t="s">
        <v>8991</v>
      </c>
      <c r="E561" s="38" t="s">
        <v>13940</v>
      </c>
      <c r="F561" s="39"/>
      <c r="G561" s="40" t="s">
        <v>13941</v>
      </c>
      <c r="H561" s="35" t="s">
        <v>13942</v>
      </c>
      <c r="I561" s="40" t="s">
        <v>13943</v>
      </c>
      <c r="J561" s="35" t="s">
        <v>13944</v>
      </c>
      <c r="K561" s="40" t="s">
        <v>13945</v>
      </c>
      <c r="L561" s="40" t="s">
        <v>13946</v>
      </c>
      <c r="M561" s="40" t="s">
        <v>13947</v>
      </c>
      <c r="N561" s="40" t="s">
        <v>13948</v>
      </c>
      <c r="O561" s="35" t="s">
        <v>9283</v>
      </c>
      <c r="P561" s="41" t="s">
        <v>13949</v>
      </c>
    </row>
    <row r="562" spans="1:16" ht="12.75" customHeight="1">
      <c r="A562" s="35" t="s">
        <v>3751</v>
      </c>
      <c r="B562" s="36" t="s">
        <v>13950</v>
      </c>
      <c r="C562" s="35" t="s">
        <v>3969</v>
      </c>
      <c r="D562" s="35" t="s">
        <v>8991</v>
      </c>
      <c r="E562" s="38" t="s">
        <v>13951</v>
      </c>
      <c r="F562" s="39"/>
      <c r="G562" s="40" t="s">
        <v>13952</v>
      </c>
      <c r="H562" s="35" t="s">
        <v>13953</v>
      </c>
      <c r="I562" s="40" t="s">
        <v>13954</v>
      </c>
      <c r="J562" s="35" t="s">
        <v>13955</v>
      </c>
      <c r="K562" s="40" t="s">
        <v>13956</v>
      </c>
      <c r="L562" s="40" t="s">
        <v>13957</v>
      </c>
      <c r="M562" s="40" t="s">
        <v>13958</v>
      </c>
      <c r="N562" s="40" t="s">
        <v>13959</v>
      </c>
      <c r="O562" s="37"/>
      <c r="P562" s="41" t="s">
        <v>11316</v>
      </c>
    </row>
    <row r="563" spans="1:16" ht="12.75" customHeight="1">
      <c r="A563" s="35" t="s">
        <v>13602</v>
      </c>
      <c r="B563" s="36" t="s">
        <v>13960</v>
      </c>
      <c r="C563" s="35" t="s">
        <v>3972</v>
      </c>
      <c r="D563" s="35" t="s">
        <v>8979</v>
      </c>
      <c r="E563" s="38" t="s">
        <v>13961</v>
      </c>
      <c r="F563" s="39"/>
      <c r="G563" s="40" t="s">
        <v>13962</v>
      </c>
      <c r="H563" s="35" t="s">
        <v>13963</v>
      </c>
      <c r="I563" s="40" t="s">
        <v>13964</v>
      </c>
      <c r="J563" s="35" t="s">
        <v>13965</v>
      </c>
      <c r="K563" s="40" t="s">
        <v>13966</v>
      </c>
      <c r="L563" s="40" t="s">
        <v>13967</v>
      </c>
      <c r="M563" s="40" t="s">
        <v>13968</v>
      </c>
      <c r="N563" s="40" t="s">
        <v>13969</v>
      </c>
      <c r="O563" s="37"/>
      <c r="P563" s="41" t="s">
        <v>9021</v>
      </c>
    </row>
    <row r="564" spans="1:16" ht="12.75" customHeight="1">
      <c r="A564" s="35" t="s">
        <v>3751</v>
      </c>
      <c r="B564" s="36" t="s">
        <v>13970</v>
      </c>
      <c r="C564" s="35" t="s">
        <v>3974</v>
      </c>
      <c r="D564" s="35" t="s">
        <v>8991</v>
      </c>
      <c r="E564" s="38" t="s">
        <v>13971</v>
      </c>
      <c r="F564" s="39"/>
      <c r="G564" s="40" t="s">
        <v>13972</v>
      </c>
      <c r="H564" s="35" t="s">
        <v>13973</v>
      </c>
      <c r="I564" s="40" t="s">
        <v>13974</v>
      </c>
      <c r="J564" s="35" t="s">
        <v>13975</v>
      </c>
      <c r="K564" s="40" t="s">
        <v>13976</v>
      </c>
      <c r="L564" s="40" t="s">
        <v>13977</v>
      </c>
      <c r="M564" s="40" t="s">
        <v>13978</v>
      </c>
      <c r="N564" s="40" t="s">
        <v>13979</v>
      </c>
      <c r="O564" s="35" t="s">
        <v>9283</v>
      </c>
      <c r="P564" s="41" t="s">
        <v>9021</v>
      </c>
    </row>
    <row r="565" spans="1:16" ht="12.75" customHeight="1">
      <c r="A565" s="35" t="s">
        <v>13602</v>
      </c>
      <c r="B565" s="36" t="s">
        <v>13980</v>
      </c>
      <c r="C565" s="35" t="s">
        <v>3976</v>
      </c>
      <c r="D565" s="35" t="s">
        <v>8979</v>
      </c>
      <c r="E565" s="38" t="s">
        <v>13981</v>
      </c>
      <c r="F565" s="39"/>
      <c r="G565" s="40" t="s">
        <v>13982</v>
      </c>
      <c r="H565" s="35" t="s">
        <v>13983</v>
      </c>
      <c r="I565" s="40" t="s">
        <v>13984</v>
      </c>
      <c r="J565" s="35" t="s">
        <v>13985</v>
      </c>
      <c r="K565" s="40" t="s">
        <v>13986</v>
      </c>
      <c r="L565" s="40" t="s">
        <v>13987</v>
      </c>
      <c r="M565" s="40" t="s">
        <v>13988</v>
      </c>
      <c r="N565" s="40" t="s">
        <v>13989</v>
      </c>
      <c r="O565" s="37"/>
      <c r="P565" s="41" t="s">
        <v>9021</v>
      </c>
    </row>
    <row r="566" spans="1:16" ht="12.75" customHeight="1">
      <c r="A566" s="35" t="s">
        <v>13602</v>
      </c>
      <c r="B566" s="36" t="s">
        <v>13990</v>
      </c>
      <c r="C566" s="35" t="s">
        <v>3981</v>
      </c>
      <c r="D566" s="35" t="s">
        <v>8979</v>
      </c>
      <c r="E566" s="38" t="s">
        <v>13991</v>
      </c>
      <c r="F566" s="39"/>
      <c r="G566" s="40" t="s">
        <v>13992</v>
      </c>
      <c r="H566" s="35" t="s">
        <v>13993</v>
      </c>
      <c r="I566" s="40" t="s">
        <v>13994</v>
      </c>
      <c r="J566" s="35" t="s">
        <v>13995</v>
      </c>
      <c r="K566" s="40" t="s">
        <v>13996</v>
      </c>
      <c r="L566" s="40" t="s">
        <v>13997</v>
      </c>
      <c r="M566" s="40" t="s">
        <v>13998</v>
      </c>
      <c r="N566" s="40" t="s">
        <v>13999</v>
      </c>
      <c r="O566" s="37"/>
      <c r="P566" s="41" t="s">
        <v>9021</v>
      </c>
    </row>
    <row r="567" spans="1:16" ht="12.75" customHeight="1">
      <c r="A567" s="35" t="s">
        <v>13602</v>
      </c>
      <c r="B567" s="36" t="s">
        <v>14000</v>
      </c>
      <c r="C567" s="35" t="s">
        <v>3983</v>
      </c>
      <c r="D567" s="35" t="s">
        <v>8979</v>
      </c>
      <c r="E567" s="38" t="s">
        <v>14001</v>
      </c>
      <c r="F567" s="39"/>
      <c r="G567" s="40" t="s">
        <v>14002</v>
      </c>
      <c r="H567" s="35" t="s">
        <v>14003</v>
      </c>
      <c r="I567" s="40" t="s">
        <v>14004</v>
      </c>
      <c r="J567" s="35" t="s">
        <v>14005</v>
      </c>
      <c r="K567" s="40" t="s">
        <v>14006</v>
      </c>
      <c r="L567" s="40" t="s">
        <v>14007</v>
      </c>
      <c r="M567" s="40" t="s">
        <v>14008</v>
      </c>
      <c r="N567" s="40" t="s">
        <v>14009</v>
      </c>
      <c r="O567" s="37"/>
      <c r="P567" s="41" t="s">
        <v>9021</v>
      </c>
    </row>
    <row r="568" spans="1:16" ht="12.75" customHeight="1">
      <c r="A568" s="35" t="s">
        <v>13602</v>
      </c>
      <c r="B568" s="36" t="s">
        <v>14010</v>
      </c>
      <c r="C568" s="35" t="s">
        <v>3985</v>
      </c>
      <c r="D568" s="35" t="s">
        <v>8979</v>
      </c>
      <c r="E568" s="38" t="s">
        <v>14011</v>
      </c>
      <c r="F568" s="39"/>
      <c r="G568" s="40" t="s">
        <v>14012</v>
      </c>
      <c r="H568" s="35" t="s">
        <v>14013</v>
      </c>
      <c r="I568" s="40" t="s">
        <v>14014</v>
      </c>
      <c r="J568" s="35" t="s">
        <v>14015</v>
      </c>
      <c r="K568" s="40" t="s">
        <v>14016</v>
      </c>
      <c r="L568" s="40" t="s">
        <v>14017</v>
      </c>
      <c r="M568" s="40" t="s">
        <v>14018</v>
      </c>
      <c r="N568" s="40" t="s">
        <v>14019</v>
      </c>
      <c r="O568" s="37"/>
      <c r="P568" s="41" t="s">
        <v>9021</v>
      </c>
    </row>
    <row r="569" spans="1:16" ht="12.75" customHeight="1">
      <c r="A569" s="35" t="s">
        <v>13602</v>
      </c>
      <c r="B569" s="36" t="s">
        <v>14020</v>
      </c>
      <c r="C569" s="35" t="s">
        <v>3987</v>
      </c>
      <c r="D569" s="35" t="s">
        <v>8979</v>
      </c>
      <c r="E569" s="38" t="s">
        <v>14021</v>
      </c>
      <c r="F569" s="39"/>
      <c r="G569" s="40" t="s">
        <v>14022</v>
      </c>
      <c r="H569" s="35" t="s">
        <v>14023</v>
      </c>
      <c r="I569" s="40" t="s">
        <v>14024</v>
      </c>
      <c r="J569" s="35" t="s">
        <v>14025</v>
      </c>
      <c r="K569" s="40" t="s">
        <v>14026</v>
      </c>
      <c r="L569" s="40" t="s">
        <v>14027</v>
      </c>
      <c r="M569" s="40" t="s">
        <v>14028</v>
      </c>
      <c r="N569" s="40" t="s">
        <v>14029</v>
      </c>
      <c r="O569" s="37"/>
      <c r="P569" s="41" t="s">
        <v>9021</v>
      </c>
    </row>
    <row r="570" spans="1:16" ht="12.75" customHeight="1">
      <c r="A570" s="35" t="s">
        <v>13602</v>
      </c>
      <c r="B570" s="36" t="s">
        <v>14030</v>
      </c>
      <c r="C570" s="35" t="s">
        <v>3989</v>
      </c>
      <c r="D570" s="35" t="s">
        <v>8979</v>
      </c>
      <c r="E570" s="38" t="s">
        <v>14031</v>
      </c>
      <c r="F570" s="39"/>
      <c r="G570" s="40" t="s">
        <v>14032</v>
      </c>
      <c r="H570" s="35" t="s">
        <v>14033</v>
      </c>
      <c r="I570" s="40" t="s">
        <v>14034</v>
      </c>
      <c r="J570" s="35" t="s">
        <v>14035</v>
      </c>
      <c r="K570" s="40" t="s">
        <v>14036</v>
      </c>
      <c r="L570" s="40" t="s">
        <v>14037</v>
      </c>
      <c r="M570" s="40" t="s">
        <v>14038</v>
      </c>
      <c r="N570" s="40" t="s">
        <v>14039</v>
      </c>
      <c r="O570" s="35" t="s">
        <v>9283</v>
      </c>
      <c r="P570" s="41" t="s">
        <v>9263</v>
      </c>
    </row>
    <row r="571" spans="1:16" ht="12.75" customHeight="1">
      <c r="A571" s="35" t="s">
        <v>3751</v>
      </c>
      <c r="B571" s="36" t="s">
        <v>14040</v>
      </c>
      <c r="C571" s="35" t="s">
        <v>3992</v>
      </c>
      <c r="D571" s="35" t="s">
        <v>8991</v>
      </c>
      <c r="E571" s="38" t="s">
        <v>14041</v>
      </c>
      <c r="F571" s="39"/>
      <c r="G571" s="40" t="s">
        <v>14042</v>
      </c>
      <c r="H571" s="35" t="s">
        <v>14043</v>
      </c>
      <c r="I571" s="40" t="s">
        <v>14044</v>
      </c>
      <c r="J571" s="35" t="s">
        <v>14045</v>
      </c>
      <c r="K571" s="40" t="s">
        <v>14046</v>
      </c>
      <c r="L571" s="40" t="s">
        <v>14047</v>
      </c>
      <c r="M571" s="40" t="s">
        <v>14048</v>
      </c>
      <c r="N571" s="40" t="s">
        <v>14049</v>
      </c>
      <c r="O571" s="37"/>
      <c r="P571" s="41" t="s">
        <v>9021</v>
      </c>
    </row>
    <row r="572" spans="1:16" ht="12.75" customHeight="1">
      <c r="A572" s="35" t="s">
        <v>3751</v>
      </c>
      <c r="B572" s="36" t="s">
        <v>14050</v>
      </c>
      <c r="C572" s="35" t="s">
        <v>3994</v>
      </c>
      <c r="D572" s="35" t="s">
        <v>8991</v>
      </c>
      <c r="E572" s="38" t="s">
        <v>14051</v>
      </c>
      <c r="F572" s="39"/>
      <c r="G572" s="40" t="s">
        <v>14052</v>
      </c>
      <c r="H572" s="35" t="s">
        <v>14053</v>
      </c>
      <c r="I572" s="40" t="s">
        <v>14054</v>
      </c>
      <c r="J572" s="35" t="s">
        <v>14055</v>
      </c>
      <c r="K572" s="40" t="s">
        <v>14056</v>
      </c>
      <c r="L572" s="40" t="s">
        <v>14057</v>
      </c>
      <c r="M572" s="40" t="s">
        <v>14058</v>
      </c>
      <c r="N572" s="40" t="s">
        <v>14059</v>
      </c>
      <c r="O572" s="37"/>
      <c r="P572" s="41" t="s">
        <v>9342</v>
      </c>
    </row>
    <row r="573" spans="1:16" ht="12.75" customHeight="1">
      <c r="A573" s="35" t="s">
        <v>3751</v>
      </c>
      <c r="B573" s="36" t="s">
        <v>14060</v>
      </c>
      <c r="C573" s="35" t="s">
        <v>3996</v>
      </c>
      <c r="D573" s="35" t="s">
        <v>8991</v>
      </c>
      <c r="E573" s="38" t="s">
        <v>14061</v>
      </c>
      <c r="F573" s="39"/>
      <c r="G573" s="40" t="s">
        <v>14062</v>
      </c>
      <c r="H573" s="35" t="s">
        <v>14063</v>
      </c>
      <c r="I573" s="40" t="s">
        <v>14064</v>
      </c>
      <c r="J573" s="35" t="s">
        <v>14065</v>
      </c>
      <c r="K573" s="40" t="s">
        <v>14066</v>
      </c>
      <c r="L573" s="40" t="s">
        <v>14067</v>
      </c>
      <c r="M573" s="40" t="s">
        <v>14068</v>
      </c>
      <c r="N573" s="40" t="s">
        <v>14069</v>
      </c>
      <c r="O573" s="35" t="s">
        <v>9283</v>
      </c>
      <c r="P573" s="41" t="s">
        <v>9021</v>
      </c>
    </row>
    <row r="574" spans="1:16" ht="12.75" customHeight="1">
      <c r="A574" s="35" t="s">
        <v>3997</v>
      </c>
      <c r="B574" s="36" t="s">
        <v>14070</v>
      </c>
      <c r="C574" s="35" t="s">
        <v>4017</v>
      </c>
      <c r="D574" s="35" t="s">
        <v>8991</v>
      </c>
      <c r="E574" s="38" t="s">
        <v>14071</v>
      </c>
      <c r="F574" s="39"/>
      <c r="G574" s="40" t="s">
        <v>14072</v>
      </c>
      <c r="H574" s="35" t="s">
        <v>14073</v>
      </c>
      <c r="I574" s="40" t="s">
        <v>14074</v>
      </c>
      <c r="J574" s="35" t="s">
        <v>14075</v>
      </c>
      <c r="K574" s="40" t="s">
        <v>14076</v>
      </c>
      <c r="L574" s="40" t="s">
        <v>14077</v>
      </c>
      <c r="M574" s="40" t="s">
        <v>14078</v>
      </c>
      <c r="N574" s="40" t="s">
        <v>14079</v>
      </c>
      <c r="O574" s="37"/>
      <c r="P574" s="41" t="s">
        <v>9021</v>
      </c>
    </row>
    <row r="575" spans="1:16" ht="12.75" customHeight="1">
      <c r="A575" s="35" t="s">
        <v>3997</v>
      </c>
      <c r="B575" s="36" t="s">
        <v>14080</v>
      </c>
      <c r="C575" s="35" t="s">
        <v>4030</v>
      </c>
      <c r="D575" s="35" t="s">
        <v>8991</v>
      </c>
      <c r="E575" s="38" t="s">
        <v>14081</v>
      </c>
      <c r="F575" s="39"/>
      <c r="G575" s="40" t="s">
        <v>14082</v>
      </c>
      <c r="H575" s="35" t="s">
        <v>14083</v>
      </c>
      <c r="I575" s="40" t="s">
        <v>14084</v>
      </c>
      <c r="J575" s="35" t="s">
        <v>14085</v>
      </c>
      <c r="K575" s="40" t="s">
        <v>14086</v>
      </c>
      <c r="L575" s="40" t="s">
        <v>14087</v>
      </c>
      <c r="M575" s="40" t="s">
        <v>14088</v>
      </c>
      <c r="N575" s="40" t="s">
        <v>14089</v>
      </c>
      <c r="O575" s="37"/>
      <c r="P575" s="41" t="s">
        <v>9021</v>
      </c>
    </row>
    <row r="576" spans="1:16" ht="12.75" customHeight="1">
      <c r="A576" s="35" t="s">
        <v>3997</v>
      </c>
      <c r="B576" s="36" t="s">
        <v>14090</v>
      </c>
      <c r="C576" s="35" t="s">
        <v>4032</v>
      </c>
      <c r="D576" s="35" t="s">
        <v>8991</v>
      </c>
      <c r="E576" s="38" t="s">
        <v>14091</v>
      </c>
      <c r="F576" s="39"/>
      <c r="G576" s="40" t="s">
        <v>14092</v>
      </c>
      <c r="H576" s="35" t="s">
        <v>14093</v>
      </c>
      <c r="I576" s="40" t="s">
        <v>14094</v>
      </c>
      <c r="J576" s="35" t="s">
        <v>14095</v>
      </c>
      <c r="K576" s="40" t="s">
        <v>14096</v>
      </c>
      <c r="L576" s="40" t="s">
        <v>14097</v>
      </c>
      <c r="M576" s="40" t="s">
        <v>14098</v>
      </c>
      <c r="N576" s="40" t="s">
        <v>14099</v>
      </c>
      <c r="O576" s="37"/>
      <c r="P576" s="41" t="s">
        <v>9021</v>
      </c>
    </row>
    <row r="577" spans="1:16" ht="12.75" customHeight="1">
      <c r="A577" s="35" t="s">
        <v>3997</v>
      </c>
      <c r="B577" s="36" t="s">
        <v>14100</v>
      </c>
      <c r="C577" s="35" t="s">
        <v>4038</v>
      </c>
      <c r="D577" s="35" t="s">
        <v>8991</v>
      </c>
      <c r="E577" s="38" t="s">
        <v>14101</v>
      </c>
      <c r="F577" s="39"/>
      <c r="G577" s="40" t="s">
        <v>14102</v>
      </c>
      <c r="H577" s="35" t="s">
        <v>14103</v>
      </c>
      <c r="I577" s="40" t="s">
        <v>14104</v>
      </c>
      <c r="J577" s="35" t="s">
        <v>14105</v>
      </c>
      <c r="K577" s="40" t="s">
        <v>14106</v>
      </c>
      <c r="L577" s="40" t="s">
        <v>14107</v>
      </c>
      <c r="M577" s="40" t="s">
        <v>14108</v>
      </c>
      <c r="N577" s="40" t="s">
        <v>14109</v>
      </c>
      <c r="O577" s="37"/>
      <c r="P577" s="41" t="s">
        <v>10273</v>
      </c>
    </row>
    <row r="578" spans="1:16" ht="12.75" customHeight="1">
      <c r="A578" s="35" t="s">
        <v>3997</v>
      </c>
      <c r="B578" s="36" t="s">
        <v>14110</v>
      </c>
      <c r="C578" s="35" t="s">
        <v>4040</v>
      </c>
      <c r="D578" s="35" t="s">
        <v>8991</v>
      </c>
      <c r="E578" s="38" t="s">
        <v>14111</v>
      </c>
      <c r="F578" s="39"/>
      <c r="G578" s="40" t="s">
        <v>14112</v>
      </c>
      <c r="H578" s="35" t="s">
        <v>14113</v>
      </c>
      <c r="I578" s="40" t="s">
        <v>14114</v>
      </c>
      <c r="J578" s="35" t="s">
        <v>14115</v>
      </c>
      <c r="K578" s="40" t="s">
        <v>14116</v>
      </c>
      <c r="L578" s="40" t="s">
        <v>14117</v>
      </c>
      <c r="M578" s="40" t="s">
        <v>14118</v>
      </c>
      <c r="N578" s="40" t="s">
        <v>14119</v>
      </c>
      <c r="O578" s="35" t="s">
        <v>9283</v>
      </c>
      <c r="P578" s="41" t="s">
        <v>9021</v>
      </c>
    </row>
    <row r="579" spans="1:16" ht="12.75" customHeight="1">
      <c r="A579" s="35" t="s">
        <v>3997</v>
      </c>
      <c r="B579" s="36" t="s">
        <v>14120</v>
      </c>
      <c r="C579" s="35" t="s">
        <v>4048</v>
      </c>
      <c r="D579" s="35" t="s">
        <v>8991</v>
      </c>
      <c r="E579" s="38" t="s">
        <v>14121</v>
      </c>
      <c r="F579" s="39"/>
      <c r="G579" s="40" t="s">
        <v>14122</v>
      </c>
      <c r="H579" s="35" t="s">
        <v>14123</v>
      </c>
      <c r="I579" s="40" t="s">
        <v>14124</v>
      </c>
      <c r="J579" s="35" t="s">
        <v>14125</v>
      </c>
      <c r="K579" s="40" t="s">
        <v>14126</v>
      </c>
      <c r="L579" s="40" t="s">
        <v>14127</v>
      </c>
      <c r="M579" s="40" t="s">
        <v>14128</v>
      </c>
      <c r="N579" s="40" t="s">
        <v>14129</v>
      </c>
      <c r="O579" s="37"/>
      <c r="P579" s="41" t="s">
        <v>9021</v>
      </c>
    </row>
    <row r="580" spans="1:16" ht="12.75" customHeight="1">
      <c r="A580" s="35" t="s">
        <v>3997</v>
      </c>
      <c r="B580" s="36" t="s">
        <v>14130</v>
      </c>
      <c r="C580" s="35" t="s">
        <v>4050</v>
      </c>
      <c r="D580" s="35" t="s">
        <v>8991</v>
      </c>
      <c r="E580" s="38" t="s">
        <v>14131</v>
      </c>
      <c r="F580" s="39"/>
      <c r="G580" s="40" t="s">
        <v>14132</v>
      </c>
      <c r="H580" s="35" t="s">
        <v>9185</v>
      </c>
      <c r="I580" s="40" t="s">
        <v>14133</v>
      </c>
      <c r="J580" s="35" t="s">
        <v>14134</v>
      </c>
      <c r="K580" s="40" t="s">
        <v>14135</v>
      </c>
      <c r="L580" s="40" t="s">
        <v>14136</v>
      </c>
      <c r="M580" s="40" t="s">
        <v>14137</v>
      </c>
      <c r="N580" s="40" t="s">
        <v>14138</v>
      </c>
      <c r="O580" s="35" t="s">
        <v>9283</v>
      </c>
      <c r="P580" s="41" t="s">
        <v>9021</v>
      </c>
    </row>
    <row r="581" spans="1:16" ht="12.75" customHeight="1">
      <c r="A581" s="35" t="s">
        <v>3997</v>
      </c>
      <c r="B581" s="36" t="s">
        <v>14139</v>
      </c>
      <c r="C581" s="35" t="s">
        <v>4055</v>
      </c>
      <c r="D581" s="35" t="s">
        <v>8991</v>
      </c>
      <c r="E581" s="38" t="s">
        <v>14140</v>
      </c>
      <c r="F581" s="39"/>
      <c r="G581" s="40" t="s">
        <v>14141</v>
      </c>
      <c r="H581" s="35" t="s">
        <v>9185</v>
      </c>
      <c r="I581" s="40" t="s">
        <v>14142</v>
      </c>
      <c r="J581" s="35" t="s">
        <v>14143</v>
      </c>
      <c r="K581" s="40" t="s">
        <v>14144</v>
      </c>
      <c r="L581" s="40" t="s">
        <v>14145</v>
      </c>
      <c r="M581" s="40" t="s">
        <v>14146</v>
      </c>
      <c r="N581" s="40" t="s">
        <v>14147</v>
      </c>
      <c r="O581" s="37"/>
      <c r="P581" s="41" t="s">
        <v>9021</v>
      </c>
    </row>
    <row r="582" spans="1:16" ht="12.75" customHeight="1">
      <c r="A582" s="35" t="s">
        <v>3997</v>
      </c>
      <c r="B582" s="36" t="s">
        <v>14148</v>
      </c>
      <c r="C582" s="37"/>
      <c r="D582" s="35" t="s">
        <v>8991</v>
      </c>
      <c r="E582" s="38" t="s">
        <v>14149</v>
      </c>
      <c r="F582" s="39"/>
      <c r="G582" s="40" t="s">
        <v>14150</v>
      </c>
      <c r="H582" s="35" t="s">
        <v>14151</v>
      </c>
      <c r="I582" s="40" t="s">
        <v>14152</v>
      </c>
      <c r="J582" s="35" t="s">
        <v>14153</v>
      </c>
      <c r="K582" s="40" t="s">
        <v>14154</v>
      </c>
      <c r="L582" s="40" t="s">
        <v>14155</v>
      </c>
      <c r="M582" s="40" t="s">
        <v>14156</v>
      </c>
      <c r="N582" s="40" t="s">
        <v>14157</v>
      </c>
      <c r="O582" s="37"/>
      <c r="P582" s="41" t="s">
        <v>9766</v>
      </c>
    </row>
    <row r="583" spans="1:16" ht="12.75" customHeight="1">
      <c r="A583" s="35" t="s">
        <v>3997</v>
      </c>
      <c r="B583" s="36" t="s">
        <v>14158</v>
      </c>
      <c r="C583" s="35" t="s">
        <v>14159</v>
      </c>
      <c r="D583" s="35" t="s">
        <v>8991</v>
      </c>
      <c r="E583" s="38" t="s">
        <v>14160</v>
      </c>
      <c r="F583" s="39"/>
      <c r="G583" s="40" t="s">
        <v>14161</v>
      </c>
      <c r="H583" s="35" t="s">
        <v>14162</v>
      </c>
      <c r="I583" s="40" t="s">
        <v>14163</v>
      </c>
      <c r="J583" s="35" t="s">
        <v>14164</v>
      </c>
      <c r="K583" s="40" t="s">
        <v>14165</v>
      </c>
      <c r="L583" s="40" t="s">
        <v>14166</v>
      </c>
      <c r="M583" s="40" t="s">
        <v>14167</v>
      </c>
      <c r="N583" s="40" t="s">
        <v>14168</v>
      </c>
      <c r="O583" s="37"/>
      <c r="P583" s="41" t="s">
        <v>9021</v>
      </c>
    </row>
    <row r="584" spans="1:16" ht="12.75" customHeight="1">
      <c r="A584" s="35" t="s">
        <v>3997</v>
      </c>
      <c r="B584" s="36" t="s">
        <v>14169</v>
      </c>
      <c r="C584" s="35" t="s">
        <v>4061</v>
      </c>
      <c r="D584" s="35" t="s">
        <v>8991</v>
      </c>
      <c r="E584" s="38" t="s">
        <v>14170</v>
      </c>
      <c r="F584" s="39"/>
      <c r="G584" s="40" t="s">
        <v>14171</v>
      </c>
      <c r="H584" s="35" t="s">
        <v>14172</v>
      </c>
      <c r="I584" s="40" t="s">
        <v>14173</v>
      </c>
      <c r="J584" s="35" t="s">
        <v>14174</v>
      </c>
      <c r="K584" s="40" t="s">
        <v>14175</v>
      </c>
      <c r="L584" s="40" t="s">
        <v>14176</v>
      </c>
      <c r="M584" s="40" t="s">
        <v>14177</v>
      </c>
      <c r="N584" s="40" t="s">
        <v>14178</v>
      </c>
      <c r="O584" s="37"/>
      <c r="P584" s="41" t="s">
        <v>9342</v>
      </c>
    </row>
    <row r="585" spans="1:16" ht="12.75" customHeight="1">
      <c r="A585" s="35" t="s">
        <v>3997</v>
      </c>
      <c r="B585" s="36" t="s">
        <v>14179</v>
      </c>
      <c r="C585" s="35" t="s">
        <v>4063</v>
      </c>
      <c r="D585" s="35" t="s">
        <v>8991</v>
      </c>
      <c r="E585" s="38" t="s">
        <v>14180</v>
      </c>
      <c r="F585" s="39"/>
      <c r="G585" s="40" t="s">
        <v>14181</v>
      </c>
      <c r="H585" s="35" t="s">
        <v>14182</v>
      </c>
      <c r="I585" s="40" t="s">
        <v>14183</v>
      </c>
      <c r="J585" s="35" t="s">
        <v>14184</v>
      </c>
      <c r="K585" s="40" t="s">
        <v>14185</v>
      </c>
      <c r="L585" s="40" t="s">
        <v>14186</v>
      </c>
      <c r="M585" s="40" t="s">
        <v>14187</v>
      </c>
      <c r="N585" s="40" t="s">
        <v>14188</v>
      </c>
      <c r="O585" s="37"/>
      <c r="P585" s="41" t="s">
        <v>9021</v>
      </c>
    </row>
    <row r="586" spans="1:16" ht="12.75" customHeight="1">
      <c r="A586" s="35" t="s">
        <v>3997</v>
      </c>
      <c r="B586" s="36" t="s">
        <v>14189</v>
      </c>
      <c r="C586" s="35" t="s">
        <v>4066</v>
      </c>
      <c r="D586" s="35" t="s">
        <v>8991</v>
      </c>
      <c r="E586" s="38" t="s">
        <v>14190</v>
      </c>
      <c r="F586" s="39"/>
      <c r="G586" s="40" t="s">
        <v>14191</v>
      </c>
      <c r="H586" s="35" t="s">
        <v>14192</v>
      </c>
      <c r="I586" s="40" t="s">
        <v>14193</v>
      </c>
      <c r="J586" s="35" t="s">
        <v>14194</v>
      </c>
      <c r="K586" s="40" t="s">
        <v>14195</v>
      </c>
      <c r="L586" s="40" t="s">
        <v>14196</v>
      </c>
      <c r="M586" s="40" t="s">
        <v>14197</v>
      </c>
      <c r="N586" s="40" t="s">
        <v>14198</v>
      </c>
      <c r="O586" s="37"/>
      <c r="P586" s="41" t="s">
        <v>9021</v>
      </c>
    </row>
    <row r="587" spans="1:16" ht="12.75" customHeight="1">
      <c r="A587" s="35" t="s">
        <v>4067</v>
      </c>
      <c r="B587" s="36" t="s">
        <v>14199</v>
      </c>
      <c r="C587" s="35" t="s">
        <v>4069</v>
      </c>
      <c r="D587" s="35" t="s">
        <v>9344</v>
      </c>
      <c r="E587" s="38" t="s">
        <v>14200</v>
      </c>
      <c r="F587" s="42" t="s">
        <v>14201</v>
      </c>
      <c r="G587" s="37"/>
      <c r="H587" s="37"/>
      <c r="I587" s="37"/>
      <c r="J587" s="37"/>
      <c r="K587" s="37"/>
      <c r="L587" s="40" t="s">
        <v>14202</v>
      </c>
      <c r="M587" s="40" t="s">
        <v>14203</v>
      </c>
      <c r="N587" s="40" t="s">
        <v>14204</v>
      </c>
      <c r="O587" s="37"/>
      <c r="P587" s="41" t="s">
        <v>9021</v>
      </c>
    </row>
    <row r="588" spans="1:16" ht="12.75" customHeight="1">
      <c r="A588" s="35" t="s">
        <v>4067</v>
      </c>
      <c r="B588" s="36" t="s">
        <v>14205</v>
      </c>
      <c r="C588" s="35" t="s">
        <v>4071</v>
      </c>
      <c r="D588" s="35" t="s">
        <v>9344</v>
      </c>
      <c r="E588" s="38" t="s">
        <v>14206</v>
      </c>
      <c r="F588" s="42" t="s">
        <v>14207</v>
      </c>
      <c r="G588" s="37"/>
      <c r="H588" s="37"/>
      <c r="I588" s="37"/>
      <c r="J588" s="37"/>
      <c r="K588" s="37"/>
      <c r="L588" s="40" t="s">
        <v>14208</v>
      </c>
      <c r="M588" s="40" t="s">
        <v>14209</v>
      </c>
      <c r="N588" s="40" t="s">
        <v>14210</v>
      </c>
      <c r="O588" s="37"/>
      <c r="P588" s="41" t="s">
        <v>9021</v>
      </c>
    </row>
    <row r="589" spans="1:16" ht="12.75" customHeight="1">
      <c r="A589" s="35" t="s">
        <v>4078</v>
      </c>
      <c r="B589" s="36" t="s">
        <v>14211</v>
      </c>
      <c r="C589" s="35" t="s">
        <v>4080</v>
      </c>
      <c r="D589" s="35" t="s">
        <v>9459</v>
      </c>
      <c r="E589" s="38" t="s">
        <v>14212</v>
      </c>
      <c r="F589" s="42" t="s">
        <v>14213</v>
      </c>
      <c r="G589" s="37"/>
      <c r="H589" s="37"/>
      <c r="I589" s="37"/>
      <c r="J589" s="37"/>
      <c r="K589" s="37"/>
      <c r="L589" s="40" t="s">
        <v>14214</v>
      </c>
      <c r="M589" s="40" t="s">
        <v>14215</v>
      </c>
      <c r="N589" s="40" t="s">
        <v>14216</v>
      </c>
      <c r="O589" s="35" t="s">
        <v>9283</v>
      </c>
      <c r="P589" s="41" t="s">
        <v>9021</v>
      </c>
    </row>
    <row r="590" spans="1:16" ht="12.75" customHeight="1">
      <c r="A590" s="35" t="s">
        <v>4078</v>
      </c>
      <c r="B590" s="36" t="s">
        <v>14217</v>
      </c>
      <c r="C590" s="35" t="s">
        <v>14218</v>
      </c>
      <c r="D590" s="35" t="s">
        <v>9266</v>
      </c>
      <c r="E590" s="38" t="s">
        <v>14219</v>
      </c>
      <c r="F590" s="39"/>
      <c r="G590" s="40" t="s">
        <v>14220</v>
      </c>
      <c r="H590" s="35" t="s">
        <v>14221</v>
      </c>
      <c r="I590" s="40" t="s">
        <v>14222</v>
      </c>
      <c r="J590" s="35" t="s">
        <v>14223</v>
      </c>
      <c r="K590" s="40" t="s">
        <v>14224</v>
      </c>
      <c r="L590" s="40" t="s">
        <v>14225</v>
      </c>
      <c r="M590" s="40" t="s">
        <v>14226</v>
      </c>
      <c r="N590" s="40" t="s">
        <v>14227</v>
      </c>
      <c r="O590" s="35" t="s">
        <v>9283</v>
      </c>
      <c r="P590" s="41" t="s">
        <v>9263</v>
      </c>
    </row>
    <row r="591" spans="1:16" ht="12.75" customHeight="1">
      <c r="A591" s="35" t="s">
        <v>4087</v>
      </c>
      <c r="B591" s="36" t="s">
        <v>14228</v>
      </c>
      <c r="C591" s="35" t="s">
        <v>4093</v>
      </c>
      <c r="D591" s="35" t="s">
        <v>8991</v>
      </c>
      <c r="E591" s="38" t="s">
        <v>14229</v>
      </c>
      <c r="F591" s="39"/>
      <c r="G591" s="40" t="s">
        <v>14230</v>
      </c>
      <c r="H591" s="35" t="s">
        <v>9185</v>
      </c>
      <c r="I591" s="35" t="s">
        <v>9185</v>
      </c>
      <c r="J591" s="35" t="s">
        <v>14231</v>
      </c>
      <c r="K591" s="40" t="s">
        <v>14232</v>
      </c>
      <c r="L591" s="40" t="s">
        <v>14233</v>
      </c>
      <c r="M591" s="40" t="s">
        <v>14234</v>
      </c>
      <c r="N591" s="40" t="s">
        <v>14235</v>
      </c>
      <c r="O591" s="37"/>
      <c r="P591" s="41" t="s">
        <v>9263</v>
      </c>
    </row>
    <row r="592" spans="1:16" ht="12.75" customHeight="1">
      <c r="A592" s="35" t="s">
        <v>4087</v>
      </c>
      <c r="B592" s="36" t="s">
        <v>14236</v>
      </c>
      <c r="C592" s="35" t="s">
        <v>4097</v>
      </c>
      <c r="D592" s="35" t="s">
        <v>8991</v>
      </c>
      <c r="E592" s="38" t="s">
        <v>14237</v>
      </c>
      <c r="F592" s="39"/>
      <c r="G592" s="40" t="s">
        <v>14238</v>
      </c>
      <c r="H592" s="35" t="s">
        <v>14239</v>
      </c>
      <c r="I592" s="40" t="s">
        <v>14240</v>
      </c>
      <c r="J592" s="35" t="s">
        <v>14241</v>
      </c>
      <c r="K592" s="40" t="s">
        <v>14242</v>
      </c>
      <c r="L592" s="40" t="s">
        <v>14243</v>
      </c>
      <c r="M592" s="40" t="s">
        <v>14244</v>
      </c>
      <c r="N592" s="40" t="s">
        <v>14245</v>
      </c>
      <c r="O592" s="37"/>
      <c r="P592" s="41" t="s">
        <v>9021</v>
      </c>
    </row>
    <row r="593" spans="1:16" ht="12.75" customHeight="1">
      <c r="A593" s="35" t="s">
        <v>14246</v>
      </c>
      <c r="B593" s="36" t="s">
        <v>14247</v>
      </c>
      <c r="C593" s="35" t="s">
        <v>4165</v>
      </c>
      <c r="D593" s="35" t="s">
        <v>8991</v>
      </c>
      <c r="E593" s="38" t="s">
        <v>14248</v>
      </c>
      <c r="F593" s="39"/>
      <c r="G593" s="40" t="s">
        <v>14249</v>
      </c>
      <c r="H593" s="35" t="s">
        <v>14250</v>
      </c>
      <c r="I593" s="40" t="s">
        <v>14251</v>
      </c>
      <c r="J593" s="35" t="s">
        <v>14252</v>
      </c>
      <c r="K593" s="40" t="s">
        <v>14253</v>
      </c>
      <c r="L593" s="40" t="s">
        <v>14254</v>
      </c>
      <c r="M593" s="40" t="s">
        <v>14255</v>
      </c>
      <c r="N593" s="40" t="s">
        <v>14256</v>
      </c>
      <c r="O593" s="37"/>
      <c r="P593" s="41" t="s">
        <v>9342</v>
      </c>
    </row>
    <row r="594" spans="1:16" ht="12.75" customHeight="1">
      <c r="A594" s="35" t="s">
        <v>14246</v>
      </c>
      <c r="B594" s="36" t="s">
        <v>14247</v>
      </c>
      <c r="C594" s="35" t="s">
        <v>4165</v>
      </c>
      <c r="D594" s="35" t="s">
        <v>8991</v>
      </c>
      <c r="E594" s="38" t="s">
        <v>14257</v>
      </c>
      <c r="F594" s="39"/>
      <c r="G594" s="40" t="s">
        <v>14258</v>
      </c>
      <c r="H594" s="35" t="s">
        <v>14259</v>
      </c>
      <c r="I594" s="40" t="s">
        <v>14260</v>
      </c>
      <c r="J594" s="35" t="s">
        <v>14261</v>
      </c>
      <c r="K594" s="40" t="s">
        <v>14262</v>
      </c>
      <c r="L594" s="40" t="s">
        <v>14263</v>
      </c>
      <c r="M594" s="40" t="s">
        <v>14264</v>
      </c>
      <c r="N594" s="40" t="s">
        <v>14265</v>
      </c>
      <c r="O594" s="37"/>
      <c r="P594" s="41" t="s">
        <v>9342</v>
      </c>
    </row>
    <row r="595" spans="1:16" ht="12.75" customHeight="1">
      <c r="A595" s="35" t="s">
        <v>14246</v>
      </c>
      <c r="B595" s="36" t="s">
        <v>14247</v>
      </c>
      <c r="C595" s="35" t="s">
        <v>4165</v>
      </c>
      <c r="D595" s="35" t="s">
        <v>8991</v>
      </c>
      <c r="E595" s="38" t="s">
        <v>14266</v>
      </c>
      <c r="F595" s="39"/>
      <c r="G595" s="40" t="s">
        <v>14267</v>
      </c>
      <c r="H595" s="35" t="s">
        <v>14268</v>
      </c>
      <c r="I595" s="40" t="s">
        <v>14269</v>
      </c>
      <c r="J595" s="35" t="s">
        <v>14270</v>
      </c>
      <c r="K595" s="40" t="s">
        <v>14271</v>
      </c>
      <c r="L595" s="40" t="s">
        <v>14272</v>
      </c>
      <c r="M595" s="40" t="s">
        <v>14273</v>
      </c>
      <c r="N595" s="40" t="s">
        <v>14274</v>
      </c>
      <c r="O595" s="37"/>
      <c r="P595" s="41" t="s">
        <v>9342</v>
      </c>
    </row>
    <row r="596" spans="1:16" ht="12.75" customHeight="1">
      <c r="A596" s="35" t="s">
        <v>14246</v>
      </c>
      <c r="B596" s="36" t="s">
        <v>14247</v>
      </c>
      <c r="C596" s="35" t="s">
        <v>4165</v>
      </c>
      <c r="D596" s="35" t="s">
        <v>8991</v>
      </c>
      <c r="E596" s="38" t="s">
        <v>14275</v>
      </c>
      <c r="F596" s="39"/>
      <c r="G596" s="40" t="s">
        <v>14276</v>
      </c>
      <c r="H596" s="35" t="s">
        <v>14277</v>
      </c>
      <c r="I596" s="40" t="s">
        <v>14278</v>
      </c>
      <c r="J596" s="35" t="s">
        <v>14279</v>
      </c>
      <c r="K596" s="40" t="s">
        <v>14280</v>
      </c>
      <c r="L596" s="40" t="s">
        <v>14281</v>
      </c>
      <c r="M596" s="40" t="s">
        <v>14282</v>
      </c>
      <c r="N596" s="40" t="s">
        <v>14283</v>
      </c>
      <c r="O596" s="37"/>
      <c r="P596" s="41" t="s">
        <v>9342</v>
      </c>
    </row>
    <row r="597" spans="1:16" ht="12.75" customHeight="1">
      <c r="A597" s="35" t="s">
        <v>4188</v>
      </c>
      <c r="B597" s="36" t="s">
        <v>14284</v>
      </c>
      <c r="C597" s="35" t="s">
        <v>14285</v>
      </c>
      <c r="D597" s="35" t="s">
        <v>9266</v>
      </c>
      <c r="E597" s="38" t="s">
        <v>14286</v>
      </c>
      <c r="F597" s="39"/>
      <c r="G597" s="37"/>
      <c r="H597" s="37"/>
      <c r="I597" s="37"/>
      <c r="J597" s="37"/>
      <c r="K597" s="37"/>
      <c r="L597" s="40" t="s">
        <v>14287</v>
      </c>
      <c r="M597" s="40" t="s">
        <v>14288</v>
      </c>
      <c r="N597" s="40" t="s">
        <v>14289</v>
      </c>
      <c r="O597" s="35" t="s">
        <v>9283</v>
      </c>
      <c r="P597" s="41" t="s">
        <v>9263</v>
      </c>
    </row>
    <row r="598" spans="1:16" ht="12.75" customHeight="1">
      <c r="A598" s="35" t="s">
        <v>4188</v>
      </c>
      <c r="B598" s="36" t="s">
        <v>14290</v>
      </c>
      <c r="C598" s="35" t="s">
        <v>14291</v>
      </c>
      <c r="D598" s="35" t="s">
        <v>9266</v>
      </c>
      <c r="E598" s="38" t="s">
        <v>14292</v>
      </c>
      <c r="F598" s="39"/>
      <c r="G598" s="37"/>
      <c r="H598" s="37"/>
      <c r="I598" s="37"/>
      <c r="J598" s="37"/>
      <c r="K598" s="37"/>
      <c r="L598" s="40" t="s">
        <v>14293</v>
      </c>
      <c r="M598" s="40" t="s">
        <v>14294</v>
      </c>
      <c r="N598" s="40" t="s">
        <v>14295</v>
      </c>
      <c r="O598" s="35" t="s">
        <v>9283</v>
      </c>
      <c r="P598" s="41" t="s">
        <v>9263</v>
      </c>
    </row>
    <row r="599" spans="1:16" ht="12.75" customHeight="1">
      <c r="A599" s="35" t="s">
        <v>4188</v>
      </c>
      <c r="B599" s="36" t="s">
        <v>14296</v>
      </c>
      <c r="C599" s="35" t="s">
        <v>14297</v>
      </c>
      <c r="D599" s="35" t="s">
        <v>9266</v>
      </c>
      <c r="E599" s="38" t="s">
        <v>14298</v>
      </c>
      <c r="F599" s="39"/>
      <c r="G599" s="37"/>
      <c r="H599" s="37"/>
      <c r="I599" s="37"/>
      <c r="J599" s="37"/>
      <c r="K599" s="37"/>
      <c r="L599" s="40" t="s">
        <v>14299</v>
      </c>
      <c r="M599" s="40" t="s">
        <v>14300</v>
      </c>
      <c r="N599" s="40" t="s">
        <v>14301</v>
      </c>
      <c r="O599" s="35" t="s">
        <v>9283</v>
      </c>
      <c r="P599" s="41" t="s">
        <v>9263</v>
      </c>
    </row>
    <row r="600" spans="1:16" ht="12.75" customHeight="1">
      <c r="A600" s="35" t="s">
        <v>4188</v>
      </c>
      <c r="B600" s="36" t="s">
        <v>14302</v>
      </c>
      <c r="C600" s="35" t="s">
        <v>4320</v>
      </c>
      <c r="D600" s="35" t="s">
        <v>8991</v>
      </c>
      <c r="E600" s="38" t="s">
        <v>14303</v>
      </c>
      <c r="F600" s="39"/>
      <c r="G600" s="37"/>
      <c r="H600" s="37"/>
      <c r="I600" s="37"/>
      <c r="J600" s="37"/>
      <c r="K600" s="37"/>
      <c r="L600" s="40" t="s">
        <v>14304</v>
      </c>
      <c r="M600" s="40" t="s">
        <v>14305</v>
      </c>
      <c r="N600" s="40" t="s">
        <v>14306</v>
      </c>
      <c r="O600" s="35" t="s">
        <v>9283</v>
      </c>
      <c r="P600" s="41" t="s">
        <v>9263</v>
      </c>
    </row>
    <row r="601" spans="1:16" ht="12.75" customHeight="1">
      <c r="A601" s="35" t="s">
        <v>4425</v>
      </c>
      <c r="B601" s="36" t="s">
        <v>14307</v>
      </c>
      <c r="C601" s="35" t="s">
        <v>4433</v>
      </c>
      <c r="D601" s="35" t="s">
        <v>8991</v>
      </c>
      <c r="E601" s="38" t="s">
        <v>14308</v>
      </c>
      <c r="F601" s="39"/>
      <c r="G601" s="40" t="s">
        <v>14309</v>
      </c>
      <c r="H601" s="35" t="s">
        <v>9185</v>
      </c>
      <c r="I601" s="35" t="s">
        <v>9185</v>
      </c>
      <c r="J601" s="35" t="s">
        <v>14310</v>
      </c>
      <c r="K601" s="40" t="s">
        <v>14311</v>
      </c>
      <c r="L601" s="40" t="s">
        <v>14312</v>
      </c>
      <c r="M601" s="40" t="s">
        <v>14313</v>
      </c>
      <c r="N601" s="40" t="s">
        <v>14314</v>
      </c>
      <c r="O601" s="37"/>
      <c r="P601" s="41" t="s">
        <v>9766</v>
      </c>
    </row>
    <row r="602" spans="1:16" ht="12.75" customHeight="1">
      <c r="A602" s="35" t="s">
        <v>4425</v>
      </c>
      <c r="B602" s="36" t="s">
        <v>14315</v>
      </c>
      <c r="C602" s="35" t="s">
        <v>4435</v>
      </c>
      <c r="D602" s="35" t="s">
        <v>8991</v>
      </c>
      <c r="E602" s="38" t="s">
        <v>14316</v>
      </c>
      <c r="F602" s="39"/>
      <c r="G602" s="40" t="s">
        <v>14317</v>
      </c>
      <c r="H602" s="35" t="s">
        <v>9185</v>
      </c>
      <c r="I602" s="35" t="s">
        <v>9185</v>
      </c>
      <c r="J602" s="35" t="s">
        <v>14318</v>
      </c>
      <c r="K602" s="40" t="s">
        <v>14319</v>
      </c>
      <c r="L602" s="40" t="s">
        <v>14320</v>
      </c>
      <c r="M602" s="40" t="s">
        <v>14321</v>
      </c>
      <c r="N602" s="40" t="s">
        <v>14322</v>
      </c>
      <c r="O602" s="37"/>
      <c r="P602" s="41" t="s">
        <v>9021</v>
      </c>
    </row>
    <row r="603" spans="1:16" ht="12.75" customHeight="1">
      <c r="A603" s="35" t="s">
        <v>4425</v>
      </c>
      <c r="B603" s="36" t="s">
        <v>14323</v>
      </c>
      <c r="C603" s="35" t="s">
        <v>14324</v>
      </c>
      <c r="D603" s="35" t="s">
        <v>9266</v>
      </c>
      <c r="E603" s="38" t="s">
        <v>14325</v>
      </c>
      <c r="F603" s="39"/>
      <c r="G603" s="40" t="s">
        <v>14326</v>
      </c>
      <c r="H603" s="35" t="s">
        <v>14327</v>
      </c>
      <c r="I603" s="40" t="s">
        <v>14328</v>
      </c>
      <c r="J603" s="35" t="s">
        <v>14329</v>
      </c>
      <c r="K603" s="40" t="s">
        <v>14330</v>
      </c>
      <c r="L603" s="40" t="s">
        <v>14331</v>
      </c>
      <c r="M603" s="40" t="s">
        <v>14332</v>
      </c>
      <c r="N603" s="40" t="s">
        <v>14333</v>
      </c>
      <c r="O603" s="37"/>
      <c r="P603" s="41" t="s">
        <v>10535</v>
      </c>
    </row>
    <row r="604" spans="1:16" ht="12.75" customHeight="1">
      <c r="A604" s="35" t="s">
        <v>4425</v>
      </c>
      <c r="B604" s="36" t="s">
        <v>14334</v>
      </c>
      <c r="C604" s="35" t="s">
        <v>4439</v>
      </c>
      <c r="D604" s="35" t="s">
        <v>8991</v>
      </c>
      <c r="E604" s="38" t="s">
        <v>14335</v>
      </c>
      <c r="F604" s="39"/>
      <c r="G604" s="40" t="s">
        <v>14336</v>
      </c>
      <c r="H604" s="35" t="s">
        <v>14337</v>
      </c>
      <c r="I604" s="40" t="s">
        <v>14338</v>
      </c>
      <c r="J604" s="35" t="s">
        <v>14339</v>
      </c>
      <c r="K604" s="40" t="s">
        <v>14340</v>
      </c>
      <c r="L604" s="40" t="s">
        <v>14341</v>
      </c>
      <c r="M604" s="40" t="s">
        <v>14342</v>
      </c>
      <c r="N604" s="40" t="s">
        <v>14343</v>
      </c>
      <c r="O604" s="37"/>
      <c r="P604" s="41" t="s">
        <v>9122</v>
      </c>
    </row>
    <row r="605" spans="1:16" ht="12.75" customHeight="1">
      <c r="A605" s="35" t="s">
        <v>4425</v>
      </c>
      <c r="B605" s="36" t="s">
        <v>14334</v>
      </c>
      <c r="C605" s="35" t="s">
        <v>4439</v>
      </c>
      <c r="D605" s="35" t="s">
        <v>8991</v>
      </c>
      <c r="E605" s="38" t="s">
        <v>14344</v>
      </c>
      <c r="F605" s="39"/>
      <c r="G605" s="40" t="s">
        <v>14345</v>
      </c>
      <c r="H605" s="35" t="s">
        <v>14346</v>
      </c>
      <c r="I605" s="40" t="s">
        <v>14347</v>
      </c>
      <c r="J605" s="35" t="s">
        <v>14348</v>
      </c>
      <c r="K605" s="40" t="s">
        <v>14349</v>
      </c>
      <c r="L605" s="40" t="s">
        <v>14350</v>
      </c>
      <c r="M605" s="40" t="s">
        <v>14351</v>
      </c>
      <c r="N605" s="40" t="s">
        <v>14352</v>
      </c>
      <c r="O605" s="37"/>
      <c r="P605" s="41" t="s">
        <v>9122</v>
      </c>
    </row>
    <row r="606" spans="1:16" ht="12.75" customHeight="1">
      <c r="A606" s="35" t="s">
        <v>4425</v>
      </c>
      <c r="B606" s="36" t="s">
        <v>14334</v>
      </c>
      <c r="C606" s="35" t="s">
        <v>4439</v>
      </c>
      <c r="D606" s="35" t="s">
        <v>8991</v>
      </c>
      <c r="E606" s="38" t="s">
        <v>14353</v>
      </c>
      <c r="F606" s="39"/>
      <c r="G606" s="40" t="s">
        <v>14354</v>
      </c>
      <c r="H606" s="35" t="s">
        <v>14355</v>
      </c>
      <c r="I606" s="40" t="s">
        <v>14356</v>
      </c>
      <c r="J606" s="35" t="s">
        <v>14357</v>
      </c>
      <c r="K606" s="40" t="s">
        <v>14358</v>
      </c>
      <c r="L606" s="40" t="s">
        <v>14359</v>
      </c>
      <c r="M606" s="40" t="s">
        <v>14360</v>
      </c>
      <c r="N606" s="40" t="s">
        <v>14361</v>
      </c>
      <c r="O606" s="37"/>
      <c r="P606" s="41" t="s">
        <v>9122</v>
      </c>
    </row>
    <row r="607" spans="1:16" ht="12.95" customHeight="1">
      <c r="A607" s="35" t="s">
        <v>4425</v>
      </c>
      <c r="B607" s="36" t="s">
        <v>14362</v>
      </c>
      <c r="C607" s="35" t="s">
        <v>4441</v>
      </c>
      <c r="D607" s="35" t="s">
        <v>8991</v>
      </c>
      <c r="E607" s="38" t="s">
        <v>14363</v>
      </c>
      <c r="F607" s="39"/>
      <c r="G607" s="37" t="str" cm="1">
        <f t="array" ref="G607">HYPERLINK("https://n2t.net/ark:/65665/33fe0b6c1-efa2-4ffb-9f1d-2fa39a3d76fb")</f>
        <v>https://n2t.net/ark:/65665/33fe0b6c1-efa2-4ffb-9f1d-2fa39a3d76fb</v>
      </c>
      <c r="H607" s="35" t="s">
        <v>14364</v>
      </c>
      <c r="I607" s="37" t="str" cm="1">
        <f t="array" ref="I607">HYPERLINK("https://n2t.net/ark:/65665/31b59417d-e362-4d09-a3d6-ab75ae76435e")</f>
        <v>https://n2t.net/ark:/65665/31b59417d-e362-4d09-a3d6-ab75ae76435e</v>
      </c>
      <c r="J607" s="35" t="s">
        <v>9185</v>
      </c>
      <c r="K607" s="35" t="s">
        <v>9185</v>
      </c>
      <c r="L607" s="43" t="str" cm="1">
        <f t="array" ref="L607">HYPERLINK("https://www.ncbi.nlm.nih.gov/biosample/?term=SAMN48403142","SAMN48403142")</f>
        <v>SAMN48403142</v>
      </c>
      <c r="M607" s="43" t="str" cm="1">
        <f t="array" ref="M607">HYPERLINK("https://www.ncbi.nlm.nih.gov/sra/?term=SRR33529733","SRR33529733")</f>
        <v>SRR33529733</v>
      </c>
      <c r="N607" s="43" t="str" cm="1">
        <f t="array" ref="N607">HYPERLINK("https://www.ncbi.nlm.nih.gov/nuccore/PV660486","PV660486")</f>
        <v>PV660486</v>
      </c>
      <c r="O607" s="37"/>
      <c r="P607" s="41" t="s">
        <v>11249</v>
      </c>
    </row>
    <row r="608" spans="1:16" ht="12.95" customHeight="1">
      <c r="A608" s="35" t="s">
        <v>4425</v>
      </c>
      <c r="B608" s="36" t="s">
        <v>14362</v>
      </c>
      <c r="C608" s="35" t="s">
        <v>4441</v>
      </c>
      <c r="D608" s="35" t="s">
        <v>8991</v>
      </c>
      <c r="E608" s="38" t="s">
        <v>14365</v>
      </c>
      <c r="F608" s="39"/>
      <c r="G608" s="37" t="str" cm="1">
        <f t="array" ref="G608">HYPERLINK("https://n2t.net/ark:/65665/3a7f628a0-5b6b-4701-b6c0-30f4abeb1b66")</f>
        <v>https://n2t.net/ark:/65665/3a7f628a0-5b6b-4701-b6c0-30f4abeb1b66</v>
      </c>
      <c r="H608" s="35" t="s">
        <v>14366</v>
      </c>
      <c r="I608" s="37" t="str" cm="1">
        <f t="array" ref="I608">HYPERLINK("https://n2t.net/ark:/65665/3858d6bb7-7dbc-4556-8c6d-4fcf0072fd4f")</f>
        <v>https://n2t.net/ark:/65665/3858d6bb7-7dbc-4556-8c6d-4fcf0072fd4f</v>
      </c>
      <c r="J608" s="35" t="s">
        <v>9185</v>
      </c>
      <c r="K608" s="35" t="s">
        <v>9185</v>
      </c>
      <c r="L608" s="43" t="str" cm="1">
        <f t="array" ref="L608">HYPERLINK("https://www.ncbi.nlm.nih.gov/biosample/?term=SAMN48403143","SAMN48403143")</f>
        <v>SAMN48403143</v>
      </c>
      <c r="M608" s="43" t="str" cm="1">
        <f t="array" ref="M608">HYPERLINK("https://www.ncbi.nlm.nih.gov/sra/?term=SRR33529732","SRR33529732")</f>
        <v>SRR33529732</v>
      </c>
      <c r="N608" s="43" t="str" cm="1">
        <f t="array" ref="N608">HYPERLINK("https://www.ncbi.nlm.nih.gov/nuccore/PV660501","PV660501")</f>
        <v>PV660501</v>
      </c>
      <c r="O608" s="37"/>
      <c r="P608" s="41" t="s">
        <v>11249</v>
      </c>
    </row>
    <row r="609" spans="1:16" ht="12.75" customHeight="1">
      <c r="A609" s="35" t="s">
        <v>4447</v>
      </c>
      <c r="B609" s="36" t="s">
        <v>14367</v>
      </c>
      <c r="C609" s="35" t="s">
        <v>14368</v>
      </c>
      <c r="D609" s="35" t="s">
        <v>10013</v>
      </c>
      <c r="E609" s="38" t="s">
        <v>14369</v>
      </c>
      <c r="F609" s="42" t="s">
        <v>14370</v>
      </c>
      <c r="G609" s="37"/>
      <c r="H609" s="37"/>
      <c r="I609" s="37"/>
      <c r="J609" s="37"/>
      <c r="K609" s="37"/>
      <c r="L609" s="40" t="s">
        <v>14371</v>
      </c>
      <c r="M609" s="40" t="s">
        <v>14372</v>
      </c>
      <c r="N609" s="40" t="s">
        <v>14373</v>
      </c>
      <c r="O609" s="35" t="s">
        <v>9283</v>
      </c>
      <c r="P609" s="41" t="s">
        <v>9263</v>
      </c>
    </row>
    <row r="610" spans="1:16" ht="12.75" customHeight="1">
      <c r="A610" s="35" t="s">
        <v>4464</v>
      </c>
      <c r="B610" s="36" t="s">
        <v>14374</v>
      </c>
      <c r="C610" s="35" t="s">
        <v>14375</v>
      </c>
      <c r="D610" s="35" t="s">
        <v>9266</v>
      </c>
      <c r="E610" s="38" t="s">
        <v>14376</v>
      </c>
      <c r="F610" s="39"/>
      <c r="G610" s="37"/>
      <c r="H610" s="37"/>
      <c r="I610" s="37"/>
      <c r="J610" s="37"/>
      <c r="K610" s="37"/>
      <c r="L610" s="40" t="s">
        <v>14377</v>
      </c>
      <c r="M610" s="40" t="s">
        <v>14378</v>
      </c>
      <c r="N610" s="40" t="s">
        <v>14379</v>
      </c>
      <c r="O610" s="37"/>
      <c r="P610" s="41" t="s">
        <v>9122</v>
      </c>
    </row>
    <row r="611" spans="1:16" ht="12.75" customHeight="1">
      <c r="A611" s="35" t="s">
        <v>4464</v>
      </c>
      <c r="B611" s="36" t="s">
        <v>14380</v>
      </c>
      <c r="C611" s="35" t="s">
        <v>4475</v>
      </c>
      <c r="D611" s="35" t="s">
        <v>8991</v>
      </c>
      <c r="E611" s="38" t="s">
        <v>14381</v>
      </c>
      <c r="F611" s="39"/>
      <c r="G611" s="37"/>
      <c r="H611" s="37"/>
      <c r="I611" s="37"/>
      <c r="J611" s="37"/>
      <c r="K611" s="37"/>
      <c r="L611" s="40" t="s">
        <v>14382</v>
      </c>
      <c r="M611" s="40" t="s">
        <v>14383</v>
      </c>
      <c r="N611" s="40" t="s">
        <v>14384</v>
      </c>
      <c r="O611" s="35" t="s">
        <v>9283</v>
      </c>
      <c r="P611" s="41" t="s">
        <v>9263</v>
      </c>
    </row>
    <row r="612" spans="1:16" ht="12.75" customHeight="1">
      <c r="A612" s="35" t="s">
        <v>4464</v>
      </c>
      <c r="B612" s="36" t="s">
        <v>14385</v>
      </c>
      <c r="C612" s="35" t="s">
        <v>14386</v>
      </c>
      <c r="D612" s="35" t="s">
        <v>9266</v>
      </c>
      <c r="E612" s="38" t="s">
        <v>14387</v>
      </c>
      <c r="F612" s="39"/>
      <c r="G612" s="37"/>
      <c r="H612" s="37"/>
      <c r="I612" s="37"/>
      <c r="J612" s="37"/>
      <c r="K612" s="37"/>
      <c r="L612" s="40" t="s">
        <v>14388</v>
      </c>
      <c r="M612" s="40" t="s">
        <v>14389</v>
      </c>
      <c r="N612" s="40" t="s">
        <v>14390</v>
      </c>
      <c r="O612" s="37"/>
      <c r="P612" s="41" t="s">
        <v>9122</v>
      </c>
    </row>
    <row r="613" spans="1:16" ht="12.75" customHeight="1">
      <c r="A613" s="35" t="s">
        <v>14391</v>
      </c>
      <c r="B613" s="36" t="s">
        <v>14392</v>
      </c>
      <c r="C613" s="35" t="s">
        <v>4485</v>
      </c>
      <c r="D613" s="35" t="s">
        <v>8979</v>
      </c>
      <c r="E613" s="38" t="s">
        <v>14393</v>
      </c>
      <c r="F613" s="39"/>
      <c r="G613" s="40" t="s">
        <v>14394</v>
      </c>
      <c r="H613" s="35" t="s">
        <v>14395</v>
      </c>
      <c r="I613" s="40" t="s">
        <v>14396</v>
      </c>
      <c r="J613" s="35" t="s">
        <v>14397</v>
      </c>
      <c r="K613" s="40" t="s">
        <v>14398</v>
      </c>
      <c r="L613" s="40" t="s">
        <v>14399</v>
      </c>
      <c r="M613" s="40" t="s">
        <v>14400</v>
      </c>
      <c r="N613" s="40" t="s">
        <v>14401</v>
      </c>
      <c r="O613" s="37"/>
      <c r="P613" s="41" t="s">
        <v>14402</v>
      </c>
    </row>
    <row r="614" spans="1:16" ht="12.75" customHeight="1">
      <c r="A614" s="35" t="s">
        <v>14391</v>
      </c>
      <c r="B614" s="36" t="s">
        <v>14392</v>
      </c>
      <c r="C614" s="35" t="s">
        <v>4485</v>
      </c>
      <c r="D614" s="35" t="s">
        <v>8979</v>
      </c>
      <c r="E614" s="38" t="s">
        <v>14403</v>
      </c>
      <c r="F614" s="39"/>
      <c r="G614" s="40" t="s">
        <v>14404</v>
      </c>
      <c r="H614" s="35" t="s">
        <v>14405</v>
      </c>
      <c r="I614" s="40" t="s">
        <v>14406</v>
      </c>
      <c r="J614" s="35" t="s">
        <v>14407</v>
      </c>
      <c r="K614" s="40" t="s">
        <v>14408</v>
      </c>
      <c r="L614" s="40" t="s">
        <v>14409</v>
      </c>
      <c r="M614" s="40" t="s">
        <v>14410</v>
      </c>
      <c r="N614" s="40" t="s">
        <v>14411</v>
      </c>
      <c r="O614" s="37"/>
      <c r="P614" s="41" t="s">
        <v>9021</v>
      </c>
    </row>
    <row r="615" spans="1:16" ht="12.75" customHeight="1">
      <c r="A615" s="35" t="s">
        <v>14391</v>
      </c>
      <c r="B615" s="36" t="s">
        <v>14412</v>
      </c>
      <c r="C615" s="35" t="s">
        <v>4487</v>
      </c>
      <c r="D615" s="35" t="s">
        <v>8979</v>
      </c>
      <c r="E615" s="38" t="s">
        <v>14413</v>
      </c>
      <c r="F615" s="39"/>
      <c r="G615" s="40" t="s">
        <v>14414</v>
      </c>
      <c r="H615" s="35" t="s">
        <v>14415</v>
      </c>
      <c r="I615" s="40" t="s">
        <v>14416</v>
      </c>
      <c r="J615" s="35" t="s">
        <v>14417</v>
      </c>
      <c r="K615" s="40" t="s">
        <v>14418</v>
      </c>
      <c r="L615" s="40" t="s">
        <v>14419</v>
      </c>
      <c r="M615" s="40" t="s">
        <v>14420</v>
      </c>
      <c r="N615" s="40" t="s">
        <v>14421</v>
      </c>
      <c r="O615" s="37"/>
      <c r="P615" s="41" t="s">
        <v>9021</v>
      </c>
    </row>
    <row r="616" spans="1:16" ht="12.75" customHeight="1">
      <c r="A616" s="35" t="s">
        <v>14391</v>
      </c>
      <c r="B616" s="36" t="s">
        <v>14422</v>
      </c>
      <c r="C616" s="35" t="s">
        <v>4489</v>
      </c>
      <c r="D616" s="35" t="s">
        <v>8979</v>
      </c>
      <c r="E616" s="38" t="s">
        <v>14423</v>
      </c>
      <c r="F616" s="39"/>
      <c r="G616" s="40" t="s">
        <v>14424</v>
      </c>
      <c r="H616" s="35" t="s">
        <v>14425</v>
      </c>
      <c r="I616" s="40" t="s">
        <v>14426</v>
      </c>
      <c r="J616" s="35" t="s">
        <v>14427</v>
      </c>
      <c r="K616" s="40" t="s">
        <v>14428</v>
      </c>
      <c r="L616" s="40" t="s">
        <v>14429</v>
      </c>
      <c r="M616" s="40" t="s">
        <v>14430</v>
      </c>
      <c r="N616" s="40" t="s">
        <v>14431</v>
      </c>
      <c r="O616" s="35" t="s">
        <v>9283</v>
      </c>
      <c r="P616" s="41" t="s">
        <v>14432</v>
      </c>
    </row>
    <row r="617" spans="1:16" ht="12.75" customHeight="1">
      <c r="A617" s="35" t="s">
        <v>14391</v>
      </c>
      <c r="B617" s="36" t="s">
        <v>14422</v>
      </c>
      <c r="C617" s="35" t="s">
        <v>4489</v>
      </c>
      <c r="D617" s="35" t="s">
        <v>8979</v>
      </c>
      <c r="E617" s="38" t="s">
        <v>14433</v>
      </c>
      <c r="F617" s="39"/>
      <c r="G617" s="40" t="s">
        <v>14434</v>
      </c>
      <c r="H617" s="35" t="s">
        <v>14435</v>
      </c>
      <c r="I617" s="40" t="s">
        <v>14436</v>
      </c>
      <c r="J617" s="35" t="s">
        <v>14437</v>
      </c>
      <c r="K617" s="40" t="s">
        <v>14438</v>
      </c>
      <c r="L617" s="40" t="s">
        <v>14439</v>
      </c>
      <c r="M617" s="40" t="s">
        <v>14440</v>
      </c>
      <c r="N617" s="40" t="s">
        <v>14441</v>
      </c>
      <c r="O617" s="35" t="s">
        <v>9283</v>
      </c>
      <c r="P617" s="41" t="s">
        <v>14432</v>
      </c>
    </row>
    <row r="618" spans="1:16" ht="12.75" customHeight="1">
      <c r="A618" s="35" t="s">
        <v>14391</v>
      </c>
      <c r="B618" s="36" t="s">
        <v>14422</v>
      </c>
      <c r="C618" s="35" t="s">
        <v>4489</v>
      </c>
      <c r="D618" s="35" t="s">
        <v>8979</v>
      </c>
      <c r="E618" s="38" t="s">
        <v>14442</v>
      </c>
      <c r="F618" s="39"/>
      <c r="G618" s="40" t="s">
        <v>14443</v>
      </c>
      <c r="H618" s="35" t="s">
        <v>14444</v>
      </c>
      <c r="I618" s="40" t="s">
        <v>14445</v>
      </c>
      <c r="J618" s="35" t="s">
        <v>14446</v>
      </c>
      <c r="K618" s="40" t="s">
        <v>14447</v>
      </c>
      <c r="L618" s="40" t="s">
        <v>14448</v>
      </c>
      <c r="M618" s="40" t="s">
        <v>14449</v>
      </c>
      <c r="N618" s="40" t="s">
        <v>14450</v>
      </c>
      <c r="O618" s="37"/>
      <c r="P618" s="41" t="s">
        <v>9021</v>
      </c>
    </row>
    <row r="619" spans="1:16" ht="12.75" customHeight="1">
      <c r="A619" s="35" t="s">
        <v>14391</v>
      </c>
      <c r="B619" s="36" t="s">
        <v>14422</v>
      </c>
      <c r="C619" s="35" t="s">
        <v>4489</v>
      </c>
      <c r="D619" s="35" t="s">
        <v>8979</v>
      </c>
      <c r="E619" s="38" t="s">
        <v>14451</v>
      </c>
      <c r="F619" s="39"/>
      <c r="G619" s="40" t="s">
        <v>14452</v>
      </c>
      <c r="H619" s="35" t="s">
        <v>14453</v>
      </c>
      <c r="I619" s="40" t="s">
        <v>14454</v>
      </c>
      <c r="J619" s="35" t="s">
        <v>14455</v>
      </c>
      <c r="K619" s="40" t="s">
        <v>14456</v>
      </c>
      <c r="L619" s="40" t="s">
        <v>14457</v>
      </c>
      <c r="M619" s="40" t="s">
        <v>14458</v>
      </c>
      <c r="N619" s="40" t="s">
        <v>14459</v>
      </c>
      <c r="O619" s="35" t="s">
        <v>9283</v>
      </c>
      <c r="P619" s="41" t="s">
        <v>14432</v>
      </c>
    </row>
    <row r="620" spans="1:16" ht="12.75" customHeight="1">
      <c r="A620" s="35" t="s">
        <v>14391</v>
      </c>
      <c r="B620" s="36" t="s">
        <v>14422</v>
      </c>
      <c r="C620" s="35" t="s">
        <v>4489</v>
      </c>
      <c r="D620" s="35" t="s">
        <v>8979</v>
      </c>
      <c r="E620" s="38" t="s">
        <v>9185</v>
      </c>
      <c r="F620" s="42" t="s">
        <v>14460</v>
      </c>
      <c r="G620" s="35" t="s">
        <v>9185</v>
      </c>
      <c r="H620" s="35" t="s">
        <v>14461</v>
      </c>
      <c r="I620" s="40" t="s">
        <v>14462</v>
      </c>
      <c r="J620" s="35" t="s">
        <v>14463</v>
      </c>
      <c r="K620" s="40" t="s">
        <v>14464</v>
      </c>
      <c r="L620" s="40" t="s">
        <v>14465</v>
      </c>
      <c r="M620" s="40" t="s">
        <v>14466</v>
      </c>
      <c r="N620" s="40" t="s">
        <v>14467</v>
      </c>
      <c r="O620" s="35" t="s">
        <v>9283</v>
      </c>
      <c r="P620" s="41" t="s">
        <v>14432</v>
      </c>
    </row>
    <row r="621" spans="1:16" ht="12.75" customHeight="1">
      <c r="A621" s="35" t="s">
        <v>14391</v>
      </c>
      <c r="B621" s="36" t="s">
        <v>14422</v>
      </c>
      <c r="C621" s="35" t="s">
        <v>4489</v>
      </c>
      <c r="D621" s="35" t="s">
        <v>8979</v>
      </c>
      <c r="E621" s="38" t="s">
        <v>9185</v>
      </c>
      <c r="F621" s="42" t="s">
        <v>14468</v>
      </c>
      <c r="G621" s="35" t="s">
        <v>9185</v>
      </c>
      <c r="H621" s="35" t="s">
        <v>14469</v>
      </c>
      <c r="I621" s="40" t="s">
        <v>14470</v>
      </c>
      <c r="J621" s="35" t="s">
        <v>14471</v>
      </c>
      <c r="K621" s="40" t="s">
        <v>14472</v>
      </c>
      <c r="L621" s="40" t="s">
        <v>14473</v>
      </c>
      <c r="M621" s="40" t="s">
        <v>14474</v>
      </c>
      <c r="N621" s="40" t="s">
        <v>14475</v>
      </c>
      <c r="O621" s="35" t="s">
        <v>9283</v>
      </c>
      <c r="P621" s="41" t="s">
        <v>14432</v>
      </c>
    </row>
    <row r="622" spans="1:16" ht="12.75" customHeight="1">
      <c r="A622" s="35" t="s">
        <v>14391</v>
      </c>
      <c r="B622" s="36" t="s">
        <v>14422</v>
      </c>
      <c r="C622" s="35" t="s">
        <v>4489</v>
      </c>
      <c r="D622" s="35" t="s">
        <v>8979</v>
      </c>
      <c r="E622" s="38" t="s">
        <v>9185</v>
      </c>
      <c r="F622" s="42" t="s">
        <v>14476</v>
      </c>
      <c r="G622" s="35" t="s">
        <v>9185</v>
      </c>
      <c r="H622" s="35" t="s">
        <v>14477</v>
      </c>
      <c r="I622" s="40" t="s">
        <v>14478</v>
      </c>
      <c r="J622" s="35" t="s">
        <v>14479</v>
      </c>
      <c r="K622" s="40" t="s">
        <v>14480</v>
      </c>
      <c r="L622" s="40" t="s">
        <v>14481</v>
      </c>
      <c r="M622" s="40" t="s">
        <v>14482</v>
      </c>
      <c r="N622" s="40" t="s">
        <v>14483</v>
      </c>
      <c r="O622" s="35" t="s">
        <v>9283</v>
      </c>
      <c r="P622" s="41" t="s">
        <v>14432</v>
      </c>
    </row>
    <row r="623" spans="1:16" ht="12.75" customHeight="1">
      <c r="A623" s="35" t="s">
        <v>14391</v>
      </c>
      <c r="B623" s="36" t="s">
        <v>14422</v>
      </c>
      <c r="C623" s="35" t="s">
        <v>4489</v>
      </c>
      <c r="D623" s="35" t="s">
        <v>8979</v>
      </c>
      <c r="E623" s="38" t="s">
        <v>9185</v>
      </c>
      <c r="F623" s="42" t="s">
        <v>14484</v>
      </c>
      <c r="G623" s="35" t="s">
        <v>9185</v>
      </c>
      <c r="H623" s="35" t="s">
        <v>14485</v>
      </c>
      <c r="I623" s="40" t="s">
        <v>14486</v>
      </c>
      <c r="J623" s="35" t="s">
        <v>14487</v>
      </c>
      <c r="K623" s="40" t="s">
        <v>14488</v>
      </c>
      <c r="L623" s="40" t="s">
        <v>14489</v>
      </c>
      <c r="M623" s="40" t="s">
        <v>14490</v>
      </c>
      <c r="N623" s="40" t="s">
        <v>14491</v>
      </c>
      <c r="O623" s="35" t="s">
        <v>9283</v>
      </c>
      <c r="P623" s="41" t="s">
        <v>14432</v>
      </c>
    </row>
    <row r="624" spans="1:16" ht="12.75" customHeight="1">
      <c r="A624" s="35" t="s">
        <v>14391</v>
      </c>
      <c r="B624" s="36" t="s">
        <v>14422</v>
      </c>
      <c r="C624" s="35" t="s">
        <v>4489</v>
      </c>
      <c r="D624" s="35" t="s">
        <v>8979</v>
      </c>
      <c r="E624" s="38" t="s">
        <v>9185</v>
      </c>
      <c r="F624" s="42" t="s">
        <v>14492</v>
      </c>
      <c r="G624" s="35" t="s">
        <v>9185</v>
      </c>
      <c r="H624" s="35" t="s">
        <v>14493</v>
      </c>
      <c r="I624" s="40" t="s">
        <v>14494</v>
      </c>
      <c r="J624" s="35" t="s">
        <v>14495</v>
      </c>
      <c r="K624" s="40" t="s">
        <v>14496</v>
      </c>
      <c r="L624" s="40" t="s">
        <v>14497</v>
      </c>
      <c r="M624" s="40" t="s">
        <v>14498</v>
      </c>
      <c r="N624" s="40" t="s">
        <v>14499</v>
      </c>
      <c r="O624" s="35" t="s">
        <v>9283</v>
      </c>
      <c r="P624" s="41" t="s">
        <v>14432</v>
      </c>
    </row>
    <row r="625" spans="1:16" ht="12.75" customHeight="1">
      <c r="A625" s="35" t="s">
        <v>14391</v>
      </c>
      <c r="B625" s="36" t="s">
        <v>14422</v>
      </c>
      <c r="C625" s="35" t="s">
        <v>4489</v>
      </c>
      <c r="D625" s="35" t="s">
        <v>8979</v>
      </c>
      <c r="E625" s="38" t="s">
        <v>9185</v>
      </c>
      <c r="F625" s="42" t="s">
        <v>14500</v>
      </c>
      <c r="G625" s="35" t="s">
        <v>9185</v>
      </c>
      <c r="H625" s="35" t="s">
        <v>14501</v>
      </c>
      <c r="I625" s="40" t="s">
        <v>14502</v>
      </c>
      <c r="J625" s="35" t="s">
        <v>14503</v>
      </c>
      <c r="K625" s="40" t="s">
        <v>14504</v>
      </c>
      <c r="L625" s="40" t="s">
        <v>14505</v>
      </c>
      <c r="M625" s="40" t="s">
        <v>14506</v>
      </c>
      <c r="N625" s="40" t="s">
        <v>14507</v>
      </c>
      <c r="O625" s="35" t="s">
        <v>9283</v>
      </c>
      <c r="P625" s="41" t="s">
        <v>14432</v>
      </c>
    </row>
    <row r="626" spans="1:16" ht="12.75" customHeight="1">
      <c r="A626" s="35" t="s">
        <v>14391</v>
      </c>
      <c r="B626" s="36" t="s">
        <v>14508</v>
      </c>
      <c r="C626" s="35" t="s">
        <v>4495</v>
      </c>
      <c r="D626" s="35" t="s">
        <v>8979</v>
      </c>
      <c r="E626" s="38" t="s">
        <v>14509</v>
      </c>
      <c r="F626" s="39"/>
      <c r="G626" s="40" t="s">
        <v>14510</v>
      </c>
      <c r="H626" s="35" t="s">
        <v>14511</v>
      </c>
      <c r="I626" s="40" t="s">
        <v>14512</v>
      </c>
      <c r="J626" s="35" t="s">
        <v>14513</v>
      </c>
      <c r="K626" s="40" t="s">
        <v>14514</v>
      </c>
      <c r="L626" s="40" t="s">
        <v>14515</v>
      </c>
      <c r="M626" s="40" t="s">
        <v>14516</v>
      </c>
      <c r="N626" s="40" t="s">
        <v>14517</v>
      </c>
      <c r="O626" s="37"/>
      <c r="P626" s="41" t="s">
        <v>14402</v>
      </c>
    </row>
    <row r="627" spans="1:16" ht="12.75" customHeight="1">
      <c r="A627" s="35" t="s">
        <v>14391</v>
      </c>
      <c r="B627" s="36" t="s">
        <v>14508</v>
      </c>
      <c r="C627" s="35" t="s">
        <v>4495</v>
      </c>
      <c r="D627" s="35" t="s">
        <v>8979</v>
      </c>
      <c r="E627" s="38" t="s">
        <v>14518</v>
      </c>
      <c r="F627" s="39"/>
      <c r="G627" s="40" t="s">
        <v>14519</v>
      </c>
      <c r="H627" s="35" t="s">
        <v>14520</v>
      </c>
      <c r="I627" s="40" t="s">
        <v>14521</v>
      </c>
      <c r="J627" s="35" t="s">
        <v>14522</v>
      </c>
      <c r="K627" s="40" t="s">
        <v>14523</v>
      </c>
      <c r="L627" s="40" t="s">
        <v>14524</v>
      </c>
      <c r="M627" s="40" t="s">
        <v>14525</v>
      </c>
      <c r="N627" s="40" t="s">
        <v>14526</v>
      </c>
      <c r="O627" s="37"/>
      <c r="P627" s="41" t="s">
        <v>14402</v>
      </c>
    </row>
    <row r="628" spans="1:16" ht="12.75" customHeight="1">
      <c r="A628" s="35" t="s">
        <v>14391</v>
      </c>
      <c r="B628" s="36" t="s">
        <v>14508</v>
      </c>
      <c r="C628" s="35" t="s">
        <v>4495</v>
      </c>
      <c r="D628" s="35" t="s">
        <v>8979</v>
      </c>
      <c r="E628" s="38" t="s">
        <v>14527</v>
      </c>
      <c r="F628" s="39"/>
      <c r="G628" s="40" t="s">
        <v>14528</v>
      </c>
      <c r="H628" s="35" t="s">
        <v>14529</v>
      </c>
      <c r="I628" s="40" t="s">
        <v>14530</v>
      </c>
      <c r="J628" s="35" t="s">
        <v>14531</v>
      </c>
      <c r="K628" s="40" t="s">
        <v>14532</v>
      </c>
      <c r="L628" s="40" t="s">
        <v>14533</v>
      </c>
      <c r="M628" s="40" t="s">
        <v>14534</v>
      </c>
      <c r="N628" s="40" t="s">
        <v>14535</v>
      </c>
      <c r="O628" s="37"/>
      <c r="P628" s="41" t="s">
        <v>14402</v>
      </c>
    </row>
    <row r="629" spans="1:16" ht="12.75" customHeight="1">
      <c r="A629" s="35" t="s">
        <v>14391</v>
      </c>
      <c r="B629" s="36" t="s">
        <v>14508</v>
      </c>
      <c r="C629" s="35" t="s">
        <v>4495</v>
      </c>
      <c r="D629" s="35" t="s">
        <v>8979</v>
      </c>
      <c r="E629" s="38" t="s">
        <v>14536</v>
      </c>
      <c r="F629" s="39"/>
      <c r="G629" s="40" t="s">
        <v>14537</v>
      </c>
      <c r="H629" s="35" t="s">
        <v>14538</v>
      </c>
      <c r="I629" s="40" t="s">
        <v>14539</v>
      </c>
      <c r="J629" s="35" t="s">
        <v>14540</v>
      </c>
      <c r="K629" s="40" t="s">
        <v>14541</v>
      </c>
      <c r="L629" s="40" t="s">
        <v>14542</v>
      </c>
      <c r="M629" s="40" t="s">
        <v>14543</v>
      </c>
      <c r="N629" s="40" t="s">
        <v>14544</v>
      </c>
      <c r="O629" s="37"/>
      <c r="P629" s="41" t="s">
        <v>14402</v>
      </c>
    </row>
    <row r="630" spans="1:16" ht="12.75" customHeight="1">
      <c r="A630" s="35" t="s">
        <v>14391</v>
      </c>
      <c r="B630" s="36" t="s">
        <v>14508</v>
      </c>
      <c r="C630" s="35" t="s">
        <v>4495</v>
      </c>
      <c r="D630" s="35" t="s">
        <v>8979</v>
      </c>
      <c r="E630" s="38" t="s">
        <v>14545</v>
      </c>
      <c r="F630" s="39"/>
      <c r="G630" s="40" t="s">
        <v>14546</v>
      </c>
      <c r="H630" s="35" t="s">
        <v>14547</v>
      </c>
      <c r="I630" s="40" t="s">
        <v>14548</v>
      </c>
      <c r="J630" s="35" t="s">
        <v>14549</v>
      </c>
      <c r="K630" s="40" t="s">
        <v>14550</v>
      </c>
      <c r="L630" s="40" t="s">
        <v>14551</v>
      </c>
      <c r="M630" s="40" t="s">
        <v>14552</v>
      </c>
      <c r="N630" s="40" t="s">
        <v>14553</v>
      </c>
      <c r="O630" s="37"/>
      <c r="P630" s="41" t="s">
        <v>14402</v>
      </c>
    </row>
    <row r="631" spans="1:16" ht="12.75" customHeight="1">
      <c r="A631" s="35" t="s">
        <v>14391</v>
      </c>
      <c r="B631" s="36" t="s">
        <v>14508</v>
      </c>
      <c r="C631" s="35" t="s">
        <v>4495</v>
      </c>
      <c r="D631" s="35" t="s">
        <v>8979</v>
      </c>
      <c r="E631" s="38" t="s">
        <v>14554</v>
      </c>
      <c r="F631" s="39"/>
      <c r="G631" s="40" t="s">
        <v>14555</v>
      </c>
      <c r="H631" s="35" t="s">
        <v>14556</v>
      </c>
      <c r="I631" s="40" t="s">
        <v>14557</v>
      </c>
      <c r="J631" s="35" t="s">
        <v>14558</v>
      </c>
      <c r="K631" s="40" t="s">
        <v>14559</v>
      </c>
      <c r="L631" s="40" t="s">
        <v>14560</v>
      </c>
      <c r="M631" s="40" t="s">
        <v>14561</v>
      </c>
      <c r="N631" s="40" t="s">
        <v>14562</v>
      </c>
      <c r="O631" s="37"/>
      <c r="P631" s="41" t="s">
        <v>14402</v>
      </c>
    </row>
    <row r="632" spans="1:16" ht="12.75" customHeight="1">
      <c r="A632" s="35" t="s">
        <v>14391</v>
      </c>
      <c r="B632" s="36" t="s">
        <v>14508</v>
      </c>
      <c r="C632" s="35" t="s">
        <v>4495</v>
      </c>
      <c r="D632" s="35" t="s">
        <v>8979</v>
      </c>
      <c r="E632" s="38" t="s">
        <v>14563</v>
      </c>
      <c r="F632" s="39"/>
      <c r="G632" s="40" t="s">
        <v>14564</v>
      </c>
      <c r="H632" s="35" t="s">
        <v>14565</v>
      </c>
      <c r="I632" s="40" t="s">
        <v>14566</v>
      </c>
      <c r="J632" s="35" t="s">
        <v>14567</v>
      </c>
      <c r="K632" s="40" t="s">
        <v>14568</v>
      </c>
      <c r="L632" s="40" t="s">
        <v>14569</v>
      </c>
      <c r="M632" s="40" t="s">
        <v>14570</v>
      </c>
      <c r="N632" s="40" t="s">
        <v>14571</v>
      </c>
      <c r="O632" s="37"/>
      <c r="P632" s="41" t="s">
        <v>14402</v>
      </c>
    </row>
    <row r="633" spans="1:16" ht="12.75" customHeight="1">
      <c r="A633" s="35" t="s">
        <v>14391</v>
      </c>
      <c r="B633" s="36" t="s">
        <v>14508</v>
      </c>
      <c r="C633" s="35" t="s">
        <v>4495</v>
      </c>
      <c r="D633" s="35" t="s">
        <v>8979</v>
      </c>
      <c r="E633" s="38" t="s">
        <v>14572</v>
      </c>
      <c r="F633" s="39"/>
      <c r="G633" s="40" t="s">
        <v>14573</v>
      </c>
      <c r="H633" s="35" t="s">
        <v>14574</v>
      </c>
      <c r="I633" s="40" t="s">
        <v>14575</v>
      </c>
      <c r="J633" s="35" t="s">
        <v>14576</v>
      </c>
      <c r="K633" s="40" t="s">
        <v>14577</v>
      </c>
      <c r="L633" s="40" t="s">
        <v>14578</v>
      </c>
      <c r="M633" s="40" t="s">
        <v>14579</v>
      </c>
      <c r="N633" s="40" t="s">
        <v>14580</v>
      </c>
      <c r="O633" s="37"/>
      <c r="P633" s="41" t="s">
        <v>14402</v>
      </c>
    </row>
    <row r="634" spans="1:16" ht="12.75" customHeight="1">
      <c r="A634" s="35" t="s">
        <v>14391</v>
      </c>
      <c r="B634" s="36" t="s">
        <v>14508</v>
      </c>
      <c r="C634" s="35" t="s">
        <v>4495</v>
      </c>
      <c r="D634" s="35" t="s">
        <v>8979</v>
      </c>
      <c r="E634" s="38" t="s">
        <v>14581</v>
      </c>
      <c r="F634" s="39"/>
      <c r="G634" s="40" t="s">
        <v>14582</v>
      </c>
      <c r="H634" s="35" t="s">
        <v>14583</v>
      </c>
      <c r="I634" s="40" t="s">
        <v>14584</v>
      </c>
      <c r="J634" s="35" t="s">
        <v>14585</v>
      </c>
      <c r="K634" s="40" t="s">
        <v>14586</v>
      </c>
      <c r="L634" s="40" t="s">
        <v>14587</v>
      </c>
      <c r="M634" s="40" t="s">
        <v>14588</v>
      </c>
      <c r="N634" s="40" t="s">
        <v>14589</v>
      </c>
      <c r="O634" s="37"/>
      <c r="P634" s="41" t="s">
        <v>14402</v>
      </c>
    </row>
    <row r="635" spans="1:16" ht="12.75" customHeight="1">
      <c r="A635" s="35" t="s">
        <v>14391</v>
      </c>
      <c r="B635" s="36" t="s">
        <v>14508</v>
      </c>
      <c r="C635" s="35" t="s">
        <v>4495</v>
      </c>
      <c r="D635" s="35" t="s">
        <v>8979</v>
      </c>
      <c r="E635" s="38" t="s">
        <v>14590</v>
      </c>
      <c r="F635" s="39"/>
      <c r="G635" s="40" t="s">
        <v>14591</v>
      </c>
      <c r="H635" s="35" t="s">
        <v>14592</v>
      </c>
      <c r="I635" s="40" t="s">
        <v>14593</v>
      </c>
      <c r="J635" s="35" t="s">
        <v>14594</v>
      </c>
      <c r="K635" s="40" t="s">
        <v>14595</v>
      </c>
      <c r="L635" s="40" t="s">
        <v>14596</v>
      </c>
      <c r="M635" s="40" t="s">
        <v>14597</v>
      </c>
      <c r="N635" s="40" t="s">
        <v>14598</v>
      </c>
      <c r="O635" s="37"/>
      <c r="P635" s="41" t="s">
        <v>14402</v>
      </c>
    </row>
    <row r="636" spans="1:16" ht="12.75" customHeight="1">
      <c r="A636" s="35" t="s">
        <v>14391</v>
      </c>
      <c r="B636" s="36" t="s">
        <v>14508</v>
      </c>
      <c r="C636" s="35" t="s">
        <v>4495</v>
      </c>
      <c r="D636" s="35" t="s">
        <v>8979</v>
      </c>
      <c r="E636" s="38" t="s">
        <v>14599</v>
      </c>
      <c r="F636" s="39"/>
      <c r="G636" s="40" t="s">
        <v>14600</v>
      </c>
      <c r="H636" s="35" t="s">
        <v>14601</v>
      </c>
      <c r="I636" s="40" t="s">
        <v>14602</v>
      </c>
      <c r="J636" s="35" t="s">
        <v>14603</v>
      </c>
      <c r="K636" s="40" t="s">
        <v>14604</v>
      </c>
      <c r="L636" s="40" t="s">
        <v>14605</v>
      </c>
      <c r="M636" s="40" t="s">
        <v>14606</v>
      </c>
      <c r="N636" s="40" t="s">
        <v>14607</v>
      </c>
      <c r="O636" s="37"/>
      <c r="P636" s="41" t="s">
        <v>14402</v>
      </c>
    </row>
    <row r="637" spans="1:16" ht="12.75" customHeight="1">
      <c r="A637" s="35" t="s">
        <v>14391</v>
      </c>
      <c r="B637" s="36" t="s">
        <v>14508</v>
      </c>
      <c r="C637" s="35" t="s">
        <v>4495</v>
      </c>
      <c r="D637" s="35" t="s">
        <v>8979</v>
      </c>
      <c r="E637" s="38" t="s">
        <v>14608</v>
      </c>
      <c r="F637" s="39"/>
      <c r="G637" s="40" t="s">
        <v>14609</v>
      </c>
      <c r="H637" s="35" t="s">
        <v>14610</v>
      </c>
      <c r="I637" s="40" t="s">
        <v>14611</v>
      </c>
      <c r="J637" s="35" t="s">
        <v>14612</v>
      </c>
      <c r="K637" s="40" t="s">
        <v>14613</v>
      </c>
      <c r="L637" s="40" t="s">
        <v>14614</v>
      </c>
      <c r="M637" s="40" t="s">
        <v>14615</v>
      </c>
      <c r="N637" s="40" t="s">
        <v>14616</v>
      </c>
      <c r="O637" s="37"/>
      <c r="P637" s="41" t="s">
        <v>14402</v>
      </c>
    </row>
    <row r="638" spans="1:16" ht="12.75" customHeight="1">
      <c r="A638" s="35" t="s">
        <v>14391</v>
      </c>
      <c r="B638" s="36" t="s">
        <v>14508</v>
      </c>
      <c r="C638" s="35" t="s">
        <v>4495</v>
      </c>
      <c r="D638" s="35" t="s">
        <v>8979</v>
      </c>
      <c r="E638" s="38" t="s">
        <v>14617</v>
      </c>
      <c r="F638" s="39"/>
      <c r="G638" s="40" t="s">
        <v>14618</v>
      </c>
      <c r="H638" s="35" t="s">
        <v>14619</v>
      </c>
      <c r="I638" s="40" t="s">
        <v>14620</v>
      </c>
      <c r="J638" s="35" t="s">
        <v>14621</v>
      </c>
      <c r="K638" s="40" t="s">
        <v>14622</v>
      </c>
      <c r="L638" s="40" t="s">
        <v>14623</v>
      </c>
      <c r="M638" s="40" t="s">
        <v>14624</v>
      </c>
      <c r="N638" s="40" t="s">
        <v>14625</v>
      </c>
      <c r="O638" s="37"/>
      <c r="P638" s="41" t="s">
        <v>14402</v>
      </c>
    </row>
    <row r="639" spans="1:16" ht="12.75" customHeight="1">
      <c r="A639" s="35" t="s">
        <v>14391</v>
      </c>
      <c r="B639" s="36" t="s">
        <v>14508</v>
      </c>
      <c r="C639" s="35" t="s">
        <v>4495</v>
      </c>
      <c r="D639" s="35" t="s">
        <v>8979</v>
      </c>
      <c r="E639" s="38" t="s">
        <v>14626</v>
      </c>
      <c r="F639" s="39"/>
      <c r="G639" s="40" t="s">
        <v>14627</v>
      </c>
      <c r="H639" s="35" t="s">
        <v>14628</v>
      </c>
      <c r="I639" s="40" t="s">
        <v>14629</v>
      </c>
      <c r="J639" s="35" t="s">
        <v>14630</v>
      </c>
      <c r="K639" s="40" t="s">
        <v>14631</v>
      </c>
      <c r="L639" s="40" t="s">
        <v>14632</v>
      </c>
      <c r="M639" s="40" t="s">
        <v>14633</v>
      </c>
      <c r="N639" s="40" t="s">
        <v>14634</v>
      </c>
      <c r="O639" s="37"/>
      <c r="P639" s="41" t="s">
        <v>14402</v>
      </c>
    </row>
    <row r="640" spans="1:16" ht="12.75" customHeight="1">
      <c r="A640" s="35" t="s">
        <v>14391</v>
      </c>
      <c r="B640" s="36" t="s">
        <v>14508</v>
      </c>
      <c r="C640" s="35" t="s">
        <v>4495</v>
      </c>
      <c r="D640" s="35" t="s">
        <v>8979</v>
      </c>
      <c r="E640" s="38" t="s">
        <v>14635</v>
      </c>
      <c r="F640" s="42" t="s">
        <v>14636</v>
      </c>
      <c r="G640" s="35" t="s">
        <v>9185</v>
      </c>
      <c r="H640" s="35" t="s">
        <v>14637</v>
      </c>
      <c r="I640" s="40" t="s">
        <v>14638</v>
      </c>
      <c r="J640" s="35" t="s">
        <v>14639</v>
      </c>
      <c r="K640" s="40" t="s">
        <v>14640</v>
      </c>
      <c r="L640" s="40" t="s">
        <v>14641</v>
      </c>
      <c r="M640" s="40" t="s">
        <v>14642</v>
      </c>
      <c r="N640" s="40" t="s">
        <v>14643</v>
      </c>
      <c r="O640" s="37"/>
      <c r="P640" s="41" t="s">
        <v>9021</v>
      </c>
    </row>
    <row r="641" spans="1:16" ht="12.75" customHeight="1">
      <c r="A641" s="35" t="s">
        <v>14391</v>
      </c>
      <c r="B641" s="36" t="s">
        <v>14644</v>
      </c>
      <c r="C641" s="35" t="s">
        <v>4497</v>
      </c>
      <c r="D641" s="35" t="s">
        <v>8979</v>
      </c>
      <c r="E641" s="38" t="s">
        <v>14645</v>
      </c>
      <c r="F641" s="39"/>
      <c r="G641" s="40" t="s">
        <v>14646</v>
      </c>
      <c r="H641" s="35" t="s">
        <v>14647</v>
      </c>
      <c r="I641" s="40" t="s">
        <v>14648</v>
      </c>
      <c r="J641" s="35" t="s">
        <v>14649</v>
      </c>
      <c r="K641" s="40" t="s">
        <v>14650</v>
      </c>
      <c r="L641" s="40" t="s">
        <v>14651</v>
      </c>
      <c r="M641" s="40" t="s">
        <v>14652</v>
      </c>
      <c r="N641" s="40" t="s">
        <v>14653</v>
      </c>
      <c r="O641" s="37"/>
      <c r="P641" s="41" t="s">
        <v>14402</v>
      </c>
    </row>
    <row r="642" spans="1:16" ht="12.75" customHeight="1">
      <c r="A642" s="35" t="s">
        <v>14391</v>
      </c>
      <c r="B642" s="36" t="s">
        <v>14644</v>
      </c>
      <c r="C642" s="35" t="s">
        <v>4497</v>
      </c>
      <c r="D642" s="35" t="s">
        <v>8979</v>
      </c>
      <c r="E642" s="38" t="s">
        <v>14654</v>
      </c>
      <c r="F642" s="39"/>
      <c r="G642" s="40" t="s">
        <v>14655</v>
      </c>
      <c r="H642" s="35" t="s">
        <v>14656</v>
      </c>
      <c r="I642" s="40" t="s">
        <v>14657</v>
      </c>
      <c r="J642" s="35" t="s">
        <v>14658</v>
      </c>
      <c r="K642" s="40" t="s">
        <v>14659</v>
      </c>
      <c r="L642" s="40" t="s">
        <v>14660</v>
      </c>
      <c r="M642" s="40" t="s">
        <v>14661</v>
      </c>
      <c r="N642" s="40" t="s">
        <v>14662</v>
      </c>
      <c r="O642" s="37"/>
      <c r="P642" s="41" t="s">
        <v>14402</v>
      </c>
    </row>
    <row r="643" spans="1:16" ht="12.75" customHeight="1">
      <c r="A643" s="35" t="s">
        <v>14391</v>
      </c>
      <c r="B643" s="36" t="s">
        <v>14644</v>
      </c>
      <c r="C643" s="35" t="s">
        <v>4497</v>
      </c>
      <c r="D643" s="35" t="s">
        <v>8979</v>
      </c>
      <c r="E643" s="38" t="s">
        <v>14663</v>
      </c>
      <c r="F643" s="39"/>
      <c r="G643" s="40" t="s">
        <v>14664</v>
      </c>
      <c r="H643" s="35" t="s">
        <v>14665</v>
      </c>
      <c r="I643" s="40" t="s">
        <v>14666</v>
      </c>
      <c r="J643" s="35" t="s">
        <v>14667</v>
      </c>
      <c r="K643" s="40" t="s">
        <v>14668</v>
      </c>
      <c r="L643" s="40" t="s">
        <v>14669</v>
      </c>
      <c r="M643" s="40" t="s">
        <v>14670</v>
      </c>
      <c r="N643" s="40" t="s">
        <v>14671</v>
      </c>
      <c r="O643" s="37"/>
      <c r="P643" s="41" t="s">
        <v>14402</v>
      </c>
    </row>
    <row r="644" spans="1:16" ht="12.75" customHeight="1">
      <c r="A644" s="35" t="s">
        <v>14391</v>
      </c>
      <c r="B644" s="36" t="s">
        <v>14644</v>
      </c>
      <c r="C644" s="35" t="s">
        <v>4497</v>
      </c>
      <c r="D644" s="35" t="s">
        <v>8979</v>
      </c>
      <c r="E644" s="38" t="s">
        <v>14672</v>
      </c>
      <c r="F644" s="39"/>
      <c r="G644" s="40" t="s">
        <v>14673</v>
      </c>
      <c r="H644" s="35" t="s">
        <v>14674</v>
      </c>
      <c r="I644" s="40" t="s">
        <v>14675</v>
      </c>
      <c r="J644" s="35" t="s">
        <v>14676</v>
      </c>
      <c r="K644" s="40" t="s">
        <v>14677</v>
      </c>
      <c r="L644" s="40" t="s">
        <v>14678</v>
      </c>
      <c r="M644" s="40" t="s">
        <v>14679</v>
      </c>
      <c r="N644" s="40" t="s">
        <v>14680</v>
      </c>
      <c r="O644" s="37"/>
      <c r="P644" s="41" t="s">
        <v>14402</v>
      </c>
    </row>
    <row r="645" spans="1:16" ht="12.75" customHeight="1">
      <c r="A645" s="35" t="s">
        <v>14391</v>
      </c>
      <c r="B645" s="36" t="s">
        <v>14644</v>
      </c>
      <c r="C645" s="35" t="s">
        <v>4497</v>
      </c>
      <c r="D645" s="35" t="s">
        <v>8979</v>
      </c>
      <c r="E645" s="38" t="s">
        <v>14681</v>
      </c>
      <c r="F645" s="39"/>
      <c r="G645" s="40" t="s">
        <v>14682</v>
      </c>
      <c r="H645" s="35" t="s">
        <v>14683</v>
      </c>
      <c r="I645" s="40" t="s">
        <v>14684</v>
      </c>
      <c r="J645" s="35" t="s">
        <v>14685</v>
      </c>
      <c r="K645" s="40" t="s">
        <v>14686</v>
      </c>
      <c r="L645" s="40" t="s">
        <v>14687</v>
      </c>
      <c r="M645" s="40" t="s">
        <v>14688</v>
      </c>
      <c r="N645" s="40" t="s">
        <v>14689</v>
      </c>
      <c r="O645" s="37"/>
      <c r="P645" s="41" t="s">
        <v>14402</v>
      </c>
    </row>
    <row r="646" spans="1:16" ht="12.75" customHeight="1">
      <c r="A646" s="35" t="s">
        <v>14391</v>
      </c>
      <c r="B646" s="36" t="s">
        <v>14644</v>
      </c>
      <c r="C646" s="35" t="s">
        <v>4497</v>
      </c>
      <c r="D646" s="35" t="s">
        <v>8979</v>
      </c>
      <c r="E646" s="38" t="s">
        <v>14690</v>
      </c>
      <c r="F646" s="39"/>
      <c r="G646" s="40" t="s">
        <v>14691</v>
      </c>
      <c r="H646" s="35" t="s">
        <v>14692</v>
      </c>
      <c r="I646" s="40" t="s">
        <v>14693</v>
      </c>
      <c r="J646" s="35" t="s">
        <v>14694</v>
      </c>
      <c r="K646" s="40" t="s">
        <v>14695</v>
      </c>
      <c r="L646" s="40" t="s">
        <v>14696</v>
      </c>
      <c r="M646" s="40" t="s">
        <v>14697</v>
      </c>
      <c r="N646" s="40" t="s">
        <v>14698</v>
      </c>
      <c r="O646" s="37"/>
      <c r="P646" s="41" t="s">
        <v>14402</v>
      </c>
    </row>
    <row r="647" spans="1:16" ht="12.75" customHeight="1">
      <c r="A647" s="35" t="s">
        <v>14391</v>
      </c>
      <c r="B647" s="36" t="s">
        <v>14644</v>
      </c>
      <c r="C647" s="35" t="s">
        <v>4497</v>
      </c>
      <c r="D647" s="35" t="s">
        <v>8979</v>
      </c>
      <c r="E647" s="38" t="s">
        <v>14699</v>
      </c>
      <c r="F647" s="39"/>
      <c r="G647" s="40" t="s">
        <v>14700</v>
      </c>
      <c r="H647" s="35" t="s">
        <v>14701</v>
      </c>
      <c r="I647" s="40" t="s">
        <v>14702</v>
      </c>
      <c r="J647" s="35" t="s">
        <v>14703</v>
      </c>
      <c r="K647" s="40" t="s">
        <v>14704</v>
      </c>
      <c r="L647" s="40" t="s">
        <v>14705</v>
      </c>
      <c r="M647" s="40" t="s">
        <v>14706</v>
      </c>
      <c r="N647" s="40" t="s">
        <v>14707</v>
      </c>
      <c r="O647" s="37"/>
      <c r="P647" s="41" t="s">
        <v>14402</v>
      </c>
    </row>
    <row r="648" spans="1:16" ht="12.75" customHeight="1">
      <c r="A648" s="35" t="s">
        <v>14391</v>
      </c>
      <c r="B648" s="36" t="s">
        <v>14644</v>
      </c>
      <c r="C648" s="35" t="s">
        <v>4497</v>
      </c>
      <c r="D648" s="35" t="s">
        <v>8979</v>
      </c>
      <c r="E648" s="38" t="s">
        <v>14708</v>
      </c>
      <c r="F648" s="39"/>
      <c r="G648" s="40" t="s">
        <v>14709</v>
      </c>
      <c r="H648" s="35" t="s">
        <v>14710</v>
      </c>
      <c r="I648" s="40" t="s">
        <v>14711</v>
      </c>
      <c r="J648" s="35" t="s">
        <v>14712</v>
      </c>
      <c r="K648" s="40" t="s">
        <v>14713</v>
      </c>
      <c r="L648" s="40" t="s">
        <v>14714</v>
      </c>
      <c r="M648" s="40" t="s">
        <v>14715</v>
      </c>
      <c r="N648" s="40" t="s">
        <v>14716</v>
      </c>
      <c r="O648" s="37"/>
      <c r="P648" s="41" t="s">
        <v>14402</v>
      </c>
    </row>
    <row r="649" spans="1:16" ht="12.75" customHeight="1">
      <c r="A649" s="35" t="s">
        <v>14391</v>
      </c>
      <c r="B649" s="36" t="s">
        <v>14644</v>
      </c>
      <c r="C649" s="35" t="s">
        <v>4497</v>
      </c>
      <c r="D649" s="35" t="s">
        <v>8979</v>
      </c>
      <c r="E649" s="38" t="s">
        <v>14717</v>
      </c>
      <c r="F649" s="39"/>
      <c r="G649" s="40" t="s">
        <v>14718</v>
      </c>
      <c r="H649" s="35" t="s">
        <v>14719</v>
      </c>
      <c r="I649" s="40" t="s">
        <v>14720</v>
      </c>
      <c r="J649" s="35" t="s">
        <v>14721</v>
      </c>
      <c r="K649" s="40" t="s">
        <v>14722</v>
      </c>
      <c r="L649" s="40" t="s">
        <v>14723</v>
      </c>
      <c r="M649" s="40" t="s">
        <v>14724</v>
      </c>
      <c r="N649" s="40" t="s">
        <v>14725</v>
      </c>
      <c r="O649" s="37"/>
      <c r="P649" s="41" t="s">
        <v>14402</v>
      </c>
    </row>
    <row r="650" spans="1:16" ht="12.75" customHeight="1">
      <c r="A650" s="35" t="s">
        <v>4483</v>
      </c>
      <c r="B650" s="36" t="s">
        <v>14726</v>
      </c>
      <c r="C650" s="35" t="s">
        <v>4499</v>
      </c>
      <c r="D650" s="35" t="s">
        <v>8991</v>
      </c>
      <c r="E650" s="38" t="s">
        <v>14727</v>
      </c>
      <c r="F650" s="39"/>
      <c r="G650" s="40" t="s">
        <v>14728</v>
      </c>
      <c r="H650" s="35" t="s">
        <v>9185</v>
      </c>
      <c r="I650" s="35" t="s">
        <v>9185</v>
      </c>
      <c r="J650" s="35" t="s">
        <v>14729</v>
      </c>
      <c r="K650" s="40" t="s">
        <v>14730</v>
      </c>
      <c r="L650" s="40" t="s">
        <v>14731</v>
      </c>
      <c r="M650" s="40" t="s">
        <v>14732</v>
      </c>
      <c r="N650" s="40" t="s">
        <v>14733</v>
      </c>
      <c r="O650" s="37"/>
      <c r="P650" s="41" t="s">
        <v>9122</v>
      </c>
    </row>
    <row r="651" spans="1:16" ht="12.75" customHeight="1">
      <c r="A651" s="35" t="s">
        <v>4483</v>
      </c>
      <c r="B651" s="36" t="s">
        <v>14734</v>
      </c>
      <c r="C651" s="35" t="s">
        <v>4502</v>
      </c>
      <c r="D651" s="35" t="s">
        <v>8991</v>
      </c>
      <c r="E651" s="38" t="s">
        <v>14735</v>
      </c>
      <c r="F651" s="39"/>
      <c r="G651" s="40" t="s">
        <v>14736</v>
      </c>
      <c r="H651" s="35" t="s">
        <v>14737</v>
      </c>
      <c r="I651" s="40" t="s">
        <v>14738</v>
      </c>
      <c r="J651" s="35" t="s">
        <v>14739</v>
      </c>
      <c r="K651" s="40" t="s">
        <v>14740</v>
      </c>
      <c r="L651" s="40" t="s">
        <v>14741</v>
      </c>
      <c r="M651" s="40" t="s">
        <v>14742</v>
      </c>
      <c r="N651" s="40" t="s">
        <v>14743</v>
      </c>
      <c r="O651" s="37"/>
      <c r="P651" s="41" t="s">
        <v>9021</v>
      </c>
    </row>
    <row r="652" spans="1:16" ht="12.75" customHeight="1">
      <c r="A652" s="35" t="s">
        <v>4483</v>
      </c>
      <c r="B652" s="36" t="s">
        <v>14744</v>
      </c>
      <c r="C652" s="35" t="s">
        <v>4504</v>
      </c>
      <c r="D652" s="35" t="s">
        <v>8991</v>
      </c>
      <c r="E652" s="38" t="s">
        <v>14745</v>
      </c>
      <c r="F652" s="39"/>
      <c r="G652" s="40" t="s">
        <v>14746</v>
      </c>
      <c r="H652" s="35" t="s">
        <v>14747</v>
      </c>
      <c r="I652" s="40" t="s">
        <v>14748</v>
      </c>
      <c r="J652" s="35" t="s">
        <v>14749</v>
      </c>
      <c r="K652" s="40" t="s">
        <v>14750</v>
      </c>
      <c r="L652" s="40" t="s">
        <v>14751</v>
      </c>
      <c r="M652" s="40" t="s">
        <v>14752</v>
      </c>
      <c r="N652" s="40" t="s">
        <v>14753</v>
      </c>
      <c r="O652" s="37"/>
      <c r="P652" s="41" t="s">
        <v>9021</v>
      </c>
    </row>
    <row r="653" spans="1:16" ht="12.75" customHeight="1">
      <c r="A653" s="35" t="s">
        <v>4483</v>
      </c>
      <c r="B653" s="36" t="s">
        <v>14754</v>
      </c>
      <c r="C653" s="35" t="s">
        <v>4510</v>
      </c>
      <c r="D653" s="35" t="s">
        <v>8991</v>
      </c>
      <c r="E653" s="38" t="s">
        <v>14755</v>
      </c>
      <c r="F653" s="39"/>
      <c r="G653" s="40" t="s">
        <v>14756</v>
      </c>
      <c r="H653" s="35" t="s">
        <v>9185</v>
      </c>
      <c r="I653" s="40" t="s">
        <v>14757</v>
      </c>
      <c r="J653" s="35" t="s">
        <v>14758</v>
      </c>
      <c r="K653" s="40" t="s">
        <v>14759</v>
      </c>
      <c r="L653" s="40" t="s">
        <v>14760</v>
      </c>
      <c r="M653" s="40" t="s">
        <v>14761</v>
      </c>
      <c r="N653" s="40" t="s">
        <v>14762</v>
      </c>
      <c r="O653" s="37"/>
      <c r="P653" s="41" t="s">
        <v>9021</v>
      </c>
    </row>
    <row r="654" spans="1:16" ht="12.75" customHeight="1">
      <c r="A654" s="35" t="s">
        <v>14391</v>
      </c>
      <c r="B654" s="36" t="s">
        <v>14763</v>
      </c>
      <c r="C654" s="35" t="s">
        <v>4520</v>
      </c>
      <c r="D654" s="35" t="s">
        <v>8979</v>
      </c>
      <c r="E654" s="38" t="s">
        <v>14764</v>
      </c>
      <c r="F654" s="39"/>
      <c r="G654" s="40" t="s">
        <v>14765</v>
      </c>
      <c r="H654" s="35" t="s">
        <v>14766</v>
      </c>
      <c r="I654" s="40" t="s">
        <v>14767</v>
      </c>
      <c r="J654" s="35" t="s">
        <v>14768</v>
      </c>
      <c r="K654" s="40" t="s">
        <v>14769</v>
      </c>
      <c r="L654" s="40" t="s">
        <v>14770</v>
      </c>
      <c r="M654" s="40" t="s">
        <v>14771</v>
      </c>
      <c r="N654" s="40" t="s">
        <v>14772</v>
      </c>
      <c r="O654" s="37"/>
      <c r="P654" s="41" t="s">
        <v>9021</v>
      </c>
    </row>
    <row r="655" spans="1:16" ht="12.75" customHeight="1">
      <c r="A655" s="35" t="s">
        <v>14391</v>
      </c>
      <c r="B655" s="36" t="s">
        <v>14763</v>
      </c>
      <c r="C655" s="35" t="s">
        <v>4520</v>
      </c>
      <c r="D655" s="35" t="s">
        <v>8979</v>
      </c>
      <c r="E655" s="38" t="s">
        <v>14773</v>
      </c>
      <c r="F655" s="39"/>
      <c r="G655" s="40" t="s">
        <v>14774</v>
      </c>
      <c r="H655" s="35" t="s">
        <v>14775</v>
      </c>
      <c r="I655" s="40" t="s">
        <v>14776</v>
      </c>
      <c r="J655" s="35" t="s">
        <v>14777</v>
      </c>
      <c r="K655" s="40" t="s">
        <v>14778</v>
      </c>
      <c r="L655" s="40" t="s">
        <v>14779</v>
      </c>
      <c r="M655" s="40" t="s">
        <v>14780</v>
      </c>
      <c r="N655" s="40" t="s">
        <v>14781</v>
      </c>
      <c r="O655" s="37"/>
      <c r="P655" s="41" t="s">
        <v>14402</v>
      </c>
    </row>
    <row r="656" spans="1:16" ht="12.75" customHeight="1">
      <c r="A656" s="35" t="s">
        <v>14391</v>
      </c>
      <c r="B656" s="36" t="s">
        <v>14763</v>
      </c>
      <c r="C656" s="35" t="s">
        <v>4520</v>
      </c>
      <c r="D656" s="35" t="s">
        <v>8979</v>
      </c>
      <c r="E656" s="38" t="s">
        <v>14782</v>
      </c>
      <c r="F656" s="39"/>
      <c r="G656" s="40" t="s">
        <v>14783</v>
      </c>
      <c r="H656" s="35" t="s">
        <v>14784</v>
      </c>
      <c r="I656" s="40" t="s">
        <v>14785</v>
      </c>
      <c r="J656" s="35" t="s">
        <v>14786</v>
      </c>
      <c r="K656" s="40" t="s">
        <v>14787</v>
      </c>
      <c r="L656" s="40" t="s">
        <v>14788</v>
      </c>
      <c r="M656" s="40" t="s">
        <v>14789</v>
      </c>
      <c r="N656" s="40" t="s">
        <v>14790</v>
      </c>
      <c r="O656" s="37"/>
      <c r="P656" s="41" t="s">
        <v>14402</v>
      </c>
    </row>
    <row r="657" spans="1:16" ht="12.75" customHeight="1">
      <c r="A657" s="35" t="s">
        <v>14391</v>
      </c>
      <c r="B657" s="36" t="s">
        <v>14763</v>
      </c>
      <c r="C657" s="35" t="s">
        <v>4520</v>
      </c>
      <c r="D657" s="35" t="s">
        <v>8979</v>
      </c>
      <c r="E657" s="38" t="s">
        <v>14791</v>
      </c>
      <c r="F657" s="39"/>
      <c r="G657" s="40" t="s">
        <v>14792</v>
      </c>
      <c r="H657" s="35" t="s">
        <v>14793</v>
      </c>
      <c r="I657" s="40" t="s">
        <v>14794</v>
      </c>
      <c r="J657" s="35" t="s">
        <v>14795</v>
      </c>
      <c r="K657" s="40" t="s">
        <v>14796</v>
      </c>
      <c r="L657" s="40" t="s">
        <v>14797</v>
      </c>
      <c r="M657" s="40" t="s">
        <v>14798</v>
      </c>
      <c r="N657" s="40" t="s">
        <v>14799</v>
      </c>
      <c r="O657" s="37"/>
      <c r="P657" s="41" t="s">
        <v>14402</v>
      </c>
    </row>
    <row r="658" spans="1:16" ht="12.75" customHeight="1">
      <c r="A658" s="35" t="s">
        <v>14391</v>
      </c>
      <c r="B658" s="36" t="s">
        <v>14763</v>
      </c>
      <c r="C658" s="35" t="s">
        <v>4520</v>
      </c>
      <c r="D658" s="35" t="s">
        <v>8979</v>
      </c>
      <c r="E658" s="38" t="s">
        <v>14800</v>
      </c>
      <c r="F658" s="39"/>
      <c r="G658" s="40" t="s">
        <v>14801</v>
      </c>
      <c r="H658" s="35" t="s">
        <v>14802</v>
      </c>
      <c r="I658" s="40" t="s">
        <v>14803</v>
      </c>
      <c r="J658" s="35" t="s">
        <v>14804</v>
      </c>
      <c r="K658" s="40" t="s">
        <v>14805</v>
      </c>
      <c r="L658" s="40" t="s">
        <v>14806</v>
      </c>
      <c r="M658" s="40" t="s">
        <v>14807</v>
      </c>
      <c r="N658" s="40" t="s">
        <v>14808</v>
      </c>
      <c r="O658" s="37"/>
      <c r="P658" s="41" t="s">
        <v>14402</v>
      </c>
    </row>
    <row r="659" spans="1:16" ht="12.75" customHeight="1">
      <c r="A659" s="35" t="s">
        <v>14391</v>
      </c>
      <c r="B659" s="36" t="s">
        <v>14763</v>
      </c>
      <c r="C659" s="35" t="s">
        <v>4520</v>
      </c>
      <c r="D659" s="35" t="s">
        <v>8979</v>
      </c>
      <c r="E659" s="38" t="s">
        <v>14809</v>
      </c>
      <c r="F659" s="39"/>
      <c r="G659" s="40" t="s">
        <v>14810</v>
      </c>
      <c r="H659" s="35" t="s">
        <v>14811</v>
      </c>
      <c r="I659" s="40" t="s">
        <v>14812</v>
      </c>
      <c r="J659" s="35" t="s">
        <v>14813</v>
      </c>
      <c r="K659" s="40" t="s">
        <v>14814</v>
      </c>
      <c r="L659" s="40" t="s">
        <v>14815</v>
      </c>
      <c r="M659" s="40" t="s">
        <v>14816</v>
      </c>
      <c r="N659" s="40" t="s">
        <v>14817</v>
      </c>
      <c r="O659" s="37"/>
      <c r="P659" s="41" t="s">
        <v>14402</v>
      </c>
    </row>
    <row r="660" spans="1:16" ht="12.75" customHeight="1">
      <c r="A660" s="35" t="s">
        <v>14391</v>
      </c>
      <c r="B660" s="36" t="s">
        <v>14763</v>
      </c>
      <c r="C660" s="35" t="s">
        <v>4520</v>
      </c>
      <c r="D660" s="35" t="s">
        <v>8979</v>
      </c>
      <c r="E660" s="38" t="s">
        <v>14818</v>
      </c>
      <c r="F660" s="39"/>
      <c r="G660" s="40" t="s">
        <v>14819</v>
      </c>
      <c r="H660" s="35" t="s">
        <v>14820</v>
      </c>
      <c r="I660" s="40" t="s">
        <v>14821</v>
      </c>
      <c r="J660" s="35" t="s">
        <v>14822</v>
      </c>
      <c r="K660" s="40" t="s">
        <v>14823</v>
      </c>
      <c r="L660" s="40" t="s">
        <v>14824</v>
      </c>
      <c r="M660" s="40" t="s">
        <v>14825</v>
      </c>
      <c r="N660" s="40" t="s">
        <v>14826</v>
      </c>
      <c r="O660" s="37"/>
      <c r="P660" s="41" t="s">
        <v>14402</v>
      </c>
    </row>
    <row r="661" spans="1:16" ht="12.75" customHeight="1">
      <c r="A661" s="35" t="s">
        <v>14391</v>
      </c>
      <c r="B661" s="36" t="s">
        <v>14827</v>
      </c>
      <c r="C661" s="35" t="s">
        <v>4522</v>
      </c>
      <c r="D661" s="35" t="s">
        <v>8979</v>
      </c>
      <c r="E661" s="38" t="s">
        <v>14828</v>
      </c>
      <c r="F661" s="39"/>
      <c r="G661" s="40" t="s">
        <v>14829</v>
      </c>
      <c r="H661" s="35" t="s">
        <v>14830</v>
      </c>
      <c r="I661" s="40" t="s">
        <v>14831</v>
      </c>
      <c r="J661" s="35" t="s">
        <v>14832</v>
      </c>
      <c r="K661" s="40" t="s">
        <v>14833</v>
      </c>
      <c r="L661" s="40" t="s">
        <v>14834</v>
      </c>
      <c r="M661" s="40" t="s">
        <v>14835</v>
      </c>
      <c r="N661" s="40" t="s">
        <v>14836</v>
      </c>
      <c r="O661" s="37"/>
      <c r="P661" s="41" t="s">
        <v>9021</v>
      </c>
    </row>
    <row r="662" spans="1:16" ht="12.75" customHeight="1">
      <c r="A662" s="35" t="s">
        <v>4483</v>
      </c>
      <c r="B662" s="36" t="s">
        <v>14837</v>
      </c>
      <c r="C662" s="35" t="s">
        <v>4524</v>
      </c>
      <c r="D662" s="35" t="s">
        <v>8991</v>
      </c>
      <c r="E662" s="38" t="s">
        <v>14838</v>
      </c>
      <c r="F662" s="39"/>
      <c r="G662" s="40" t="s">
        <v>14839</v>
      </c>
      <c r="H662" s="35" t="s">
        <v>14840</v>
      </c>
      <c r="I662" s="40" t="s">
        <v>14841</v>
      </c>
      <c r="J662" s="35" t="s">
        <v>14842</v>
      </c>
      <c r="K662" s="40" t="s">
        <v>14843</v>
      </c>
      <c r="L662" s="40" t="s">
        <v>14844</v>
      </c>
      <c r="M662" s="40" t="s">
        <v>14845</v>
      </c>
      <c r="N662" s="40" t="s">
        <v>14846</v>
      </c>
      <c r="O662" s="37"/>
      <c r="P662" s="41" t="s">
        <v>9021</v>
      </c>
    </row>
    <row r="663" spans="1:16" ht="12.75" customHeight="1">
      <c r="A663" s="35" t="s">
        <v>4483</v>
      </c>
      <c r="B663" s="36" t="s">
        <v>14847</v>
      </c>
      <c r="C663" s="35" t="s">
        <v>4526</v>
      </c>
      <c r="D663" s="35" t="s">
        <v>8991</v>
      </c>
      <c r="E663" s="38" t="s">
        <v>14848</v>
      </c>
      <c r="F663" s="39"/>
      <c r="G663" s="40" t="s">
        <v>14849</v>
      </c>
      <c r="H663" s="35" t="s">
        <v>14850</v>
      </c>
      <c r="I663" s="40" t="s">
        <v>14851</v>
      </c>
      <c r="J663" s="35" t="s">
        <v>14852</v>
      </c>
      <c r="K663" s="40" t="s">
        <v>14853</v>
      </c>
      <c r="L663" s="40" t="s">
        <v>14854</v>
      </c>
      <c r="M663" s="40" t="s">
        <v>14855</v>
      </c>
      <c r="N663" s="40" t="s">
        <v>14856</v>
      </c>
      <c r="O663" s="37"/>
      <c r="P663" s="41" t="s">
        <v>9021</v>
      </c>
    </row>
    <row r="664" spans="1:16" ht="12.75" customHeight="1">
      <c r="A664" s="35" t="s">
        <v>14391</v>
      </c>
      <c r="B664" s="36" t="s">
        <v>14857</v>
      </c>
      <c r="C664" s="35" t="s">
        <v>4528</v>
      </c>
      <c r="D664" s="35" t="s">
        <v>8979</v>
      </c>
      <c r="E664" s="38" t="s">
        <v>14858</v>
      </c>
      <c r="F664" s="39"/>
      <c r="G664" s="40" t="s">
        <v>14859</v>
      </c>
      <c r="H664" s="35" t="s">
        <v>14860</v>
      </c>
      <c r="I664" s="40" t="s">
        <v>14861</v>
      </c>
      <c r="J664" s="35" t="s">
        <v>14862</v>
      </c>
      <c r="K664" s="40" t="s">
        <v>14863</v>
      </c>
      <c r="L664" s="40" t="s">
        <v>14864</v>
      </c>
      <c r="M664" s="40" t="s">
        <v>14865</v>
      </c>
      <c r="N664" s="40" t="s">
        <v>14866</v>
      </c>
      <c r="O664" s="37"/>
      <c r="P664" s="41" t="s">
        <v>14402</v>
      </c>
    </row>
    <row r="665" spans="1:16" ht="12.75" customHeight="1">
      <c r="A665" s="35" t="s">
        <v>14391</v>
      </c>
      <c r="B665" s="36" t="s">
        <v>14857</v>
      </c>
      <c r="C665" s="35" t="s">
        <v>4528</v>
      </c>
      <c r="D665" s="35" t="s">
        <v>8979</v>
      </c>
      <c r="E665" s="38" t="s">
        <v>14867</v>
      </c>
      <c r="F665" s="39"/>
      <c r="G665" s="40" t="s">
        <v>14868</v>
      </c>
      <c r="H665" s="35" t="s">
        <v>14869</v>
      </c>
      <c r="I665" s="40" t="s">
        <v>14870</v>
      </c>
      <c r="J665" s="35" t="s">
        <v>14871</v>
      </c>
      <c r="K665" s="40" t="s">
        <v>14872</v>
      </c>
      <c r="L665" s="40" t="s">
        <v>14873</v>
      </c>
      <c r="M665" s="40" t="s">
        <v>14874</v>
      </c>
      <c r="N665" s="40" t="s">
        <v>14875</v>
      </c>
      <c r="O665" s="37"/>
      <c r="P665" s="41" t="s">
        <v>14402</v>
      </c>
    </row>
    <row r="666" spans="1:16" ht="12.75" customHeight="1">
      <c r="A666" s="35" t="s">
        <v>14391</v>
      </c>
      <c r="B666" s="36" t="s">
        <v>14857</v>
      </c>
      <c r="C666" s="35" t="s">
        <v>4528</v>
      </c>
      <c r="D666" s="35" t="s">
        <v>8979</v>
      </c>
      <c r="E666" s="38" t="s">
        <v>14876</v>
      </c>
      <c r="F666" s="39"/>
      <c r="G666" s="40" t="s">
        <v>14877</v>
      </c>
      <c r="H666" s="35" t="s">
        <v>14878</v>
      </c>
      <c r="I666" s="40" t="s">
        <v>14879</v>
      </c>
      <c r="J666" s="35" t="s">
        <v>14880</v>
      </c>
      <c r="K666" s="40" t="s">
        <v>14881</v>
      </c>
      <c r="L666" s="40" t="s">
        <v>14882</v>
      </c>
      <c r="M666" s="40" t="s">
        <v>14883</v>
      </c>
      <c r="N666" s="40" t="s">
        <v>14884</v>
      </c>
      <c r="O666" s="37"/>
      <c r="P666" s="41" t="s">
        <v>14402</v>
      </c>
    </row>
    <row r="667" spans="1:16" ht="12.75" customHeight="1">
      <c r="A667" s="35" t="s">
        <v>14391</v>
      </c>
      <c r="B667" s="36" t="s">
        <v>14857</v>
      </c>
      <c r="C667" s="35" t="s">
        <v>4528</v>
      </c>
      <c r="D667" s="35" t="s">
        <v>8979</v>
      </c>
      <c r="E667" s="38" t="s">
        <v>14885</v>
      </c>
      <c r="F667" s="39"/>
      <c r="G667" s="40" t="s">
        <v>14886</v>
      </c>
      <c r="H667" s="35" t="s">
        <v>14887</v>
      </c>
      <c r="I667" s="40" t="s">
        <v>14888</v>
      </c>
      <c r="J667" s="35" t="s">
        <v>14889</v>
      </c>
      <c r="K667" s="40" t="s">
        <v>14890</v>
      </c>
      <c r="L667" s="40" t="s">
        <v>14891</v>
      </c>
      <c r="M667" s="40" t="s">
        <v>14892</v>
      </c>
      <c r="N667" s="40" t="s">
        <v>14893</v>
      </c>
      <c r="O667" s="37"/>
      <c r="P667" s="41" t="s">
        <v>14402</v>
      </c>
    </row>
    <row r="668" spans="1:16" ht="12.75" customHeight="1">
      <c r="A668" s="35" t="s">
        <v>14391</v>
      </c>
      <c r="B668" s="36" t="s">
        <v>14857</v>
      </c>
      <c r="C668" s="35" t="s">
        <v>4528</v>
      </c>
      <c r="D668" s="35" t="s">
        <v>8979</v>
      </c>
      <c r="E668" s="38" t="s">
        <v>14894</v>
      </c>
      <c r="F668" s="39"/>
      <c r="G668" s="40" t="s">
        <v>14895</v>
      </c>
      <c r="H668" s="35" t="s">
        <v>14896</v>
      </c>
      <c r="I668" s="40" t="s">
        <v>14897</v>
      </c>
      <c r="J668" s="35" t="s">
        <v>14898</v>
      </c>
      <c r="K668" s="40" t="s">
        <v>14899</v>
      </c>
      <c r="L668" s="40" t="s">
        <v>14900</v>
      </c>
      <c r="M668" s="40" t="s">
        <v>14901</v>
      </c>
      <c r="N668" s="40" t="s">
        <v>14902</v>
      </c>
      <c r="O668" s="37"/>
      <c r="P668" s="41" t="s">
        <v>14402</v>
      </c>
    </row>
    <row r="669" spans="1:16" ht="12.75" customHeight="1">
      <c r="A669" s="35" t="s">
        <v>14391</v>
      </c>
      <c r="B669" s="36" t="s">
        <v>14857</v>
      </c>
      <c r="C669" s="35" t="s">
        <v>4528</v>
      </c>
      <c r="D669" s="35" t="s">
        <v>8979</v>
      </c>
      <c r="E669" s="38" t="s">
        <v>14903</v>
      </c>
      <c r="F669" s="39"/>
      <c r="G669" s="40" t="s">
        <v>14904</v>
      </c>
      <c r="H669" s="35" t="s">
        <v>14905</v>
      </c>
      <c r="I669" s="40" t="s">
        <v>14906</v>
      </c>
      <c r="J669" s="35" t="s">
        <v>14907</v>
      </c>
      <c r="K669" s="40" t="s">
        <v>14908</v>
      </c>
      <c r="L669" s="40" t="s">
        <v>14909</v>
      </c>
      <c r="M669" s="40" t="s">
        <v>14910</v>
      </c>
      <c r="N669" s="40" t="s">
        <v>14911</v>
      </c>
      <c r="O669" s="37"/>
      <c r="P669" s="41" t="s">
        <v>14402</v>
      </c>
    </row>
    <row r="670" spans="1:16" ht="12.75" customHeight="1">
      <c r="A670" s="35" t="s">
        <v>14391</v>
      </c>
      <c r="B670" s="36" t="s">
        <v>14857</v>
      </c>
      <c r="C670" s="35" t="s">
        <v>4528</v>
      </c>
      <c r="D670" s="35" t="s">
        <v>8979</v>
      </c>
      <c r="E670" s="38" t="s">
        <v>14912</v>
      </c>
      <c r="F670" s="39"/>
      <c r="G670" s="40" t="s">
        <v>14913</v>
      </c>
      <c r="H670" s="35" t="s">
        <v>14914</v>
      </c>
      <c r="I670" s="40" t="s">
        <v>14915</v>
      </c>
      <c r="J670" s="35" t="s">
        <v>14916</v>
      </c>
      <c r="K670" s="40" t="s">
        <v>14917</v>
      </c>
      <c r="L670" s="40" t="s">
        <v>14918</v>
      </c>
      <c r="M670" s="40" t="s">
        <v>14919</v>
      </c>
      <c r="N670" s="40" t="s">
        <v>14920</v>
      </c>
      <c r="O670" s="37"/>
      <c r="P670" s="41" t="s">
        <v>14402</v>
      </c>
    </row>
    <row r="671" spans="1:16" ht="12.75" customHeight="1">
      <c r="A671" s="35" t="s">
        <v>4483</v>
      </c>
      <c r="B671" s="36" t="s">
        <v>14921</v>
      </c>
      <c r="C671" s="35" t="s">
        <v>4532</v>
      </c>
      <c r="D671" s="35" t="s">
        <v>8991</v>
      </c>
      <c r="E671" s="38" t="s">
        <v>14922</v>
      </c>
      <c r="F671" s="39"/>
      <c r="G671" s="40" t="s">
        <v>14923</v>
      </c>
      <c r="H671" s="35" t="s">
        <v>14924</v>
      </c>
      <c r="I671" s="40" t="s">
        <v>14925</v>
      </c>
      <c r="J671" s="35" t="s">
        <v>14926</v>
      </c>
      <c r="K671" s="40" t="s">
        <v>14927</v>
      </c>
      <c r="L671" s="40" t="s">
        <v>14928</v>
      </c>
      <c r="M671" s="40" t="s">
        <v>14929</v>
      </c>
      <c r="N671" s="40" t="s">
        <v>14930</v>
      </c>
      <c r="O671" s="37"/>
      <c r="P671" s="41" t="s">
        <v>9021</v>
      </c>
    </row>
    <row r="672" spans="1:16" ht="12.75" customHeight="1">
      <c r="A672" s="35" t="s">
        <v>4483</v>
      </c>
      <c r="B672" s="36" t="s">
        <v>14931</v>
      </c>
      <c r="C672" s="35" t="s">
        <v>4546</v>
      </c>
      <c r="D672" s="35" t="s">
        <v>8991</v>
      </c>
      <c r="E672" s="38" t="s">
        <v>14932</v>
      </c>
      <c r="F672" s="39"/>
      <c r="G672" s="40" t="s">
        <v>14933</v>
      </c>
      <c r="H672" s="35" t="s">
        <v>14934</v>
      </c>
      <c r="I672" s="40" t="s">
        <v>14935</v>
      </c>
      <c r="J672" s="35" t="s">
        <v>14936</v>
      </c>
      <c r="K672" s="40" t="s">
        <v>14937</v>
      </c>
      <c r="L672" s="40" t="s">
        <v>14938</v>
      </c>
      <c r="M672" s="40" t="s">
        <v>14939</v>
      </c>
      <c r="N672" s="40" t="s">
        <v>14940</v>
      </c>
      <c r="O672" s="37"/>
      <c r="P672" s="41" t="s">
        <v>9122</v>
      </c>
    </row>
    <row r="673" spans="1:16" ht="12.75" customHeight="1">
      <c r="A673" s="35" t="s">
        <v>4483</v>
      </c>
      <c r="B673" s="36" t="s">
        <v>14941</v>
      </c>
      <c r="C673" s="35" t="s">
        <v>4553</v>
      </c>
      <c r="D673" s="35" t="s">
        <v>8991</v>
      </c>
      <c r="E673" s="38" t="s">
        <v>14942</v>
      </c>
      <c r="F673" s="39"/>
      <c r="G673" s="40" t="s">
        <v>14943</v>
      </c>
      <c r="H673" s="35" t="s">
        <v>14944</v>
      </c>
      <c r="I673" s="40" t="s">
        <v>14945</v>
      </c>
      <c r="J673" s="35" t="s">
        <v>14946</v>
      </c>
      <c r="K673" s="40" t="s">
        <v>14947</v>
      </c>
      <c r="L673" s="40" t="s">
        <v>14948</v>
      </c>
      <c r="M673" s="40" t="s">
        <v>14949</v>
      </c>
      <c r="N673" s="40" t="s">
        <v>14950</v>
      </c>
      <c r="O673" s="37"/>
      <c r="P673" s="41" t="s">
        <v>9021</v>
      </c>
    </row>
    <row r="674" spans="1:16" ht="12.75" customHeight="1">
      <c r="A674" s="35" t="s">
        <v>4483</v>
      </c>
      <c r="B674" s="36" t="s">
        <v>14941</v>
      </c>
      <c r="C674" s="35" t="s">
        <v>4553</v>
      </c>
      <c r="D674" s="35" t="s">
        <v>8991</v>
      </c>
      <c r="E674" s="38" t="s">
        <v>14951</v>
      </c>
      <c r="F674" s="39"/>
      <c r="G674" s="40" t="s">
        <v>14952</v>
      </c>
      <c r="H674" s="35" t="s">
        <v>14953</v>
      </c>
      <c r="I674" s="40" t="s">
        <v>14954</v>
      </c>
      <c r="J674" s="35" t="s">
        <v>14955</v>
      </c>
      <c r="K674" s="40" t="s">
        <v>14956</v>
      </c>
      <c r="L674" s="40" t="s">
        <v>14957</v>
      </c>
      <c r="M674" s="40" t="s">
        <v>14958</v>
      </c>
      <c r="N674" s="40" t="s">
        <v>14959</v>
      </c>
      <c r="O674" s="37"/>
      <c r="P674" s="41" t="s">
        <v>9021</v>
      </c>
    </row>
    <row r="675" spans="1:16" ht="12.75" customHeight="1">
      <c r="A675" s="35" t="s">
        <v>14391</v>
      </c>
      <c r="B675" s="36" t="s">
        <v>14960</v>
      </c>
      <c r="C675" s="37"/>
      <c r="D675" s="35" t="s">
        <v>8979</v>
      </c>
      <c r="E675" s="38" t="s">
        <v>14961</v>
      </c>
      <c r="F675" s="39"/>
      <c r="G675" s="40" t="s">
        <v>14962</v>
      </c>
      <c r="H675" s="35" t="s">
        <v>14963</v>
      </c>
      <c r="I675" s="40" t="s">
        <v>14964</v>
      </c>
      <c r="J675" s="35" t="s">
        <v>14965</v>
      </c>
      <c r="K675" s="40" t="s">
        <v>14966</v>
      </c>
      <c r="L675" s="40" t="s">
        <v>14967</v>
      </c>
      <c r="M675" s="40" t="s">
        <v>14968</v>
      </c>
      <c r="N675" s="40" t="s">
        <v>14969</v>
      </c>
      <c r="O675" s="37"/>
      <c r="P675" s="41" t="s">
        <v>14402</v>
      </c>
    </row>
    <row r="676" spans="1:16" ht="12.75" customHeight="1">
      <c r="A676" s="35" t="s">
        <v>14391</v>
      </c>
      <c r="B676" s="36" t="s">
        <v>14960</v>
      </c>
      <c r="C676" s="37"/>
      <c r="D676" s="35" t="s">
        <v>8979</v>
      </c>
      <c r="E676" s="38" t="s">
        <v>14970</v>
      </c>
      <c r="F676" s="39"/>
      <c r="G676" s="40" t="s">
        <v>14971</v>
      </c>
      <c r="H676" s="35" t="s">
        <v>14972</v>
      </c>
      <c r="I676" s="40" t="s">
        <v>14973</v>
      </c>
      <c r="J676" s="35" t="s">
        <v>14974</v>
      </c>
      <c r="K676" s="40" t="s">
        <v>14975</v>
      </c>
      <c r="L676" s="40" t="s">
        <v>14976</v>
      </c>
      <c r="M676" s="40" t="s">
        <v>14977</v>
      </c>
      <c r="N676" s="40" t="s">
        <v>14978</v>
      </c>
      <c r="O676" s="37"/>
      <c r="P676" s="41" t="s">
        <v>14402</v>
      </c>
    </row>
    <row r="677" spans="1:16" ht="12.75" customHeight="1">
      <c r="A677" s="35" t="s">
        <v>14391</v>
      </c>
      <c r="B677" s="36" t="s">
        <v>14979</v>
      </c>
      <c r="C677" s="35" t="s">
        <v>4562</v>
      </c>
      <c r="D677" s="35" t="s">
        <v>8979</v>
      </c>
      <c r="E677" s="38" t="s">
        <v>14980</v>
      </c>
      <c r="F677" s="39"/>
      <c r="G677" s="40" t="s">
        <v>14981</v>
      </c>
      <c r="H677" s="35" t="s">
        <v>14982</v>
      </c>
      <c r="I677" s="40" t="s">
        <v>14983</v>
      </c>
      <c r="J677" s="35" t="s">
        <v>14984</v>
      </c>
      <c r="K677" s="40" t="s">
        <v>14985</v>
      </c>
      <c r="L677" s="40" t="s">
        <v>14986</v>
      </c>
      <c r="M677" s="40" t="s">
        <v>14987</v>
      </c>
      <c r="N677" s="40" t="s">
        <v>14988</v>
      </c>
      <c r="O677" s="37"/>
      <c r="P677" s="41" t="s">
        <v>14402</v>
      </c>
    </row>
    <row r="678" spans="1:16" ht="12.75" customHeight="1">
      <c r="A678" s="35" t="s">
        <v>14391</v>
      </c>
      <c r="B678" s="36" t="s">
        <v>14979</v>
      </c>
      <c r="C678" s="35" t="s">
        <v>4562</v>
      </c>
      <c r="D678" s="35" t="s">
        <v>8979</v>
      </c>
      <c r="E678" s="38" t="s">
        <v>14989</v>
      </c>
      <c r="F678" s="39"/>
      <c r="G678" s="40" t="s">
        <v>14990</v>
      </c>
      <c r="H678" s="35" t="s">
        <v>14991</v>
      </c>
      <c r="I678" s="40" t="s">
        <v>14992</v>
      </c>
      <c r="J678" s="35" t="s">
        <v>14993</v>
      </c>
      <c r="K678" s="40" t="s">
        <v>14994</v>
      </c>
      <c r="L678" s="40" t="s">
        <v>14995</v>
      </c>
      <c r="M678" s="40" t="s">
        <v>14996</v>
      </c>
      <c r="N678" s="40" t="s">
        <v>14997</v>
      </c>
      <c r="O678" s="37"/>
      <c r="P678" s="41" t="s">
        <v>14402</v>
      </c>
    </row>
    <row r="679" spans="1:16" ht="12.75" customHeight="1">
      <c r="A679" s="35" t="s">
        <v>14391</v>
      </c>
      <c r="B679" s="36" t="s">
        <v>14979</v>
      </c>
      <c r="C679" s="35" t="s">
        <v>4562</v>
      </c>
      <c r="D679" s="35" t="s">
        <v>8979</v>
      </c>
      <c r="E679" s="38" t="s">
        <v>14998</v>
      </c>
      <c r="F679" s="39"/>
      <c r="G679" s="40" t="s">
        <v>14999</v>
      </c>
      <c r="H679" s="35" t="s">
        <v>15000</v>
      </c>
      <c r="I679" s="40" t="s">
        <v>15001</v>
      </c>
      <c r="J679" s="35" t="s">
        <v>15002</v>
      </c>
      <c r="K679" s="40" t="s">
        <v>15003</v>
      </c>
      <c r="L679" s="40" t="s">
        <v>15004</v>
      </c>
      <c r="M679" s="40" t="s">
        <v>15005</v>
      </c>
      <c r="N679" s="40" t="s">
        <v>15006</v>
      </c>
      <c r="O679" s="37"/>
      <c r="P679" s="41" t="s">
        <v>14402</v>
      </c>
    </row>
    <row r="680" spans="1:16" ht="12.75" customHeight="1">
      <c r="A680" s="35" t="s">
        <v>14391</v>
      </c>
      <c r="B680" s="36" t="s">
        <v>14979</v>
      </c>
      <c r="C680" s="35" t="s">
        <v>4562</v>
      </c>
      <c r="D680" s="35" t="s">
        <v>8979</v>
      </c>
      <c r="E680" s="38" t="s">
        <v>15007</v>
      </c>
      <c r="F680" s="39"/>
      <c r="G680" s="40" t="s">
        <v>15008</v>
      </c>
      <c r="H680" s="35" t="s">
        <v>15009</v>
      </c>
      <c r="I680" s="40" t="s">
        <v>15010</v>
      </c>
      <c r="J680" s="35" t="s">
        <v>15011</v>
      </c>
      <c r="K680" s="40" t="s">
        <v>15012</v>
      </c>
      <c r="L680" s="40" t="s">
        <v>15013</v>
      </c>
      <c r="M680" s="40" t="s">
        <v>15014</v>
      </c>
      <c r="N680" s="40" t="s">
        <v>15015</v>
      </c>
      <c r="O680" s="37"/>
      <c r="P680" s="41" t="s">
        <v>14402</v>
      </c>
    </row>
    <row r="681" spans="1:16" ht="12.75" customHeight="1">
      <c r="A681" s="35" t="s">
        <v>14391</v>
      </c>
      <c r="B681" s="36" t="s">
        <v>14979</v>
      </c>
      <c r="C681" s="35" t="s">
        <v>4562</v>
      </c>
      <c r="D681" s="35" t="s">
        <v>8979</v>
      </c>
      <c r="E681" s="38" t="s">
        <v>15016</v>
      </c>
      <c r="F681" s="42" t="s">
        <v>15017</v>
      </c>
      <c r="G681" s="35" t="s">
        <v>9185</v>
      </c>
      <c r="H681" s="35" t="s">
        <v>15018</v>
      </c>
      <c r="I681" s="40" t="s">
        <v>15019</v>
      </c>
      <c r="J681" s="35" t="s">
        <v>15020</v>
      </c>
      <c r="K681" s="40" t="s">
        <v>15021</v>
      </c>
      <c r="L681" s="40" t="s">
        <v>15022</v>
      </c>
      <c r="M681" s="40" t="s">
        <v>15023</v>
      </c>
      <c r="N681" s="40" t="s">
        <v>15024</v>
      </c>
      <c r="O681" s="37"/>
      <c r="P681" s="41" t="s">
        <v>8989</v>
      </c>
    </row>
    <row r="682" spans="1:16" ht="12.75" customHeight="1">
      <c r="A682" s="35" t="s">
        <v>14391</v>
      </c>
      <c r="B682" s="36" t="s">
        <v>15025</v>
      </c>
      <c r="C682" s="35" t="s">
        <v>4564</v>
      </c>
      <c r="D682" s="35" t="s">
        <v>8979</v>
      </c>
      <c r="E682" s="38" t="s">
        <v>15026</v>
      </c>
      <c r="F682" s="39"/>
      <c r="G682" s="40" t="s">
        <v>15027</v>
      </c>
      <c r="H682" s="35" t="s">
        <v>15028</v>
      </c>
      <c r="I682" s="40" t="s">
        <v>15029</v>
      </c>
      <c r="J682" s="35" t="s">
        <v>15030</v>
      </c>
      <c r="K682" s="40" t="s">
        <v>15031</v>
      </c>
      <c r="L682" s="40" t="s">
        <v>15032</v>
      </c>
      <c r="M682" s="40" t="s">
        <v>15033</v>
      </c>
      <c r="N682" s="40" t="s">
        <v>15034</v>
      </c>
      <c r="O682" s="37"/>
      <c r="P682" s="41" t="s">
        <v>14402</v>
      </c>
    </row>
    <row r="683" spans="1:16" ht="12.75" customHeight="1">
      <c r="A683" s="35" t="s">
        <v>14391</v>
      </c>
      <c r="B683" s="36" t="s">
        <v>15025</v>
      </c>
      <c r="C683" s="35" t="s">
        <v>4564</v>
      </c>
      <c r="D683" s="35" t="s">
        <v>8979</v>
      </c>
      <c r="E683" s="38" t="s">
        <v>15035</v>
      </c>
      <c r="F683" s="39"/>
      <c r="G683" s="40" t="s">
        <v>15036</v>
      </c>
      <c r="H683" s="35" t="s">
        <v>15037</v>
      </c>
      <c r="I683" s="40" t="s">
        <v>15038</v>
      </c>
      <c r="J683" s="35" t="s">
        <v>15039</v>
      </c>
      <c r="K683" s="40" t="s">
        <v>15040</v>
      </c>
      <c r="L683" s="40" t="s">
        <v>15041</v>
      </c>
      <c r="M683" s="40" t="s">
        <v>15042</v>
      </c>
      <c r="N683" s="40" t="s">
        <v>15043</v>
      </c>
      <c r="O683" s="37"/>
      <c r="P683" s="41" t="s">
        <v>14402</v>
      </c>
    </row>
    <row r="684" spans="1:16" ht="12.75" customHeight="1">
      <c r="A684" s="35" t="s">
        <v>14391</v>
      </c>
      <c r="B684" s="36" t="s">
        <v>15025</v>
      </c>
      <c r="C684" s="35" t="s">
        <v>4564</v>
      </c>
      <c r="D684" s="35" t="s">
        <v>8979</v>
      </c>
      <c r="E684" s="38" t="s">
        <v>15044</v>
      </c>
      <c r="F684" s="39"/>
      <c r="G684" s="40" t="s">
        <v>15045</v>
      </c>
      <c r="H684" s="35" t="s">
        <v>15046</v>
      </c>
      <c r="I684" s="40" t="s">
        <v>15047</v>
      </c>
      <c r="J684" s="35" t="s">
        <v>15048</v>
      </c>
      <c r="K684" s="40" t="s">
        <v>15049</v>
      </c>
      <c r="L684" s="40" t="s">
        <v>15050</v>
      </c>
      <c r="M684" s="40" t="s">
        <v>15051</v>
      </c>
      <c r="N684" s="40" t="s">
        <v>15052</v>
      </c>
      <c r="O684" s="37"/>
      <c r="P684" s="41" t="s">
        <v>14402</v>
      </c>
    </row>
    <row r="685" spans="1:16" ht="12.75" customHeight="1">
      <c r="A685" s="35" t="s">
        <v>14391</v>
      </c>
      <c r="B685" s="36" t="s">
        <v>15025</v>
      </c>
      <c r="C685" s="35" t="s">
        <v>4564</v>
      </c>
      <c r="D685" s="35" t="s">
        <v>8979</v>
      </c>
      <c r="E685" s="38" t="s">
        <v>15053</v>
      </c>
      <c r="F685" s="39"/>
      <c r="G685" s="40" t="s">
        <v>15054</v>
      </c>
      <c r="H685" s="35" t="s">
        <v>15055</v>
      </c>
      <c r="I685" s="40" t="s">
        <v>15056</v>
      </c>
      <c r="J685" s="35" t="s">
        <v>15057</v>
      </c>
      <c r="K685" s="40" t="s">
        <v>15058</v>
      </c>
      <c r="L685" s="40" t="s">
        <v>15059</v>
      </c>
      <c r="M685" s="40" t="s">
        <v>15060</v>
      </c>
      <c r="N685" s="40" t="s">
        <v>15061</v>
      </c>
      <c r="O685" s="37"/>
      <c r="P685" s="41" t="s">
        <v>14402</v>
      </c>
    </row>
    <row r="686" spans="1:16" ht="12.75" customHeight="1">
      <c r="A686" s="35" t="s">
        <v>14391</v>
      </c>
      <c r="B686" s="36" t="s">
        <v>15025</v>
      </c>
      <c r="C686" s="35" t="s">
        <v>4564</v>
      </c>
      <c r="D686" s="35" t="s">
        <v>8979</v>
      </c>
      <c r="E686" s="38" t="s">
        <v>15062</v>
      </c>
      <c r="F686" s="39"/>
      <c r="G686" s="40" t="s">
        <v>15063</v>
      </c>
      <c r="H686" s="35" t="s">
        <v>15064</v>
      </c>
      <c r="I686" s="40" t="s">
        <v>15065</v>
      </c>
      <c r="J686" s="35" t="s">
        <v>15066</v>
      </c>
      <c r="K686" s="40" t="s">
        <v>15067</v>
      </c>
      <c r="L686" s="40" t="s">
        <v>15068</v>
      </c>
      <c r="M686" s="40" t="s">
        <v>15069</v>
      </c>
      <c r="N686" s="40" t="s">
        <v>15070</v>
      </c>
      <c r="O686" s="37"/>
      <c r="P686" s="41" t="s">
        <v>14402</v>
      </c>
    </row>
    <row r="687" spans="1:16" ht="12.75" customHeight="1">
      <c r="A687" s="35" t="s">
        <v>14391</v>
      </c>
      <c r="B687" s="36" t="s">
        <v>15025</v>
      </c>
      <c r="C687" s="35" t="s">
        <v>4564</v>
      </c>
      <c r="D687" s="35" t="s">
        <v>8979</v>
      </c>
      <c r="E687" s="38" t="s">
        <v>15071</v>
      </c>
      <c r="F687" s="39"/>
      <c r="G687" s="40" t="s">
        <v>15072</v>
      </c>
      <c r="H687" s="35" t="s">
        <v>15073</v>
      </c>
      <c r="I687" s="40" t="s">
        <v>15074</v>
      </c>
      <c r="J687" s="35" t="s">
        <v>15075</v>
      </c>
      <c r="K687" s="40" t="s">
        <v>15076</v>
      </c>
      <c r="L687" s="40" t="s">
        <v>15077</v>
      </c>
      <c r="M687" s="40" t="s">
        <v>15078</v>
      </c>
      <c r="N687" s="40" t="s">
        <v>15079</v>
      </c>
      <c r="O687" s="37"/>
      <c r="P687" s="41" t="s">
        <v>14402</v>
      </c>
    </row>
    <row r="688" spans="1:16" ht="12.75" customHeight="1">
      <c r="A688" s="35" t="s">
        <v>14391</v>
      </c>
      <c r="B688" s="36" t="s">
        <v>15025</v>
      </c>
      <c r="C688" s="35" t="s">
        <v>4564</v>
      </c>
      <c r="D688" s="35" t="s">
        <v>8979</v>
      </c>
      <c r="E688" s="38" t="s">
        <v>15080</v>
      </c>
      <c r="F688" s="39"/>
      <c r="G688" s="40" t="s">
        <v>15081</v>
      </c>
      <c r="H688" s="35" t="s">
        <v>15082</v>
      </c>
      <c r="I688" s="40" t="s">
        <v>15083</v>
      </c>
      <c r="J688" s="35" t="s">
        <v>15084</v>
      </c>
      <c r="K688" s="40" t="s">
        <v>15085</v>
      </c>
      <c r="L688" s="40" t="s">
        <v>15086</v>
      </c>
      <c r="M688" s="40" t="s">
        <v>15087</v>
      </c>
      <c r="N688" s="40" t="s">
        <v>15088</v>
      </c>
      <c r="O688" s="37"/>
      <c r="P688" s="41" t="s">
        <v>14402</v>
      </c>
    </row>
    <row r="689" spans="1:16" ht="12.75" customHeight="1">
      <c r="A689" s="35" t="s">
        <v>14391</v>
      </c>
      <c r="B689" s="36" t="s">
        <v>15025</v>
      </c>
      <c r="C689" s="35" t="s">
        <v>4564</v>
      </c>
      <c r="D689" s="35" t="s">
        <v>8979</v>
      </c>
      <c r="E689" s="38" t="s">
        <v>15089</v>
      </c>
      <c r="F689" s="39"/>
      <c r="G689" s="40" t="s">
        <v>15090</v>
      </c>
      <c r="H689" s="35" t="s">
        <v>15091</v>
      </c>
      <c r="I689" s="40" t="s">
        <v>15092</v>
      </c>
      <c r="J689" s="35" t="s">
        <v>15093</v>
      </c>
      <c r="K689" s="40" t="s">
        <v>15094</v>
      </c>
      <c r="L689" s="40" t="s">
        <v>15095</v>
      </c>
      <c r="M689" s="40" t="s">
        <v>15096</v>
      </c>
      <c r="N689" s="40" t="s">
        <v>15097</v>
      </c>
      <c r="O689" s="37"/>
      <c r="P689" s="41" t="s">
        <v>8989</v>
      </c>
    </row>
    <row r="690" spans="1:16" ht="12.75" customHeight="1">
      <c r="A690" s="35" t="s">
        <v>14391</v>
      </c>
      <c r="B690" s="36" t="s">
        <v>15025</v>
      </c>
      <c r="C690" s="35" t="s">
        <v>4564</v>
      </c>
      <c r="D690" s="35" t="s">
        <v>8979</v>
      </c>
      <c r="E690" s="38" t="s">
        <v>15098</v>
      </c>
      <c r="F690" s="39"/>
      <c r="G690" s="40" t="s">
        <v>15099</v>
      </c>
      <c r="H690" s="35" t="s">
        <v>15100</v>
      </c>
      <c r="I690" s="40" t="s">
        <v>15101</v>
      </c>
      <c r="J690" s="35" t="s">
        <v>15102</v>
      </c>
      <c r="K690" s="40" t="s">
        <v>15103</v>
      </c>
      <c r="L690" s="40" t="s">
        <v>15104</v>
      </c>
      <c r="M690" s="40" t="s">
        <v>15105</v>
      </c>
      <c r="N690" s="40" t="s">
        <v>15106</v>
      </c>
      <c r="O690" s="37"/>
      <c r="P690" s="41" t="s">
        <v>14402</v>
      </c>
    </row>
    <row r="691" spans="1:16" ht="12.75" customHeight="1">
      <c r="A691" s="35" t="s">
        <v>14391</v>
      </c>
      <c r="B691" s="36" t="s">
        <v>15025</v>
      </c>
      <c r="C691" s="35" t="s">
        <v>4564</v>
      </c>
      <c r="D691" s="35" t="s">
        <v>8979</v>
      </c>
      <c r="E691" s="38" t="s">
        <v>15107</v>
      </c>
      <c r="F691" s="39"/>
      <c r="G691" s="40" t="s">
        <v>15108</v>
      </c>
      <c r="H691" s="35" t="s">
        <v>15109</v>
      </c>
      <c r="I691" s="40" t="s">
        <v>15110</v>
      </c>
      <c r="J691" s="35" t="s">
        <v>15111</v>
      </c>
      <c r="K691" s="40" t="s">
        <v>15112</v>
      </c>
      <c r="L691" s="40" t="s">
        <v>15113</v>
      </c>
      <c r="M691" s="40" t="s">
        <v>15114</v>
      </c>
      <c r="N691" s="40" t="s">
        <v>15115</v>
      </c>
      <c r="O691" s="37"/>
      <c r="P691" s="41" t="s">
        <v>14402</v>
      </c>
    </row>
    <row r="692" spans="1:16" ht="12.75" customHeight="1">
      <c r="A692" s="35" t="s">
        <v>14391</v>
      </c>
      <c r="B692" s="36" t="s">
        <v>15025</v>
      </c>
      <c r="C692" s="35" t="s">
        <v>4564</v>
      </c>
      <c r="D692" s="35" t="s">
        <v>8979</v>
      </c>
      <c r="E692" s="38" t="s">
        <v>15116</v>
      </c>
      <c r="F692" s="39"/>
      <c r="G692" s="40" t="s">
        <v>15117</v>
      </c>
      <c r="H692" s="35" t="s">
        <v>15118</v>
      </c>
      <c r="I692" s="40" t="s">
        <v>15119</v>
      </c>
      <c r="J692" s="35" t="s">
        <v>15120</v>
      </c>
      <c r="K692" s="40" t="s">
        <v>15121</v>
      </c>
      <c r="L692" s="40" t="s">
        <v>15122</v>
      </c>
      <c r="M692" s="40" t="s">
        <v>15123</v>
      </c>
      <c r="N692" s="40" t="s">
        <v>15124</v>
      </c>
      <c r="O692" s="37"/>
      <c r="P692" s="41" t="s">
        <v>14402</v>
      </c>
    </row>
    <row r="693" spans="1:16" ht="12.75" customHeight="1">
      <c r="A693" s="35" t="s">
        <v>14391</v>
      </c>
      <c r="B693" s="36" t="s">
        <v>15025</v>
      </c>
      <c r="C693" s="35" t="s">
        <v>4564</v>
      </c>
      <c r="D693" s="35" t="s">
        <v>8979</v>
      </c>
      <c r="E693" s="38" t="s">
        <v>15125</v>
      </c>
      <c r="F693" s="39"/>
      <c r="G693" s="40" t="s">
        <v>15126</v>
      </c>
      <c r="H693" s="35" t="s">
        <v>15127</v>
      </c>
      <c r="I693" s="40" t="s">
        <v>15128</v>
      </c>
      <c r="J693" s="35" t="s">
        <v>15129</v>
      </c>
      <c r="K693" s="40" t="s">
        <v>15130</v>
      </c>
      <c r="L693" s="40" t="s">
        <v>15131</v>
      </c>
      <c r="M693" s="40" t="s">
        <v>15132</v>
      </c>
      <c r="N693" s="40" t="s">
        <v>15133</v>
      </c>
      <c r="O693" s="37"/>
      <c r="P693" s="41" t="s">
        <v>14402</v>
      </c>
    </row>
    <row r="694" spans="1:16" ht="12.75" customHeight="1">
      <c r="A694" s="35" t="s">
        <v>14391</v>
      </c>
      <c r="B694" s="36" t="s">
        <v>15134</v>
      </c>
      <c r="C694" s="35" t="s">
        <v>4572</v>
      </c>
      <c r="D694" s="35" t="s">
        <v>8979</v>
      </c>
      <c r="E694" s="38" t="s">
        <v>15135</v>
      </c>
      <c r="F694" s="39"/>
      <c r="G694" s="40" t="s">
        <v>15136</v>
      </c>
      <c r="H694" s="35" t="s">
        <v>15137</v>
      </c>
      <c r="I694" s="40" t="s">
        <v>15138</v>
      </c>
      <c r="J694" s="35" t="s">
        <v>15139</v>
      </c>
      <c r="K694" s="40" t="s">
        <v>15140</v>
      </c>
      <c r="L694" s="40" t="s">
        <v>15141</v>
      </c>
      <c r="M694" s="40" t="s">
        <v>15142</v>
      </c>
      <c r="N694" s="40" t="s">
        <v>15143</v>
      </c>
      <c r="O694" s="37"/>
      <c r="P694" s="41" t="s">
        <v>14402</v>
      </c>
    </row>
    <row r="695" spans="1:16" ht="12.75" customHeight="1">
      <c r="A695" s="35" t="s">
        <v>14391</v>
      </c>
      <c r="B695" s="36" t="s">
        <v>15134</v>
      </c>
      <c r="C695" s="35" t="s">
        <v>4572</v>
      </c>
      <c r="D695" s="35" t="s">
        <v>8979</v>
      </c>
      <c r="E695" s="38" t="s">
        <v>15144</v>
      </c>
      <c r="F695" s="39"/>
      <c r="G695" s="40" t="s">
        <v>15145</v>
      </c>
      <c r="H695" s="35" t="s">
        <v>15146</v>
      </c>
      <c r="I695" s="40" t="s">
        <v>15147</v>
      </c>
      <c r="J695" s="35" t="s">
        <v>15148</v>
      </c>
      <c r="K695" s="40" t="s">
        <v>15149</v>
      </c>
      <c r="L695" s="40" t="s">
        <v>15150</v>
      </c>
      <c r="M695" s="40" t="s">
        <v>15151</v>
      </c>
      <c r="N695" s="40" t="s">
        <v>15152</v>
      </c>
      <c r="O695" s="37"/>
      <c r="P695" s="41" t="s">
        <v>14402</v>
      </c>
    </row>
    <row r="696" spans="1:16" ht="12.75" customHeight="1">
      <c r="A696" s="35" t="s">
        <v>14391</v>
      </c>
      <c r="B696" s="36" t="s">
        <v>15134</v>
      </c>
      <c r="C696" s="35" t="s">
        <v>4572</v>
      </c>
      <c r="D696" s="35" t="s">
        <v>8979</v>
      </c>
      <c r="E696" s="38" t="s">
        <v>15153</v>
      </c>
      <c r="F696" s="39"/>
      <c r="G696" s="40" t="s">
        <v>15154</v>
      </c>
      <c r="H696" s="35" t="s">
        <v>15155</v>
      </c>
      <c r="I696" s="40" t="s">
        <v>15156</v>
      </c>
      <c r="J696" s="35" t="s">
        <v>15157</v>
      </c>
      <c r="K696" s="40" t="s">
        <v>15158</v>
      </c>
      <c r="L696" s="40" t="s">
        <v>15159</v>
      </c>
      <c r="M696" s="40" t="s">
        <v>15160</v>
      </c>
      <c r="N696" s="40" t="s">
        <v>15161</v>
      </c>
      <c r="O696" s="37"/>
      <c r="P696" s="41" t="s">
        <v>14402</v>
      </c>
    </row>
    <row r="697" spans="1:16" ht="12.75" customHeight="1">
      <c r="A697" s="35" t="s">
        <v>14391</v>
      </c>
      <c r="B697" s="36" t="s">
        <v>15134</v>
      </c>
      <c r="C697" s="35" t="s">
        <v>4572</v>
      </c>
      <c r="D697" s="35" t="s">
        <v>8979</v>
      </c>
      <c r="E697" s="38" t="s">
        <v>15162</v>
      </c>
      <c r="F697" s="39"/>
      <c r="G697" s="40" t="s">
        <v>15163</v>
      </c>
      <c r="H697" s="35" t="s">
        <v>15164</v>
      </c>
      <c r="I697" s="40" t="s">
        <v>15165</v>
      </c>
      <c r="J697" s="35" t="s">
        <v>15166</v>
      </c>
      <c r="K697" s="40" t="s">
        <v>15167</v>
      </c>
      <c r="L697" s="40" t="s">
        <v>15168</v>
      </c>
      <c r="M697" s="40" t="s">
        <v>15169</v>
      </c>
      <c r="N697" s="40" t="s">
        <v>15170</v>
      </c>
      <c r="O697" s="37"/>
      <c r="P697" s="41" t="s">
        <v>14402</v>
      </c>
    </row>
    <row r="698" spans="1:16" ht="12.75" customHeight="1">
      <c r="A698" s="35" t="s">
        <v>14391</v>
      </c>
      <c r="B698" s="36" t="s">
        <v>15134</v>
      </c>
      <c r="C698" s="35" t="s">
        <v>4572</v>
      </c>
      <c r="D698" s="35" t="s">
        <v>8979</v>
      </c>
      <c r="E698" s="38" t="s">
        <v>15171</v>
      </c>
      <c r="F698" s="39"/>
      <c r="G698" s="40" t="s">
        <v>15172</v>
      </c>
      <c r="H698" s="35" t="s">
        <v>15173</v>
      </c>
      <c r="I698" s="40" t="s">
        <v>15174</v>
      </c>
      <c r="J698" s="35" t="s">
        <v>15175</v>
      </c>
      <c r="K698" s="40" t="s">
        <v>15176</v>
      </c>
      <c r="L698" s="40" t="s">
        <v>15177</v>
      </c>
      <c r="M698" s="40" t="s">
        <v>15178</v>
      </c>
      <c r="N698" s="40" t="s">
        <v>15179</v>
      </c>
      <c r="O698" s="37"/>
      <c r="P698" s="41" t="s">
        <v>14402</v>
      </c>
    </row>
    <row r="699" spans="1:16" ht="12.75" customHeight="1">
      <c r="A699" s="35" t="s">
        <v>14391</v>
      </c>
      <c r="B699" s="36" t="s">
        <v>15134</v>
      </c>
      <c r="C699" s="35" t="s">
        <v>4572</v>
      </c>
      <c r="D699" s="35" t="s">
        <v>8979</v>
      </c>
      <c r="E699" s="38" t="s">
        <v>15180</v>
      </c>
      <c r="F699" s="39"/>
      <c r="G699" s="40" t="s">
        <v>15181</v>
      </c>
      <c r="H699" s="35" t="s">
        <v>15182</v>
      </c>
      <c r="I699" s="40" t="s">
        <v>15183</v>
      </c>
      <c r="J699" s="35" t="s">
        <v>15184</v>
      </c>
      <c r="K699" s="40" t="s">
        <v>15185</v>
      </c>
      <c r="L699" s="40" t="s">
        <v>15186</v>
      </c>
      <c r="M699" s="40" t="s">
        <v>15187</v>
      </c>
      <c r="N699" s="40" t="s">
        <v>15188</v>
      </c>
      <c r="O699" s="37"/>
      <c r="P699" s="41" t="s">
        <v>14402</v>
      </c>
    </row>
    <row r="700" spans="1:16" ht="12.75" customHeight="1">
      <c r="A700" s="35" t="s">
        <v>14391</v>
      </c>
      <c r="B700" s="36" t="s">
        <v>15134</v>
      </c>
      <c r="C700" s="35" t="s">
        <v>4572</v>
      </c>
      <c r="D700" s="35" t="s">
        <v>8979</v>
      </c>
      <c r="E700" s="38" t="s">
        <v>15189</v>
      </c>
      <c r="F700" s="39"/>
      <c r="G700" s="40" t="s">
        <v>15190</v>
      </c>
      <c r="H700" s="35" t="s">
        <v>15191</v>
      </c>
      <c r="I700" s="40" t="s">
        <v>15192</v>
      </c>
      <c r="J700" s="35" t="s">
        <v>15193</v>
      </c>
      <c r="K700" s="40" t="s">
        <v>15194</v>
      </c>
      <c r="L700" s="40" t="s">
        <v>15195</v>
      </c>
      <c r="M700" s="40" t="s">
        <v>15196</v>
      </c>
      <c r="N700" s="40" t="s">
        <v>15197</v>
      </c>
      <c r="O700" s="37"/>
      <c r="P700" s="41" t="s">
        <v>14402</v>
      </c>
    </row>
    <row r="701" spans="1:16" ht="12.75" customHeight="1">
      <c r="A701" s="35" t="s">
        <v>14391</v>
      </c>
      <c r="B701" s="36" t="s">
        <v>15134</v>
      </c>
      <c r="C701" s="35" t="s">
        <v>4572</v>
      </c>
      <c r="D701" s="35" t="s">
        <v>8979</v>
      </c>
      <c r="E701" s="38" t="s">
        <v>15198</v>
      </c>
      <c r="F701" s="39"/>
      <c r="G701" s="40" t="s">
        <v>15199</v>
      </c>
      <c r="H701" s="35" t="s">
        <v>15200</v>
      </c>
      <c r="I701" s="40" t="s">
        <v>15201</v>
      </c>
      <c r="J701" s="35" t="s">
        <v>15202</v>
      </c>
      <c r="K701" s="40" t="s">
        <v>15203</v>
      </c>
      <c r="L701" s="40" t="s">
        <v>15204</v>
      </c>
      <c r="M701" s="40" t="s">
        <v>15205</v>
      </c>
      <c r="N701" s="40" t="s">
        <v>15206</v>
      </c>
      <c r="O701" s="37"/>
      <c r="P701" s="41" t="s">
        <v>14402</v>
      </c>
    </row>
    <row r="702" spans="1:16" ht="12.75" customHeight="1">
      <c r="A702" s="35" t="s">
        <v>14391</v>
      </c>
      <c r="B702" s="36" t="s">
        <v>15134</v>
      </c>
      <c r="C702" s="35" t="s">
        <v>4572</v>
      </c>
      <c r="D702" s="35" t="s">
        <v>8979</v>
      </c>
      <c r="E702" s="38" t="s">
        <v>15207</v>
      </c>
      <c r="F702" s="39"/>
      <c r="G702" s="40" t="s">
        <v>15208</v>
      </c>
      <c r="H702" s="35" t="s">
        <v>15209</v>
      </c>
      <c r="I702" s="40" t="s">
        <v>15210</v>
      </c>
      <c r="J702" s="35" t="s">
        <v>15211</v>
      </c>
      <c r="K702" s="40" t="s">
        <v>15212</v>
      </c>
      <c r="L702" s="40" t="s">
        <v>15213</v>
      </c>
      <c r="M702" s="40" t="s">
        <v>15214</v>
      </c>
      <c r="N702" s="40" t="s">
        <v>15215</v>
      </c>
      <c r="O702" s="37"/>
      <c r="P702" s="41" t="s">
        <v>14402</v>
      </c>
    </row>
    <row r="703" spans="1:16" ht="12.75" customHeight="1">
      <c r="A703" s="35" t="s">
        <v>14391</v>
      </c>
      <c r="B703" s="36" t="s">
        <v>15134</v>
      </c>
      <c r="C703" s="35" t="s">
        <v>4572</v>
      </c>
      <c r="D703" s="35" t="s">
        <v>8979</v>
      </c>
      <c r="E703" s="38" t="s">
        <v>15216</v>
      </c>
      <c r="F703" s="39"/>
      <c r="G703" s="40" t="s">
        <v>15217</v>
      </c>
      <c r="H703" s="35" t="s">
        <v>15218</v>
      </c>
      <c r="I703" s="40" t="s">
        <v>15219</v>
      </c>
      <c r="J703" s="35" t="s">
        <v>15220</v>
      </c>
      <c r="K703" s="40" t="s">
        <v>15221</v>
      </c>
      <c r="L703" s="40" t="s">
        <v>15222</v>
      </c>
      <c r="M703" s="40" t="s">
        <v>15223</v>
      </c>
      <c r="N703" s="40" t="s">
        <v>15224</v>
      </c>
      <c r="O703" s="37"/>
      <c r="P703" s="41" t="s">
        <v>14402</v>
      </c>
    </row>
    <row r="704" spans="1:16" ht="12.75" customHeight="1">
      <c r="A704" s="35" t="s">
        <v>14391</v>
      </c>
      <c r="B704" s="36" t="s">
        <v>15134</v>
      </c>
      <c r="C704" s="35" t="s">
        <v>4572</v>
      </c>
      <c r="D704" s="35" t="s">
        <v>8979</v>
      </c>
      <c r="E704" s="38" t="s">
        <v>15225</v>
      </c>
      <c r="F704" s="39"/>
      <c r="G704" s="40" t="s">
        <v>15226</v>
      </c>
      <c r="H704" s="35" t="s">
        <v>15227</v>
      </c>
      <c r="I704" s="40" t="s">
        <v>15228</v>
      </c>
      <c r="J704" s="35" t="s">
        <v>15229</v>
      </c>
      <c r="K704" s="40" t="s">
        <v>15230</v>
      </c>
      <c r="L704" s="40" t="s">
        <v>15231</v>
      </c>
      <c r="M704" s="40" t="s">
        <v>15232</v>
      </c>
      <c r="N704" s="40" t="s">
        <v>15233</v>
      </c>
      <c r="O704" s="37"/>
      <c r="P704" s="41" t="s">
        <v>14402</v>
      </c>
    </row>
    <row r="705" spans="1:16" ht="12.75" customHeight="1">
      <c r="A705" s="35" t="s">
        <v>14391</v>
      </c>
      <c r="B705" s="36" t="s">
        <v>15134</v>
      </c>
      <c r="C705" s="35" t="s">
        <v>4572</v>
      </c>
      <c r="D705" s="35" t="s">
        <v>8979</v>
      </c>
      <c r="E705" s="38" t="s">
        <v>15234</v>
      </c>
      <c r="F705" s="39"/>
      <c r="G705" s="40" t="s">
        <v>15235</v>
      </c>
      <c r="H705" s="35" t="s">
        <v>15236</v>
      </c>
      <c r="I705" s="40" t="s">
        <v>15237</v>
      </c>
      <c r="J705" s="35" t="s">
        <v>15238</v>
      </c>
      <c r="K705" s="40" t="s">
        <v>15239</v>
      </c>
      <c r="L705" s="40" t="s">
        <v>15240</v>
      </c>
      <c r="M705" s="40" t="s">
        <v>15241</v>
      </c>
      <c r="N705" s="40" t="s">
        <v>15242</v>
      </c>
      <c r="O705" s="37"/>
      <c r="P705" s="41" t="s">
        <v>14402</v>
      </c>
    </row>
    <row r="706" spans="1:16" ht="12.75" customHeight="1">
      <c r="A706" s="35" t="s">
        <v>14391</v>
      </c>
      <c r="B706" s="36" t="s">
        <v>15134</v>
      </c>
      <c r="C706" s="35" t="s">
        <v>4572</v>
      </c>
      <c r="D706" s="35" t="s">
        <v>8979</v>
      </c>
      <c r="E706" s="38" t="s">
        <v>15243</v>
      </c>
      <c r="F706" s="39"/>
      <c r="G706" s="40" t="s">
        <v>15244</v>
      </c>
      <c r="H706" s="35" t="s">
        <v>15245</v>
      </c>
      <c r="I706" s="40" t="s">
        <v>15246</v>
      </c>
      <c r="J706" s="35" t="s">
        <v>15247</v>
      </c>
      <c r="K706" s="40" t="s">
        <v>15248</v>
      </c>
      <c r="L706" s="40" t="s">
        <v>15249</v>
      </c>
      <c r="M706" s="40" t="s">
        <v>15250</v>
      </c>
      <c r="N706" s="40" t="s">
        <v>15251</v>
      </c>
      <c r="O706" s="37"/>
      <c r="P706" s="41" t="s">
        <v>14402</v>
      </c>
    </row>
    <row r="707" spans="1:16" ht="12.75" customHeight="1">
      <c r="A707" s="35" t="s">
        <v>14391</v>
      </c>
      <c r="B707" s="36" t="s">
        <v>15134</v>
      </c>
      <c r="C707" s="35" t="s">
        <v>4572</v>
      </c>
      <c r="D707" s="35" t="s">
        <v>8979</v>
      </c>
      <c r="E707" s="38" t="s">
        <v>15252</v>
      </c>
      <c r="F707" s="39"/>
      <c r="G707" s="40" t="s">
        <v>15253</v>
      </c>
      <c r="H707" s="35" t="s">
        <v>15254</v>
      </c>
      <c r="I707" s="40" t="s">
        <v>15255</v>
      </c>
      <c r="J707" s="35" t="s">
        <v>15256</v>
      </c>
      <c r="K707" s="40" t="s">
        <v>15257</v>
      </c>
      <c r="L707" s="40" t="s">
        <v>15258</v>
      </c>
      <c r="M707" s="40" t="s">
        <v>15259</v>
      </c>
      <c r="N707" s="40" t="s">
        <v>15260</v>
      </c>
      <c r="O707" s="37"/>
      <c r="P707" s="41" t="s">
        <v>14402</v>
      </c>
    </row>
    <row r="708" spans="1:16" ht="12.75" customHeight="1">
      <c r="A708" s="35" t="s">
        <v>14391</v>
      </c>
      <c r="B708" s="36" t="s">
        <v>15134</v>
      </c>
      <c r="C708" s="35" t="s">
        <v>4572</v>
      </c>
      <c r="D708" s="35" t="s">
        <v>8979</v>
      </c>
      <c r="E708" s="38" t="s">
        <v>15261</v>
      </c>
      <c r="F708" s="39"/>
      <c r="G708" s="40" t="s">
        <v>15262</v>
      </c>
      <c r="H708" s="35" t="s">
        <v>15263</v>
      </c>
      <c r="I708" s="40" t="s">
        <v>15264</v>
      </c>
      <c r="J708" s="35" t="s">
        <v>15265</v>
      </c>
      <c r="K708" s="40" t="s">
        <v>15266</v>
      </c>
      <c r="L708" s="40" t="s">
        <v>15267</v>
      </c>
      <c r="M708" s="40" t="s">
        <v>15268</v>
      </c>
      <c r="N708" s="40" t="s">
        <v>15269</v>
      </c>
      <c r="O708" s="37"/>
      <c r="P708" s="41" t="s">
        <v>14402</v>
      </c>
    </row>
    <row r="709" spans="1:16" ht="12.75" customHeight="1">
      <c r="A709" s="35" t="s">
        <v>14391</v>
      </c>
      <c r="B709" s="36" t="s">
        <v>15134</v>
      </c>
      <c r="C709" s="35" t="s">
        <v>4572</v>
      </c>
      <c r="D709" s="35" t="s">
        <v>8979</v>
      </c>
      <c r="E709" s="38" t="s">
        <v>15270</v>
      </c>
      <c r="F709" s="39"/>
      <c r="G709" s="40" t="s">
        <v>15271</v>
      </c>
      <c r="H709" s="35" t="s">
        <v>15272</v>
      </c>
      <c r="I709" s="40" t="s">
        <v>15273</v>
      </c>
      <c r="J709" s="35" t="s">
        <v>15274</v>
      </c>
      <c r="K709" s="40" t="s">
        <v>15275</v>
      </c>
      <c r="L709" s="40" t="s">
        <v>15276</v>
      </c>
      <c r="M709" s="40" t="s">
        <v>15277</v>
      </c>
      <c r="N709" s="40" t="s">
        <v>15278</v>
      </c>
      <c r="O709" s="37"/>
      <c r="P709" s="41" t="s">
        <v>14402</v>
      </c>
    </row>
    <row r="710" spans="1:16" ht="12.75" customHeight="1">
      <c r="A710" s="35" t="s">
        <v>14391</v>
      </c>
      <c r="B710" s="36" t="s">
        <v>15134</v>
      </c>
      <c r="C710" s="35" t="s">
        <v>4572</v>
      </c>
      <c r="D710" s="35" t="s">
        <v>8979</v>
      </c>
      <c r="E710" s="38" t="s">
        <v>15279</v>
      </c>
      <c r="F710" s="39"/>
      <c r="G710" s="40" t="s">
        <v>15280</v>
      </c>
      <c r="H710" s="35" t="s">
        <v>15281</v>
      </c>
      <c r="I710" s="40" t="s">
        <v>15282</v>
      </c>
      <c r="J710" s="35" t="s">
        <v>15283</v>
      </c>
      <c r="K710" s="40" t="s">
        <v>15284</v>
      </c>
      <c r="L710" s="40" t="s">
        <v>15285</v>
      </c>
      <c r="M710" s="40" t="s">
        <v>15286</v>
      </c>
      <c r="N710" s="40" t="s">
        <v>15287</v>
      </c>
      <c r="O710" s="37"/>
      <c r="P710" s="41" t="s">
        <v>14402</v>
      </c>
    </row>
    <row r="711" spans="1:16" ht="12.75" customHeight="1">
      <c r="A711" s="35" t="s">
        <v>14391</v>
      </c>
      <c r="B711" s="36" t="s">
        <v>15134</v>
      </c>
      <c r="C711" s="35" t="s">
        <v>4572</v>
      </c>
      <c r="D711" s="35" t="s">
        <v>8979</v>
      </c>
      <c r="E711" s="38" t="s">
        <v>15288</v>
      </c>
      <c r="F711" s="39"/>
      <c r="G711" s="40" t="s">
        <v>15289</v>
      </c>
      <c r="H711" s="35" t="s">
        <v>15290</v>
      </c>
      <c r="I711" s="40" t="s">
        <v>15291</v>
      </c>
      <c r="J711" s="35" t="s">
        <v>15292</v>
      </c>
      <c r="K711" s="40" t="s">
        <v>15293</v>
      </c>
      <c r="L711" s="40" t="s">
        <v>15294</v>
      </c>
      <c r="M711" s="40" t="s">
        <v>15295</v>
      </c>
      <c r="N711" s="40" t="s">
        <v>15296</v>
      </c>
      <c r="O711" s="37"/>
      <c r="P711" s="41" t="s">
        <v>14402</v>
      </c>
    </row>
    <row r="712" spans="1:16" ht="12.75" customHeight="1">
      <c r="A712" s="35" t="s">
        <v>14391</v>
      </c>
      <c r="B712" s="36" t="s">
        <v>15134</v>
      </c>
      <c r="C712" s="35" t="s">
        <v>4572</v>
      </c>
      <c r="D712" s="35" t="s">
        <v>8979</v>
      </c>
      <c r="E712" s="38" t="s">
        <v>15297</v>
      </c>
      <c r="F712" s="39"/>
      <c r="G712" s="40" t="s">
        <v>15298</v>
      </c>
      <c r="H712" s="35" t="s">
        <v>15299</v>
      </c>
      <c r="I712" s="40" t="s">
        <v>15300</v>
      </c>
      <c r="J712" s="35" t="s">
        <v>15301</v>
      </c>
      <c r="K712" s="40" t="s">
        <v>15302</v>
      </c>
      <c r="L712" s="40" t="s">
        <v>15303</v>
      </c>
      <c r="M712" s="40" t="s">
        <v>15304</v>
      </c>
      <c r="N712" s="40" t="s">
        <v>15305</v>
      </c>
      <c r="O712" s="37"/>
      <c r="P712" s="41" t="s">
        <v>14402</v>
      </c>
    </row>
    <row r="713" spans="1:16" ht="12.75" customHeight="1">
      <c r="A713" s="35" t="s">
        <v>14391</v>
      </c>
      <c r="B713" s="36" t="s">
        <v>15134</v>
      </c>
      <c r="C713" s="35" t="s">
        <v>4572</v>
      </c>
      <c r="D713" s="35" t="s">
        <v>8979</v>
      </c>
      <c r="E713" s="38" t="s">
        <v>15306</v>
      </c>
      <c r="F713" s="39"/>
      <c r="G713" s="40" t="s">
        <v>15307</v>
      </c>
      <c r="H713" s="35" t="s">
        <v>15308</v>
      </c>
      <c r="I713" s="40" t="s">
        <v>15309</v>
      </c>
      <c r="J713" s="35" t="s">
        <v>15310</v>
      </c>
      <c r="K713" s="40" t="s">
        <v>15311</v>
      </c>
      <c r="L713" s="40" t="s">
        <v>15312</v>
      </c>
      <c r="M713" s="40" t="s">
        <v>15313</v>
      </c>
      <c r="N713" s="40" t="s">
        <v>15314</v>
      </c>
      <c r="O713" s="37"/>
      <c r="P713" s="41" t="s">
        <v>8989</v>
      </c>
    </row>
    <row r="714" spans="1:16" ht="12.75" customHeight="1">
      <c r="A714" s="35" t="s">
        <v>14391</v>
      </c>
      <c r="B714" s="36" t="s">
        <v>15134</v>
      </c>
      <c r="C714" s="35" t="s">
        <v>4572</v>
      </c>
      <c r="D714" s="35" t="s">
        <v>8979</v>
      </c>
      <c r="E714" s="38" t="s">
        <v>15315</v>
      </c>
      <c r="F714" s="39"/>
      <c r="G714" s="40" t="s">
        <v>15316</v>
      </c>
      <c r="H714" s="35" t="s">
        <v>15317</v>
      </c>
      <c r="I714" s="40" t="s">
        <v>15318</v>
      </c>
      <c r="J714" s="35" t="s">
        <v>15319</v>
      </c>
      <c r="K714" s="40" t="s">
        <v>15320</v>
      </c>
      <c r="L714" s="40" t="s">
        <v>15321</v>
      </c>
      <c r="M714" s="40" t="s">
        <v>15322</v>
      </c>
      <c r="N714" s="40" t="s">
        <v>15323</v>
      </c>
      <c r="O714" s="37"/>
      <c r="P714" s="41" t="s">
        <v>14402</v>
      </c>
    </row>
    <row r="715" spans="1:16" ht="12.75" customHeight="1">
      <c r="A715" s="35" t="s">
        <v>14391</v>
      </c>
      <c r="B715" s="36" t="s">
        <v>15134</v>
      </c>
      <c r="C715" s="35" t="s">
        <v>4572</v>
      </c>
      <c r="D715" s="35" t="s">
        <v>8979</v>
      </c>
      <c r="E715" s="38" t="s">
        <v>15324</v>
      </c>
      <c r="F715" s="39"/>
      <c r="G715" s="40" t="s">
        <v>15325</v>
      </c>
      <c r="H715" s="35" t="s">
        <v>15326</v>
      </c>
      <c r="I715" s="40" t="s">
        <v>15327</v>
      </c>
      <c r="J715" s="35" t="s">
        <v>15328</v>
      </c>
      <c r="K715" s="40" t="s">
        <v>15329</v>
      </c>
      <c r="L715" s="40" t="s">
        <v>15330</v>
      </c>
      <c r="M715" s="40" t="s">
        <v>15331</v>
      </c>
      <c r="N715" s="40" t="s">
        <v>15332</v>
      </c>
      <c r="O715" s="37"/>
      <c r="P715" s="41" t="s">
        <v>14402</v>
      </c>
    </row>
    <row r="716" spans="1:16" ht="12.75" customHeight="1">
      <c r="A716" s="35" t="s">
        <v>14391</v>
      </c>
      <c r="B716" s="36" t="s">
        <v>15134</v>
      </c>
      <c r="C716" s="35" t="s">
        <v>4572</v>
      </c>
      <c r="D716" s="35" t="s">
        <v>8979</v>
      </c>
      <c r="E716" s="38" t="s">
        <v>15333</v>
      </c>
      <c r="F716" s="39"/>
      <c r="G716" s="40" t="s">
        <v>15334</v>
      </c>
      <c r="H716" s="35" t="s">
        <v>15335</v>
      </c>
      <c r="I716" s="40" t="s">
        <v>15336</v>
      </c>
      <c r="J716" s="35" t="s">
        <v>15337</v>
      </c>
      <c r="K716" s="40" t="s">
        <v>15338</v>
      </c>
      <c r="L716" s="40" t="s">
        <v>15339</v>
      </c>
      <c r="M716" s="40" t="s">
        <v>15340</v>
      </c>
      <c r="N716" s="40" t="s">
        <v>15341</v>
      </c>
      <c r="O716" s="37"/>
      <c r="P716" s="41" t="s">
        <v>14402</v>
      </c>
    </row>
    <row r="717" spans="1:16" ht="12.75" customHeight="1">
      <c r="A717" s="35" t="s">
        <v>14391</v>
      </c>
      <c r="B717" s="36" t="s">
        <v>15134</v>
      </c>
      <c r="C717" s="35" t="s">
        <v>4572</v>
      </c>
      <c r="D717" s="35" t="s">
        <v>8979</v>
      </c>
      <c r="E717" s="38" t="s">
        <v>15342</v>
      </c>
      <c r="F717" s="39"/>
      <c r="G717" s="40" t="s">
        <v>15343</v>
      </c>
      <c r="H717" s="35" t="s">
        <v>15344</v>
      </c>
      <c r="I717" s="40" t="s">
        <v>15345</v>
      </c>
      <c r="J717" s="35" t="s">
        <v>15346</v>
      </c>
      <c r="K717" s="40" t="s">
        <v>15347</v>
      </c>
      <c r="L717" s="40" t="s">
        <v>15348</v>
      </c>
      <c r="M717" s="40" t="s">
        <v>15349</v>
      </c>
      <c r="N717" s="40" t="s">
        <v>15350</v>
      </c>
      <c r="O717" s="37"/>
      <c r="P717" s="41" t="s">
        <v>14402</v>
      </c>
    </row>
    <row r="718" spans="1:16" ht="12.75" customHeight="1">
      <c r="A718" s="35" t="s">
        <v>14391</v>
      </c>
      <c r="B718" s="36" t="s">
        <v>15351</v>
      </c>
      <c r="C718" s="35" t="s">
        <v>4574</v>
      </c>
      <c r="D718" s="35" t="s">
        <v>8979</v>
      </c>
      <c r="E718" s="38" t="s">
        <v>15352</v>
      </c>
      <c r="F718" s="39"/>
      <c r="G718" s="40" t="s">
        <v>15353</v>
      </c>
      <c r="H718" s="35" t="s">
        <v>15354</v>
      </c>
      <c r="I718" s="40" t="s">
        <v>15355</v>
      </c>
      <c r="J718" s="35" t="s">
        <v>15356</v>
      </c>
      <c r="K718" s="40" t="s">
        <v>15357</v>
      </c>
      <c r="L718" s="40" t="s">
        <v>15358</v>
      </c>
      <c r="M718" s="40" t="s">
        <v>15359</v>
      </c>
      <c r="N718" s="40" t="s">
        <v>15360</v>
      </c>
      <c r="O718" s="37"/>
      <c r="P718" s="41" t="s">
        <v>14402</v>
      </c>
    </row>
    <row r="719" spans="1:16" ht="12.75" customHeight="1">
      <c r="A719" s="35" t="s">
        <v>14391</v>
      </c>
      <c r="B719" s="36" t="s">
        <v>15351</v>
      </c>
      <c r="C719" s="35" t="s">
        <v>4574</v>
      </c>
      <c r="D719" s="35" t="s">
        <v>8979</v>
      </c>
      <c r="E719" s="38" t="s">
        <v>15361</v>
      </c>
      <c r="F719" s="39"/>
      <c r="G719" s="40" t="s">
        <v>15362</v>
      </c>
      <c r="H719" s="35" t="s">
        <v>15363</v>
      </c>
      <c r="I719" s="40" t="s">
        <v>15364</v>
      </c>
      <c r="J719" s="35" t="s">
        <v>15365</v>
      </c>
      <c r="K719" s="40" t="s">
        <v>15366</v>
      </c>
      <c r="L719" s="40" t="s">
        <v>15367</v>
      </c>
      <c r="M719" s="40" t="s">
        <v>15368</v>
      </c>
      <c r="N719" s="40" t="s">
        <v>15369</v>
      </c>
      <c r="O719" s="37"/>
      <c r="P719" s="41" t="s">
        <v>8989</v>
      </c>
    </row>
    <row r="720" spans="1:16" ht="12.75" customHeight="1">
      <c r="A720" s="35" t="s">
        <v>14391</v>
      </c>
      <c r="B720" s="36" t="s">
        <v>15351</v>
      </c>
      <c r="C720" s="35" t="s">
        <v>4574</v>
      </c>
      <c r="D720" s="35" t="s">
        <v>8979</v>
      </c>
      <c r="E720" s="38" t="s">
        <v>15370</v>
      </c>
      <c r="F720" s="39"/>
      <c r="G720" s="40" t="s">
        <v>15371</v>
      </c>
      <c r="H720" s="35" t="s">
        <v>15372</v>
      </c>
      <c r="I720" s="40" t="s">
        <v>15373</v>
      </c>
      <c r="J720" s="35" t="s">
        <v>15374</v>
      </c>
      <c r="K720" s="40" t="s">
        <v>15375</v>
      </c>
      <c r="L720" s="40" t="s">
        <v>15376</v>
      </c>
      <c r="M720" s="40" t="s">
        <v>15377</v>
      </c>
      <c r="N720" s="40" t="s">
        <v>15378</v>
      </c>
      <c r="O720" s="37"/>
      <c r="P720" s="41" t="s">
        <v>14402</v>
      </c>
    </row>
    <row r="721" spans="1:16" ht="12.75" customHeight="1">
      <c r="A721" s="35" t="s">
        <v>14391</v>
      </c>
      <c r="B721" s="36" t="s">
        <v>15351</v>
      </c>
      <c r="C721" s="35" t="s">
        <v>4574</v>
      </c>
      <c r="D721" s="35" t="s">
        <v>8979</v>
      </c>
      <c r="E721" s="38" t="s">
        <v>15379</v>
      </c>
      <c r="F721" s="39"/>
      <c r="G721" s="40" t="s">
        <v>15380</v>
      </c>
      <c r="H721" s="35" t="s">
        <v>15381</v>
      </c>
      <c r="I721" s="40" t="s">
        <v>15382</v>
      </c>
      <c r="J721" s="35" t="s">
        <v>15383</v>
      </c>
      <c r="K721" s="40" t="s">
        <v>15384</v>
      </c>
      <c r="L721" s="40" t="s">
        <v>15385</v>
      </c>
      <c r="M721" s="40" t="s">
        <v>15386</v>
      </c>
      <c r="N721" s="40" t="s">
        <v>15387</v>
      </c>
      <c r="O721" s="37"/>
      <c r="P721" s="41" t="s">
        <v>14402</v>
      </c>
    </row>
    <row r="722" spans="1:16" ht="12.75" customHeight="1">
      <c r="A722" s="35" t="s">
        <v>14391</v>
      </c>
      <c r="B722" s="36" t="s">
        <v>15351</v>
      </c>
      <c r="C722" s="35" t="s">
        <v>4574</v>
      </c>
      <c r="D722" s="35" t="s">
        <v>8979</v>
      </c>
      <c r="E722" s="38" t="s">
        <v>15388</v>
      </c>
      <c r="F722" s="39"/>
      <c r="G722" s="40" t="s">
        <v>15389</v>
      </c>
      <c r="H722" s="35" t="s">
        <v>15390</v>
      </c>
      <c r="I722" s="40" t="s">
        <v>15391</v>
      </c>
      <c r="J722" s="35" t="s">
        <v>15392</v>
      </c>
      <c r="K722" s="40" t="s">
        <v>15393</v>
      </c>
      <c r="L722" s="40" t="s">
        <v>15394</v>
      </c>
      <c r="M722" s="40" t="s">
        <v>15395</v>
      </c>
      <c r="N722" s="40" t="s">
        <v>15396</v>
      </c>
      <c r="O722" s="37"/>
      <c r="P722" s="41" t="s">
        <v>14402</v>
      </c>
    </row>
    <row r="723" spans="1:16" ht="12.75" customHeight="1">
      <c r="A723" s="35" t="s">
        <v>14391</v>
      </c>
      <c r="B723" s="36" t="s">
        <v>15351</v>
      </c>
      <c r="C723" s="35" t="s">
        <v>4574</v>
      </c>
      <c r="D723" s="35" t="s">
        <v>8979</v>
      </c>
      <c r="E723" s="38" t="s">
        <v>15397</v>
      </c>
      <c r="F723" s="39"/>
      <c r="G723" s="40" t="s">
        <v>15398</v>
      </c>
      <c r="H723" s="35" t="s">
        <v>15399</v>
      </c>
      <c r="I723" s="40" t="s">
        <v>15400</v>
      </c>
      <c r="J723" s="35" t="s">
        <v>15401</v>
      </c>
      <c r="K723" s="40" t="s">
        <v>15402</v>
      </c>
      <c r="L723" s="40" t="s">
        <v>15403</v>
      </c>
      <c r="M723" s="40" t="s">
        <v>15404</v>
      </c>
      <c r="N723" s="40" t="s">
        <v>15405</v>
      </c>
      <c r="O723" s="37"/>
      <c r="P723" s="41" t="s">
        <v>14402</v>
      </c>
    </row>
    <row r="724" spans="1:16" ht="12.75" customHeight="1">
      <c r="A724" s="35" t="s">
        <v>14391</v>
      </c>
      <c r="B724" s="36" t="s">
        <v>15351</v>
      </c>
      <c r="C724" s="35" t="s">
        <v>4574</v>
      </c>
      <c r="D724" s="35" t="s">
        <v>8979</v>
      </c>
      <c r="E724" s="38" t="s">
        <v>15406</v>
      </c>
      <c r="F724" s="39"/>
      <c r="G724" s="40" t="s">
        <v>15407</v>
      </c>
      <c r="H724" s="35" t="s">
        <v>15408</v>
      </c>
      <c r="I724" s="40" t="s">
        <v>15409</v>
      </c>
      <c r="J724" s="35" t="s">
        <v>15410</v>
      </c>
      <c r="K724" s="40" t="s">
        <v>15411</v>
      </c>
      <c r="L724" s="40" t="s">
        <v>15412</v>
      </c>
      <c r="M724" s="40" t="s">
        <v>15413</v>
      </c>
      <c r="N724" s="40" t="s">
        <v>15414</v>
      </c>
      <c r="O724" s="37"/>
      <c r="P724" s="41" t="s">
        <v>14402</v>
      </c>
    </row>
    <row r="725" spans="1:16" ht="12.75" customHeight="1">
      <c r="A725" s="35" t="s">
        <v>14391</v>
      </c>
      <c r="B725" s="36" t="s">
        <v>15351</v>
      </c>
      <c r="C725" s="35" t="s">
        <v>4574</v>
      </c>
      <c r="D725" s="35" t="s">
        <v>8979</v>
      </c>
      <c r="E725" s="38" t="s">
        <v>15415</v>
      </c>
      <c r="F725" s="39"/>
      <c r="G725" s="40" t="s">
        <v>15416</v>
      </c>
      <c r="H725" s="35" t="s">
        <v>15417</v>
      </c>
      <c r="I725" s="40" t="s">
        <v>15418</v>
      </c>
      <c r="J725" s="35" t="s">
        <v>15419</v>
      </c>
      <c r="K725" s="40" t="s">
        <v>15420</v>
      </c>
      <c r="L725" s="40" t="s">
        <v>15421</v>
      </c>
      <c r="M725" s="40" t="s">
        <v>15422</v>
      </c>
      <c r="N725" s="40" t="s">
        <v>15423</v>
      </c>
      <c r="O725" s="37"/>
      <c r="P725" s="41" t="s">
        <v>14402</v>
      </c>
    </row>
    <row r="726" spans="1:16" ht="12.75" customHeight="1">
      <c r="A726" s="35" t="s">
        <v>14391</v>
      </c>
      <c r="B726" s="36" t="s">
        <v>15351</v>
      </c>
      <c r="C726" s="35" t="s">
        <v>4574</v>
      </c>
      <c r="D726" s="35" t="s">
        <v>8979</v>
      </c>
      <c r="E726" s="38" t="s">
        <v>15424</v>
      </c>
      <c r="F726" s="39"/>
      <c r="G726" s="40" t="s">
        <v>15425</v>
      </c>
      <c r="H726" s="35" t="s">
        <v>15426</v>
      </c>
      <c r="I726" s="40" t="s">
        <v>15427</v>
      </c>
      <c r="J726" s="35" t="s">
        <v>15428</v>
      </c>
      <c r="K726" s="40" t="s">
        <v>15429</v>
      </c>
      <c r="L726" s="40" t="s">
        <v>15430</v>
      </c>
      <c r="M726" s="40" t="s">
        <v>15431</v>
      </c>
      <c r="N726" s="40" t="s">
        <v>15432</v>
      </c>
      <c r="O726" s="37"/>
      <c r="P726" s="41" t="s">
        <v>14402</v>
      </c>
    </row>
    <row r="727" spans="1:16" ht="12.75" customHeight="1">
      <c r="A727" s="35" t="s">
        <v>14391</v>
      </c>
      <c r="B727" s="36" t="s">
        <v>15351</v>
      </c>
      <c r="C727" s="35" t="s">
        <v>4574</v>
      </c>
      <c r="D727" s="35" t="s">
        <v>8979</v>
      </c>
      <c r="E727" s="38" t="s">
        <v>15433</v>
      </c>
      <c r="F727" s="39"/>
      <c r="G727" s="40" t="s">
        <v>15434</v>
      </c>
      <c r="H727" s="35" t="s">
        <v>15435</v>
      </c>
      <c r="I727" s="40" t="s">
        <v>15436</v>
      </c>
      <c r="J727" s="35" t="s">
        <v>15437</v>
      </c>
      <c r="K727" s="40" t="s">
        <v>15438</v>
      </c>
      <c r="L727" s="40" t="s">
        <v>15439</v>
      </c>
      <c r="M727" s="40" t="s">
        <v>15440</v>
      </c>
      <c r="N727" s="40" t="s">
        <v>15441</v>
      </c>
      <c r="O727" s="37"/>
      <c r="P727" s="41" t="s">
        <v>14402</v>
      </c>
    </row>
    <row r="728" spans="1:16" ht="12.75" customHeight="1">
      <c r="A728" s="35" t="s">
        <v>14391</v>
      </c>
      <c r="B728" s="36" t="s">
        <v>15351</v>
      </c>
      <c r="C728" s="35" t="s">
        <v>4574</v>
      </c>
      <c r="D728" s="35" t="s">
        <v>8979</v>
      </c>
      <c r="E728" s="38" t="s">
        <v>15442</v>
      </c>
      <c r="F728" s="39"/>
      <c r="G728" s="40" t="s">
        <v>15443</v>
      </c>
      <c r="H728" s="35" t="s">
        <v>15444</v>
      </c>
      <c r="I728" s="40" t="s">
        <v>15445</v>
      </c>
      <c r="J728" s="35" t="s">
        <v>15446</v>
      </c>
      <c r="K728" s="40" t="s">
        <v>15447</v>
      </c>
      <c r="L728" s="40" t="s">
        <v>15448</v>
      </c>
      <c r="M728" s="40" t="s">
        <v>15449</v>
      </c>
      <c r="N728" s="40" t="s">
        <v>15450</v>
      </c>
      <c r="O728" s="37"/>
      <c r="P728" s="41" t="s">
        <v>14402</v>
      </c>
    </row>
    <row r="729" spans="1:16" ht="12.75" customHeight="1">
      <c r="A729" s="35" t="s">
        <v>4483</v>
      </c>
      <c r="B729" s="36" t="s">
        <v>15451</v>
      </c>
      <c r="C729" s="35" t="s">
        <v>4578</v>
      </c>
      <c r="D729" s="35" t="s">
        <v>8991</v>
      </c>
      <c r="E729" s="38" t="s">
        <v>15452</v>
      </c>
      <c r="F729" s="39"/>
      <c r="G729" s="40" t="s">
        <v>15453</v>
      </c>
      <c r="H729" s="35" t="s">
        <v>9185</v>
      </c>
      <c r="I729" s="35" t="s">
        <v>9185</v>
      </c>
      <c r="J729" s="35" t="s">
        <v>15454</v>
      </c>
      <c r="K729" s="40" t="s">
        <v>15455</v>
      </c>
      <c r="L729" s="40" t="s">
        <v>15456</v>
      </c>
      <c r="M729" s="40" t="s">
        <v>15457</v>
      </c>
      <c r="N729" s="40" t="s">
        <v>15458</v>
      </c>
      <c r="O729" s="37"/>
      <c r="P729" s="41" t="s">
        <v>9122</v>
      </c>
    </row>
    <row r="730" spans="1:16" ht="12.75" customHeight="1">
      <c r="A730" s="35" t="s">
        <v>4579</v>
      </c>
      <c r="B730" s="36" t="s">
        <v>15459</v>
      </c>
      <c r="C730" s="35" t="s">
        <v>4581</v>
      </c>
      <c r="D730" s="35" t="s">
        <v>9344</v>
      </c>
      <c r="E730" s="38" t="s">
        <v>15460</v>
      </c>
      <c r="F730" s="42" t="s">
        <v>15461</v>
      </c>
      <c r="G730" s="37"/>
      <c r="H730" s="37"/>
      <c r="I730" s="37"/>
      <c r="J730" s="37"/>
      <c r="K730" s="37"/>
      <c r="L730" s="40" t="s">
        <v>15462</v>
      </c>
      <c r="M730" s="40" t="s">
        <v>15463</v>
      </c>
      <c r="N730" s="40" t="s">
        <v>15464</v>
      </c>
      <c r="O730" s="37"/>
      <c r="P730" s="41" t="s">
        <v>9263</v>
      </c>
    </row>
    <row r="731" spans="1:16" ht="12.75" customHeight="1">
      <c r="A731" s="35" t="s">
        <v>4582</v>
      </c>
      <c r="B731" s="36" t="s">
        <v>15465</v>
      </c>
      <c r="C731" s="35" t="s">
        <v>15466</v>
      </c>
      <c r="D731" s="35" t="s">
        <v>9266</v>
      </c>
      <c r="E731" s="38" t="s">
        <v>15467</v>
      </c>
      <c r="F731" s="39"/>
      <c r="G731" s="37"/>
      <c r="H731" s="37"/>
      <c r="I731" s="37"/>
      <c r="J731" s="37"/>
      <c r="K731" s="37"/>
      <c r="L731" s="40" t="s">
        <v>15468</v>
      </c>
      <c r="M731" s="40" t="s">
        <v>15469</v>
      </c>
      <c r="N731" s="40" t="s">
        <v>15470</v>
      </c>
      <c r="O731" s="37"/>
      <c r="P731" s="41" t="s">
        <v>9342</v>
      </c>
    </row>
    <row r="732" spans="1:16" ht="12.75" customHeight="1">
      <c r="A732" s="35" t="s">
        <v>4582</v>
      </c>
      <c r="B732" s="36" t="s">
        <v>15471</v>
      </c>
      <c r="C732" s="35" t="s">
        <v>4591</v>
      </c>
      <c r="D732" s="35" t="s">
        <v>8991</v>
      </c>
      <c r="E732" s="38" t="s">
        <v>15472</v>
      </c>
      <c r="F732" s="39"/>
      <c r="G732" s="40" t="s">
        <v>15473</v>
      </c>
      <c r="H732" s="35" t="s">
        <v>15474</v>
      </c>
      <c r="I732" s="40" t="s">
        <v>15475</v>
      </c>
      <c r="J732" s="35" t="s">
        <v>15476</v>
      </c>
      <c r="K732" s="40" t="s">
        <v>15477</v>
      </c>
      <c r="L732" s="40" t="s">
        <v>15478</v>
      </c>
      <c r="M732" s="40" t="s">
        <v>15479</v>
      </c>
      <c r="N732" s="40" t="s">
        <v>15480</v>
      </c>
      <c r="O732" s="37"/>
      <c r="P732" s="41" t="s">
        <v>15481</v>
      </c>
    </row>
    <row r="733" spans="1:16" ht="12.75" customHeight="1">
      <c r="A733" s="35" t="s">
        <v>4582</v>
      </c>
      <c r="B733" s="36" t="s">
        <v>15471</v>
      </c>
      <c r="C733" s="35" t="s">
        <v>4591</v>
      </c>
      <c r="D733" s="35" t="s">
        <v>8991</v>
      </c>
      <c r="E733" s="38" t="s">
        <v>15482</v>
      </c>
      <c r="F733" s="39"/>
      <c r="G733" s="40" t="s">
        <v>15483</v>
      </c>
      <c r="H733" s="35" t="s">
        <v>15484</v>
      </c>
      <c r="I733" s="40" t="s">
        <v>15485</v>
      </c>
      <c r="J733" s="35" t="s">
        <v>15486</v>
      </c>
      <c r="K733" s="40" t="s">
        <v>15487</v>
      </c>
      <c r="L733" s="40" t="s">
        <v>15488</v>
      </c>
      <c r="M733" s="40" t="s">
        <v>15489</v>
      </c>
      <c r="N733" s="40" t="s">
        <v>15490</v>
      </c>
      <c r="O733" s="37"/>
      <c r="P733" s="41" t="s">
        <v>9342</v>
      </c>
    </row>
    <row r="734" spans="1:16" ht="12.95" customHeight="1">
      <c r="A734" s="35" t="s">
        <v>4582</v>
      </c>
      <c r="B734" s="36" t="s">
        <v>15471</v>
      </c>
      <c r="C734" s="35" t="s">
        <v>4591</v>
      </c>
      <c r="D734" s="35" t="s">
        <v>8991</v>
      </c>
      <c r="E734" s="38" t="s">
        <v>15491</v>
      </c>
      <c r="F734" s="39"/>
      <c r="G734" s="37" t="str" cm="1">
        <f t="array" ref="G734">HYPERLINK("https://n2t.net/ark:/65665/3f9c72ed6-820c-4e4c-9e43-3582f113117f")</f>
        <v>https://n2t.net/ark:/65665/3f9c72ed6-820c-4e4c-9e43-3582f113117f</v>
      </c>
      <c r="H734" s="35" t="s">
        <v>15492</v>
      </c>
      <c r="I734" s="37" t="str" cm="1">
        <f t="array" ref="I734">HYPERLINK("https://n2t.net/ark:/65665/367a13eca-f167-47b2-b3e2-0bb0e08b3e06")</f>
        <v>https://n2t.net/ark:/65665/367a13eca-f167-47b2-b3e2-0bb0e08b3e06</v>
      </c>
      <c r="J734" s="35" t="s">
        <v>9185</v>
      </c>
      <c r="K734" s="35" t="s">
        <v>9185</v>
      </c>
      <c r="L734" s="43" t="str" cm="1">
        <f t="array" ref="L734">HYPERLINK("https://www.ncbi.nlm.nih.gov/biosample/?term=SAMN48403062","SAMN48403062")</f>
        <v>SAMN48403062</v>
      </c>
      <c r="M734" s="43" t="str" cm="1">
        <f t="array" ref="M734">HYPERLINK("https://www.ncbi.nlm.nih.gov/sra/?term=SRR33529868","SRR33529868")</f>
        <v>SRR33529868</v>
      </c>
      <c r="N734" s="43" t="str" cm="1">
        <f t="array" ref="N734">HYPERLINK("https://www.ncbi.nlm.nih.gov/nuccore/PV656764","PV656764")</f>
        <v>PV656764</v>
      </c>
      <c r="O734" s="37"/>
      <c r="P734" s="41" t="s">
        <v>12332</v>
      </c>
    </row>
    <row r="735" spans="1:16" ht="12.75" customHeight="1">
      <c r="A735" s="35" t="s">
        <v>4582</v>
      </c>
      <c r="B735" s="36" t="s">
        <v>15493</v>
      </c>
      <c r="C735" s="35" t="s">
        <v>4593</v>
      </c>
      <c r="D735" s="35" t="s">
        <v>8991</v>
      </c>
      <c r="E735" s="38" t="s">
        <v>15494</v>
      </c>
      <c r="F735" s="39"/>
      <c r="G735" s="40" t="s">
        <v>15495</v>
      </c>
      <c r="H735" s="35" t="s">
        <v>15496</v>
      </c>
      <c r="I735" s="40" t="s">
        <v>15497</v>
      </c>
      <c r="J735" s="35" t="s">
        <v>15498</v>
      </c>
      <c r="K735" s="40" t="s">
        <v>15499</v>
      </c>
      <c r="L735" s="40" t="s">
        <v>15500</v>
      </c>
      <c r="M735" s="40" t="s">
        <v>15501</v>
      </c>
      <c r="N735" s="40" t="s">
        <v>15502</v>
      </c>
      <c r="O735" s="37"/>
      <c r="P735" s="41" t="s">
        <v>10273</v>
      </c>
    </row>
    <row r="736" spans="1:16" ht="12.75" customHeight="1">
      <c r="A736" s="35" t="s">
        <v>4582</v>
      </c>
      <c r="B736" s="36" t="s">
        <v>15503</v>
      </c>
      <c r="C736" s="35" t="s">
        <v>4597</v>
      </c>
      <c r="D736" s="35" t="s">
        <v>8991</v>
      </c>
      <c r="E736" s="38" t="s">
        <v>15504</v>
      </c>
      <c r="F736" s="39"/>
      <c r="G736" s="40" t="s">
        <v>15505</v>
      </c>
      <c r="H736" s="35" t="s">
        <v>15506</v>
      </c>
      <c r="I736" s="40" t="s">
        <v>15507</v>
      </c>
      <c r="J736" s="35" t="s">
        <v>15508</v>
      </c>
      <c r="K736" s="40" t="s">
        <v>15509</v>
      </c>
      <c r="L736" s="40" t="s">
        <v>15510</v>
      </c>
      <c r="M736" s="40" t="s">
        <v>15511</v>
      </c>
      <c r="N736" s="40" t="s">
        <v>15512</v>
      </c>
      <c r="O736" s="37"/>
      <c r="P736" s="41" t="s">
        <v>9122</v>
      </c>
    </row>
    <row r="737" spans="1:16" ht="12.75" customHeight="1">
      <c r="A737" s="35" t="s">
        <v>4582</v>
      </c>
      <c r="B737" s="36" t="s">
        <v>15513</v>
      </c>
      <c r="C737" s="35" t="s">
        <v>4606</v>
      </c>
      <c r="D737" s="35" t="s">
        <v>8991</v>
      </c>
      <c r="E737" s="38" t="s">
        <v>15514</v>
      </c>
      <c r="F737" s="39"/>
      <c r="G737" s="40" t="s">
        <v>15515</v>
      </c>
      <c r="H737" s="35" t="s">
        <v>9185</v>
      </c>
      <c r="I737" s="35" t="s">
        <v>9185</v>
      </c>
      <c r="J737" s="35" t="s">
        <v>15516</v>
      </c>
      <c r="K737" s="40" t="s">
        <v>15517</v>
      </c>
      <c r="L737" s="40" t="s">
        <v>15518</v>
      </c>
      <c r="M737" s="40" t="s">
        <v>15519</v>
      </c>
      <c r="N737" s="40" t="s">
        <v>15520</v>
      </c>
      <c r="O737" s="37"/>
      <c r="P737" s="41" t="s">
        <v>9342</v>
      </c>
    </row>
    <row r="738" spans="1:16" ht="12.75" customHeight="1">
      <c r="A738" s="35" t="s">
        <v>4582</v>
      </c>
      <c r="B738" s="36" t="s">
        <v>15521</v>
      </c>
      <c r="C738" s="35" t="s">
        <v>4608</v>
      </c>
      <c r="D738" s="35" t="s">
        <v>10143</v>
      </c>
      <c r="E738" s="38" t="s">
        <v>15522</v>
      </c>
      <c r="F738" s="39"/>
      <c r="G738" s="40" t="s">
        <v>15523</v>
      </c>
      <c r="H738" s="35" t="s">
        <v>15524</v>
      </c>
      <c r="I738" s="40" t="s">
        <v>15525</v>
      </c>
      <c r="J738" s="35" t="s">
        <v>9185</v>
      </c>
      <c r="K738" s="35" t="s">
        <v>9185</v>
      </c>
      <c r="L738" s="40" t="s">
        <v>15526</v>
      </c>
      <c r="M738" s="40" t="s">
        <v>15527</v>
      </c>
      <c r="N738" s="40" t="s">
        <v>15528</v>
      </c>
      <c r="O738" s="37"/>
      <c r="P738" s="41" t="s">
        <v>9342</v>
      </c>
    </row>
    <row r="739" spans="1:16" ht="12.75" customHeight="1">
      <c r="A739" s="35" t="s">
        <v>4582</v>
      </c>
      <c r="B739" s="36" t="s">
        <v>15529</v>
      </c>
      <c r="C739" s="35" t="s">
        <v>4620</v>
      </c>
      <c r="D739" s="35" t="s">
        <v>10143</v>
      </c>
      <c r="E739" s="38" t="s">
        <v>15530</v>
      </c>
      <c r="F739" s="39"/>
      <c r="G739" s="40" t="s">
        <v>15531</v>
      </c>
      <c r="H739" s="35" t="s">
        <v>15532</v>
      </c>
      <c r="I739" s="40" t="s">
        <v>15533</v>
      </c>
      <c r="J739" s="35" t="s">
        <v>9185</v>
      </c>
      <c r="K739" s="35" t="s">
        <v>9185</v>
      </c>
      <c r="L739" s="40" t="s">
        <v>15534</v>
      </c>
      <c r="M739" s="40" t="s">
        <v>15535</v>
      </c>
      <c r="N739" s="40" t="s">
        <v>15536</v>
      </c>
      <c r="O739" s="35" t="s">
        <v>9283</v>
      </c>
      <c r="P739" s="41" t="s">
        <v>9263</v>
      </c>
    </row>
    <row r="740" spans="1:16" ht="12.75" customHeight="1">
      <c r="A740" s="35" t="s">
        <v>4582</v>
      </c>
      <c r="B740" s="36" t="s">
        <v>15537</v>
      </c>
      <c r="C740" s="35" t="s">
        <v>4629</v>
      </c>
      <c r="D740" s="35" t="s">
        <v>9459</v>
      </c>
      <c r="E740" s="38" t="s">
        <v>15538</v>
      </c>
      <c r="F740" s="39"/>
      <c r="G740" s="40" t="s">
        <v>15539</v>
      </c>
      <c r="H740" s="35" t="s">
        <v>15540</v>
      </c>
      <c r="I740" s="40" t="s">
        <v>15541</v>
      </c>
      <c r="J740" s="35" t="s">
        <v>15542</v>
      </c>
      <c r="K740" s="40" t="s">
        <v>15543</v>
      </c>
      <c r="L740" s="40" t="s">
        <v>15544</v>
      </c>
      <c r="M740" s="40" t="s">
        <v>15545</v>
      </c>
      <c r="N740" s="40" t="s">
        <v>15546</v>
      </c>
      <c r="O740" s="35" t="s">
        <v>9283</v>
      </c>
      <c r="P740" s="41" t="s">
        <v>9263</v>
      </c>
    </row>
    <row r="741" spans="1:16" ht="12.75" customHeight="1">
      <c r="A741" s="35" t="s">
        <v>4582</v>
      </c>
      <c r="B741" s="36" t="s">
        <v>15547</v>
      </c>
      <c r="C741" s="35" t="s">
        <v>4660</v>
      </c>
      <c r="D741" s="35" t="s">
        <v>10143</v>
      </c>
      <c r="E741" s="38" t="s">
        <v>15548</v>
      </c>
      <c r="F741" s="39"/>
      <c r="G741" s="40" t="s">
        <v>15549</v>
      </c>
      <c r="H741" s="35" t="s">
        <v>9185</v>
      </c>
      <c r="I741" s="35" t="s">
        <v>9185</v>
      </c>
      <c r="J741" s="35" t="s">
        <v>15550</v>
      </c>
      <c r="K741" s="40" t="s">
        <v>15551</v>
      </c>
      <c r="L741" s="40" t="s">
        <v>15552</v>
      </c>
      <c r="M741" s="40" t="s">
        <v>15553</v>
      </c>
      <c r="N741" s="40" t="s">
        <v>15554</v>
      </c>
      <c r="O741" s="37"/>
      <c r="P741" s="41" t="s">
        <v>9263</v>
      </c>
    </row>
    <row r="742" spans="1:16" ht="12.75" customHeight="1">
      <c r="A742" s="35" t="s">
        <v>4582</v>
      </c>
      <c r="B742" s="36" t="s">
        <v>15555</v>
      </c>
      <c r="C742" s="35" t="s">
        <v>4662</v>
      </c>
      <c r="D742" s="35" t="s">
        <v>8991</v>
      </c>
      <c r="E742" s="38" t="s">
        <v>15556</v>
      </c>
      <c r="F742" s="39"/>
      <c r="G742" s="40" t="s">
        <v>15557</v>
      </c>
      <c r="H742" s="35" t="s">
        <v>9185</v>
      </c>
      <c r="I742" s="35" t="s">
        <v>9185</v>
      </c>
      <c r="J742" s="35" t="s">
        <v>15558</v>
      </c>
      <c r="K742" s="40" t="s">
        <v>15559</v>
      </c>
      <c r="L742" s="40" t="s">
        <v>15560</v>
      </c>
      <c r="M742" s="40" t="s">
        <v>15561</v>
      </c>
      <c r="N742" s="40" t="s">
        <v>15562</v>
      </c>
      <c r="O742" s="35" t="s">
        <v>9283</v>
      </c>
      <c r="P742" s="41" t="s">
        <v>9263</v>
      </c>
    </row>
    <row r="743" spans="1:16" ht="12.75" customHeight="1">
      <c r="A743" s="35" t="s">
        <v>4582</v>
      </c>
      <c r="B743" s="36" t="s">
        <v>15563</v>
      </c>
      <c r="C743" s="35" t="s">
        <v>15564</v>
      </c>
      <c r="D743" s="35" t="s">
        <v>9266</v>
      </c>
      <c r="E743" s="38" t="s">
        <v>15565</v>
      </c>
      <c r="F743" s="39"/>
      <c r="G743" s="40" t="s">
        <v>15566</v>
      </c>
      <c r="H743" s="35" t="s">
        <v>15567</v>
      </c>
      <c r="I743" s="40" t="s">
        <v>15568</v>
      </c>
      <c r="J743" s="35" t="s">
        <v>15569</v>
      </c>
      <c r="K743" s="40" t="s">
        <v>15570</v>
      </c>
      <c r="L743" s="40" t="s">
        <v>15571</v>
      </c>
      <c r="M743" s="40" t="s">
        <v>15572</v>
      </c>
      <c r="N743" s="40" t="s">
        <v>15573</v>
      </c>
      <c r="O743" s="37"/>
      <c r="P743" s="41" t="s">
        <v>13949</v>
      </c>
    </row>
    <row r="744" spans="1:16" ht="12.75" customHeight="1">
      <c r="A744" s="35" t="s">
        <v>4582</v>
      </c>
      <c r="B744" s="36" t="s">
        <v>15574</v>
      </c>
      <c r="C744" s="35" t="s">
        <v>4688</v>
      </c>
      <c r="D744" s="35" t="s">
        <v>8991</v>
      </c>
      <c r="E744" s="38" t="s">
        <v>15575</v>
      </c>
      <c r="F744" s="39"/>
      <c r="G744" s="40" t="s">
        <v>15576</v>
      </c>
      <c r="H744" s="35" t="s">
        <v>15577</v>
      </c>
      <c r="I744" s="40" t="s">
        <v>15578</v>
      </c>
      <c r="J744" s="35" t="s">
        <v>15579</v>
      </c>
      <c r="K744" s="40" t="s">
        <v>15580</v>
      </c>
      <c r="L744" s="40" t="s">
        <v>15581</v>
      </c>
      <c r="M744" s="40" t="s">
        <v>15582</v>
      </c>
      <c r="N744" s="40" t="s">
        <v>15583</v>
      </c>
      <c r="O744" s="35" t="s">
        <v>9283</v>
      </c>
      <c r="P744" s="41" t="s">
        <v>9263</v>
      </c>
    </row>
    <row r="745" spans="1:16" ht="12.75" customHeight="1">
      <c r="A745" s="35" t="s">
        <v>4582</v>
      </c>
      <c r="B745" s="36" t="s">
        <v>15584</v>
      </c>
      <c r="C745" s="35" t="s">
        <v>15585</v>
      </c>
      <c r="D745" s="35" t="s">
        <v>9266</v>
      </c>
      <c r="E745" s="38" t="s">
        <v>15586</v>
      </c>
      <c r="F745" s="39"/>
      <c r="G745" s="40" t="s">
        <v>15587</v>
      </c>
      <c r="H745" s="35" t="s">
        <v>15588</v>
      </c>
      <c r="I745" s="40" t="s">
        <v>15589</v>
      </c>
      <c r="J745" s="35" t="s">
        <v>15590</v>
      </c>
      <c r="K745" s="40" t="s">
        <v>15591</v>
      </c>
      <c r="L745" s="40" t="s">
        <v>15592</v>
      </c>
      <c r="M745" s="40" t="s">
        <v>15593</v>
      </c>
      <c r="N745" s="40" t="s">
        <v>15594</v>
      </c>
      <c r="O745" s="35" t="s">
        <v>9283</v>
      </c>
      <c r="P745" s="41" t="s">
        <v>9263</v>
      </c>
    </row>
    <row r="746" spans="1:16" ht="12.75" customHeight="1">
      <c r="A746" s="35" t="s">
        <v>4582</v>
      </c>
      <c r="B746" s="36" t="s">
        <v>15584</v>
      </c>
      <c r="C746" s="35" t="s">
        <v>15585</v>
      </c>
      <c r="D746" s="35" t="s">
        <v>9266</v>
      </c>
      <c r="E746" s="38" t="s">
        <v>15595</v>
      </c>
      <c r="F746" s="39"/>
      <c r="G746" s="40" t="s">
        <v>15596</v>
      </c>
      <c r="H746" s="35" t="s">
        <v>15597</v>
      </c>
      <c r="I746" s="40" t="s">
        <v>15598</v>
      </c>
      <c r="J746" s="35" t="s">
        <v>15599</v>
      </c>
      <c r="K746" s="40" t="s">
        <v>15600</v>
      </c>
      <c r="L746" s="40" t="s">
        <v>15601</v>
      </c>
      <c r="M746" s="40" t="s">
        <v>15602</v>
      </c>
      <c r="N746" s="40" t="s">
        <v>15603</v>
      </c>
      <c r="O746" s="35" t="s">
        <v>9283</v>
      </c>
      <c r="P746" s="41" t="s">
        <v>9263</v>
      </c>
    </row>
    <row r="747" spans="1:16" ht="12.75" customHeight="1">
      <c r="A747" s="35" t="s">
        <v>4582</v>
      </c>
      <c r="B747" s="36" t="s">
        <v>15604</v>
      </c>
      <c r="C747" s="35" t="s">
        <v>4698</v>
      </c>
      <c r="D747" s="35" t="s">
        <v>8991</v>
      </c>
      <c r="E747" s="38" t="s">
        <v>15605</v>
      </c>
      <c r="F747" s="39"/>
      <c r="G747" s="40" t="s">
        <v>15606</v>
      </c>
      <c r="H747" s="35" t="s">
        <v>9185</v>
      </c>
      <c r="I747" s="35" t="s">
        <v>9185</v>
      </c>
      <c r="J747" s="35" t="s">
        <v>15607</v>
      </c>
      <c r="K747" s="40" t="s">
        <v>15608</v>
      </c>
      <c r="L747" s="40" t="s">
        <v>15609</v>
      </c>
      <c r="M747" s="40" t="s">
        <v>15610</v>
      </c>
      <c r="N747" s="40" t="s">
        <v>15611</v>
      </c>
      <c r="O747" s="35" t="s">
        <v>9283</v>
      </c>
      <c r="P747" s="41" t="s">
        <v>9263</v>
      </c>
    </row>
    <row r="748" spans="1:16" ht="12.75" customHeight="1">
      <c r="A748" s="35" t="s">
        <v>4582</v>
      </c>
      <c r="B748" s="36" t="s">
        <v>15612</v>
      </c>
      <c r="C748" s="35" t="s">
        <v>4702</v>
      </c>
      <c r="D748" s="35" t="s">
        <v>8991</v>
      </c>
      <c r="E748" s="38" t="s">
        <v>15613</v>
      </c>
      <c r="F748" s="39"/>
      <c r="G748" s="40" t="s">
        <v>15614</v>
      </c>
      <c r="H748" s="35" t="s">
        <v>9185</v>
      </c>
      <c r="I748" s="35" t="s">
        <v>9185</v>
      </c>
      <c r="J748" s="35" t="s">
        <v>15615</v>
      </c>
      <c r="K748" s="40" t="s">
        <v>15616</v>
      </c>
      <c r="L748" s="40" t="s">
        <v>15617</v>
      </c>
      <c r="M748" s="40" t="s">
        <v>15618</v>
      </c>
      <c r="N748" s="40" t="s">
        <v>15619</v>
      </c>
      <c r="O748" s="37"/>
      <c r="P748" s="41" t="s">
        <v>9342</v>
      </c>
    </row>
    <row r="749" spans="1:16" ht="12.75" customHeight="1">
      <c r="A749" s="35" t="s">
        <v>4582</v>
      </c>
      <c r="B749" s="36" t="s">
        <v>15620</v>
      </c>
      <c r="C749" s="35" t="s">
        <v>4711</v>
      </c>
      <c r="D749" s="35" t="s">
        <v>8991</v>
      </c>
      <c r="E749" s="38" t="s">
        <v>15621</v>
      </c>
      <c r="F749" s="39"/>
      <c r="G749" s="40" t="s">
        <v>15622</v>
      </c>
      <c r="H749" s="35" t="s">
        <v>9185</v>
      </c>
      <c r="I749" s="35" t="s">
        <v>9185</v>
      </c>
      <c r="J749" s="35" t="s">
        <v>15623</v>
      </c>
      <c r="K749" s="40" t="s">
        <v>15624</v>
      </c>
      <c r="L749" s="40" t="s">
        <v>15625</v>
      </c>
      <c r="M749" s="40" t="s">
        <v>15626</v>
      </c>
      <c r="N749" s="40" t="s">
        <v>15627</v>
      </c>
      <c r="O749" s="35" t="s">
        <v>9283</v>
      </c>
      <c r="P749" s="41" t="s">
        <v>9263</v>
      </c>
    </row>
    <row r="750" spans="1:16" ht="12.75" customHeight="1">
      <c r="A750" s="35" t="s">
        <v>15628</v>
      </c>
      <c r="B750" s="36" t="s">
        <v>15629</v>
      </c>
      <c r="C750" s="35" t="s">
        <v>4716</v>
      </c>
      <c r="D750" s="35" t="s">
        <v>8979</v>
      </c>
      <c r="E750" s="38" t="s">
        <v>15630</v>
      </c>
      <c r="F750" s="39"/>
      <c r="G750" s="40" t="s">
        <v>15631</v>
      </c>
      <c r="H750" s="35" t="s">
        <v>15632</v>
      </c>
      <c r="I750" s="40" t="s">
        <v>15633</v>
      </c>
      <c r="J750" s="35" t="s">
        <v>15634</v>
      </c>
      <c r="K750" s="40" t="s">
        <v>15635</v>
      </c>
      <c r="L750" s="40" t="s">
        <v>15636</v>
      </c>
      <c r="M750" s="40" t="s">
        <v>15637</v>
      </c>
      <c r="N750" s="40" t="s">
        <v>15638</v>
      </c>
      <c r="O750" s="37"/>
      <c r="P750" s="41" t="s">
        <v>9021</v>
      </c>
    </row>
    <row r="751" spans="1:16" ht="12.75" customHeight="1">
      <c r="A751" s="35" t="s">
        <v>4712</v>
      </c>
      <c r="B751" s="36" t="s">
        <v>15639</v>
      </c>
      <c r="C751" s="35" t="s">
        <v>4719</v>
      </c>
      <c r="D751" s="35" t="s">
        <v>8991</v>
      </c>
      <c r="E751" s="38" t="s">
        <v>15640</v>
      </c>
      <c r="F751" s="39"/>
      <c r="G751" s="40" t="s">
        <v>15641</v>
      </c>
      <c r="H751" s="35" t="s">
        <v>15642</v>
      </c>
      <c r="I751" s="40" t="s">
        <v>15643</v>
      </c>
      <c r="J751" s="35" t="s">
        <v>15644</v>
      </c>
      <c r="K751" s="40" t="s">
        <v>15645</v>
      </c>
      <c r="L751" s="40" t="s">
        <v>15646</v>
      </c>
      <c r="M751" s="40" t="s">
        <v>15647</v>
      </c>
      <c r="N751" s="40" t="s">
        <v>15648</v>
      </c>
      <c r="O751" s="35" t="s">
        <v>9283</v>
      </c>
      <c r="P751" s="41" t="s">
        <v>9021</v>
      </c>
    </row>
    <row r="752" spans="1:16" ht="12.75" customHeight="1">
      <c r="A752" s="35" t="s">
        <v>4722</v>
      </c>
      <c r="B752" s="36" t="s">
        <v>15649</v>
      </c>
      <c r="C752" s="35" t="s">
        <v>15650</v>
      </c>
      <c r="D752" s="35" t="s">
        <v>10013</v>
      </c>
      <c r="E752" s="38" t="s">
        <v>15651</v>
      </c>
      <c r="F752" s="42" t="s">
        <v>15652</v>
      </c>
      <c r="G752" s="37"/>
      <c r="H752" s="37"/>
      <c r="I752" s="37"/>
      <c r="J752" s="37"/>
      <c r="K752" s="37"/>
      <c r="L752" s="40" t="s">
        <v>15653</v>
      </c>
      <c r="M752" s="40" t="s">
        <v>15654</v>
      </c>
      <c r="N752" s="40" t="s">
        <v>15655</v>
      </c>
      <c r="O752" s="37"/>
      <c r="P752" s="41" t="s">
        <v>9021</v>
      </c>
    </row>
    <row r="753" spans="1:16" ht="12.75" customHeight="1">
      <c r="A753" s="35" t="s">
        <v>4729</v>
      </c>
      <c r="B753" s="36" t="s">
        <v>15656</v>
      </c>
      <c r="C753" s="35" t="s">
        <v>15657</v>
      </c>
      <c r="D753" s="35" t="s">
        <v>10013</v>
      </c>
      <c r="E753" s="38" t="s">
        <v>15658</v>
      </c>
      <c r="F753" s="42" t="s">
        <v>15659</v>
      </c>
      <c r="G753" s="37"/>
      <c r="H753" s="37"/>
      <c r="I753" s="37"/>
      <c r="J753" s="37"/>
      <c r="K753" s="37"/>
      <c r="L753" s="40" t="s">
        <v>15660</v>
      </c>
      <c r="M753" s="40" t="s">
        <v>15661</v>
      </c>
      <c r="N753" s="40" t="s">
        <v>15662</v>
      </c>
      <c r="O753" s="35" t="s">
        <v>9283</v>
      </c>
      <c r="P753" s="41" t="s">
        <v>9263</v>
      </c>
    </row>
    <row r="754" spans="1:16" ht="12.75" customHeight="1">
      <c r="A754" s="35" t="s">
        <v>4729</v>
      </c>
      <c r="B754" s="36" t="s">
        <v>15663</v>
      </c>
      <c r="C754" s="35" t="s">
        <v>4766</v>
      </c>
      <c r="D754" s="35" t="s">
        <v>10143</v>
      </c>
      <c r="E754" s="38" t="s">
        <v>15664</v>
      </c>
      <c r="F754" s="39"/>
      <c r="G754" s="40" t="s">
        <v>15665</v>
      </c>
      <c r="H754" s="35" t="s">
        <v>15666</v>
      </c>
      <c r="I754" s="40" t="s">
        <v>15667</v>
      </c>
      <c r="J754" s="35" t="s">
        <v>15668</v>
      </c>
      <c r="K754" s="40" t="s">
        <v>15669</v>
      </c>
      <c r="L754" s="40" t="s">
        <v>15670</v>
      </c>
      <c r="M754" s="40" t="s">
        <v>15671</v>
      </c>
      <c r="N754" s="40" t="s">
        <v>15672</v>
      </c>
      <c r="O754" s="37"/>
      <c r="P754" s="41" t="s">
        <v>9021</v>
      </c>
    </row>
    <row r="755" spans="1:16" ht="12.75" customHeight="1">
      <c r="A755" s="35" t="s">
        <v>4729</v>
      </c>
      <c r="B755" s="36" t="s">
        <v>15673</v>
      </c>
      <c r="C755" s="35" t="s">
        <v>4779</v>
      </c>
      <c r="D755" s="35" t="s">
        <v>9344</v>
      </c>
      <c r="E755" s="38" t="s">
        <v>15674</v>
      </c>
      <c r="F755" s="42" t="s">
        <v>15675</v>
      </c>
      <c r="G755" s="37"/>
      <c r="H755" s="37"/>
      <c r="I755" s="37"/>
      <c r="J755" s="37"/>
      <c r="K755" s="37"/>
      <c r="L755" s="40" t="s">
        <v>15676</v>
      </c>
      <c r="M755" s="40" t="s">
        <v>15677</v>
      </c>
      <c r="N755" s="40" t="s">
        <v>15678</v>
      </c>
      <c r="O755" s="35" t="s">
        <v>9283</v>
      </c>
      <c r="P755" s="41" t="s">
        <v>9263</v>
      </c>
    </row>
    <row r="756" spans="1:16" ht="12.75" customHeight="1">
      <c r="A756" s="35" t="s">
        <v>4729</v>
      </c>
      <c r="B756" s="36" t="s">
        <v>15679</v>
      </c>
      <c r="C756" s="35" t="s">
        <v>15680</v>
      </c>
      <c r="D756" s="35" t="s">
        <v>9266</v>
      </c>
      <c r="E756" s="38" t="s">
        <v>15681</v>
      </c>
      <c r="F756" s="39"/>
      <c r="G756" s="40" t="s">
        <v>15682</v>
      </c>
      <c r="H756" s="35" t="s">
        <v>15683</v>
      </c>
      <c r="I756" s="40" t="s">
        <v>15684</v>
      </c>
      <c r="J756" s="35" t="s">
        <v>9185</v>
      </c>
      <c r="K756" s="35" t="s">
        <v>9185</v>
      </c>
      <c r="L756" s="40" t="s">
        <v>15685</v>
      </c>
      <c r="M756" s="40" t="s">
        <v>15686</v>
      </c>
      <c r="N756" s="40" t="s">
        <v>15687</v>
      </c>
      <c r="O756" s="35" t="s">
        <v>9283</v>
      </c>
      <c r="P756" s="41" t="s">
        <v>13055</v>
      </c>
    </row>
    <row r="757" spans="1:16" ht="12.75" customHeight="1">
      <c r="A757" s="35" t="s">
        <v>4729</v>
      </c>
      <c r="B757" s="36" t="s">
        <v>15679</v>
      </c>
      <c r="C757" s="35" t="s">
        <v>15680</v>
      </c>
      <c r="D757" s="35" t="s">
        <v>9266</v>
      </c>
      <c r="E757" s="38" t="s">
        <v>15688</v>
      </c>
      <c r="F757" s="39"/>
      <c r="G757" s="37"/>
      <c r="H757" s="37"/>
      <c r="I757" s="37"/>
      <c r="J757" s="37"/>
      <c r="K757" s="37"/>
      <c r="L757" s="40" t="s">
        <v>15689</v>
      </c>
      <c r="M757" s="40" t="s">
        <v>15690</v>
      </c>
      <c r="N757" s="40" t="s">
        <v>15691</v>
      </c>
      <c r="O757" s="35" t="s">
        <v>9283</v>
      </c>
      <c r="P757" s="41" t="s">
        <v>9263</v>
      </c>
    </row>
    <row r="758" spans="1:16" ht="12.75" customHeight="1">
      <c r="A758" s="35" t="s">
        <v>4797</v>
      </c>
      <c r="B758" s="36" t="s">
        <v>15692</v>
      </c>
      <c r="C758" s="35" t="s">
        <v>4799</v>
      </c>
      <c r="D758" s="35" t="s">
        <v>9344</v>
      </c>
      <c r="E758" s="38" t="s">
        <v>15693</v>
      </c>
      <c r="F758" s="39"/>
      <c r="G758" s="40" t="s">
        <v>15694</v>
      </c>
      <c r="H758" s="35" t="s">
        <v>9185</v>
      </c>
      <c r="I758" s="35" t="s">
        <v>9185</v>
      </c>
      <c r="J758" s="35" t="s">
        <v>15695</v>
      </c>
      <c r="K758" s="40" t="s">
        <v>15696</v>
      </c>
      <c r="L758" s="40" t="s">
        <v>15697</v>
      </c>
      <c r="M758" s="40" t="s">
        <v>15698</v>
      </c>
      <c r="N758" s="40" t="s">
        <v>15699</v>
      </c>
      <c r="O758" s="35" t="s">
        <v>9283</v>
      </c>
      <c r="P758" s="41" t="s">
        <v>9263</v>
      </c>
    </row>
    <row r="759" spans="1:16" ht="12.75" customHeight="1">
      <c r="A759" s="35" t="s">
        <v>4800</v>
      </c>
      <c r="B759" s="36" t="s">
        <v>15700</v>
      </c>
      <c r="C759" s="35" t="s">
        <v>4802</v>
      </c>
      <c r="D759" s="35" t="s">
        <v>8991</v>
      </c>
      <c r="E759" s="38" t="s">
        <v>15701</v>
      </c>
      <c r="F759" s="39"/>
      <c r="G759" s="40" t="s">
        <v>15702</v>
      </c>
      <c r="H759" s="35" t="s">
        <v>15703</v>
      </c>
      <c r="I759" s="40" t="s">
        <v>15704</v>
      </c>
      <c r="J759" s="35" t="s">
        <v>15705</v>
      </c>
      <c r="K759" s="40" t="s">
        <v>15706</v>
      </c>
      <c r="L759" s="40" t="s">
        <v>15707</v>
      </c>
      <c r="M759" s="40" t="s">
        <v>15708</v>
      </c>
      <c r="N759" s="40" t="s">
        <v>15709</v>
      </c>
      <c r="O759" s="35" t="s">
        <v>9283</v>
      </c>
      <c r="P759" s="41" t="s">
        <v>9193</v>
      </c>
    </row>
    <row r="760" spans="1:16" ht="12.75" customHeight="1">
      <c r="A760" s="35" t="s">
        <v>4800</v>
      </c>
      <c r="B760" s="36" t="s">
        <v>15710</v>
      </c>
      <c r="C760" s="35" t="s">
        <v>4804</v>
      </c>
      <c r="D760" s="35" t="s">
        <v>8991</v>
      </c>
      <c r="E760" s="38" t="s">
        <v>15711</v>
      </c>
      <c r="F760" s="39"/>
      <c r="G760" s="40" t="s">
        <v>15712</v>
      </c>
      <c r="H760" s="35" t="s">
        <v>15713</v>
      </c>
      <c r="I760" s="40" t="s">
        <v>15714</v>
      </c>
      <c r="J760" s="35" t="s">
        <v>15715</v>
      </c>
      <c r="K760" s="40" t="s">
        <v>15716</v>
      </c>
      <c r="L760" s="40" t="s">
        <v>15717</v>
      </c>
      <c r="M760" s="40" t="s">
        <v>15718</v>
      </c>
      <c r="N760" s="40" t="s">
        <v>15719</v>
      </c>
      <c r="O760" s="35" t="s">
        <v>9283</v>
      </c>
      <c r="P760" s="41" t="s">
        <v>9193</v>
      </c>
    </row>
    <row r="761" spans="1:16" ht="12.75" customHeight="1">
      <c r="A761" s="35" t="s">
        <v>15720</v>
      </c>
      <c r="B761" s="36" t="s">
        <v>15721</v>
      </c>
      <c r="C761" s="35" t="s">
        <v>4819</v>
      </c>
      <c r="D761" s="35" t="s">
        <v>8979</v>
      </c>
      <c r="E761" s="38" t="s">
        <v>15722</v>
      </c>
      <c r="F761" s="39"/>
      <c r="G761" s="40" t="s">
        <v>15723</v>
      </c>
      <c r="H761" s="35" t="s">
        <v>15724</v>
      </c>
      <c r="I761" s="40" t="s">
        <v>15725</v>
      </c>
      <c r="J761" s="35" t="s">
        <v>15726</v>
      </c>
      <c r="K761" s="40" t="s">
        <v>15727</v>
      </c>
      <c r="L761" s="40" t="s">
        <v>15728</v>
      </c>
      <c r="M761" s="40" t="s">
        <v>15729</v>
      </c>
      <c r="N761" s="40" t="s">
        <v>15730</v>
      </c>
      <c r="O761" s="37"/>
      <c r="P761" s="41" t="s">
        <v>9021</v>
      </c>
    </row>
    <row r="762" spans="1:16" ht="12.75" customHeight="1">
      <c r="A762" s="35" t="s">
        <v>15720</v>
      </c>
      <c r="B762" s="36" t="s">
        <v>15731</v>
      </c>
      <c r="C762" s="35" t="s">
        <v>4824</v>
      </c>
      <c r="D762" s="35" t="s">
        <v>8979</v>
      </c>
      <c r="E762" s="38" t="s">
        <v>15732</v>
      </c>
      <c r="F762" s="39"/>
      <c r="G762" s="40" t="s">
        <v>15733</v>
      </c>
      <c r="H762" s="35" t="s">
        <v>15734</v>
      </c>
      <c r="I762" s="40" t="s">
        <v>15735</v>
      </c>
      <c r="J762" s="35" t="s">
        <v>15736</v>
      </c>
      <c r="K762" s="40" t="s">
        <v>15737</v>
      </c>
      <c r="L762" s="40" t="s">
        <v>15738</v>
      </c>
      <c r="M762" s="40" t="s">
        <v>15739</v>
      </c>
      <c r="N762" s="40" t="s">
        <v>15740</v>
      </c>
      <c r="O762" s="37"/>
      <c r="P762" s="41" t="s">
        <v>9021</v>
      </c>
    </row>
    <row r="763" spans="1:16" ht="12.75" customHeight="1">
      <c r="A763" s="35" t="s">
        <v>4829</v>
      </c>
      <c r="B763" s="36" t="s">
        <v>15741</v>
      </c>
      <c r="C763" s="35" t="s">
        <v>4831</v>
      </c>
      <c r="D763" s="35" t="s">
        <v>9344</v>
      </c>
      <c r="E763" s="38" t="s">
        <v>15742</v>
      </c>
      <c r="F763" s="42" t="s">
        <v>15743</v>
      </c>
      <c r="G763" s="37"/>
      <c r="H763" s="37"/>
      <c r="I763" s="37"/>
      <c r="J763" s="37"/>
      <c r="K763" s="37"/>
      <c r="L763" s="40" t="s">
        <v>15744</v>
      </c>
      <c r="M763" s="40" t="s">
        <v>15745</v>
      </c>
      <c r="N763" s="40" t="s">
        <v>15746</v>
      </c>
      <c r="O763" s="35" t="s">
        <v>9556</v>
      </c>
      <c r="P763" s="41" t="s">
        <v>10131</v>
      </c>
    </row>
    <row r="764" spans="1:16" ht="12.75" customHeight="1">
      <c r="A764" s="35" t="s">
        <v>4829</v>
      </c>
      <c r="B764" s="36" t="s">
        <v>15747</v>
      </c>
      <c r="C764" s="35" t="s">
        <v>15748</v>
      </c>
      <c r="D764" s="35" t="s">
        <v>9266</v>
      </c>
      <c r="E764" s="38" t="s">
        <v>15749</v>
      </c>
      <c r="F764" s="42" t="s">
        <v>15750</v>
      </c>
      <c r="G764" s="37"/>
      <c r="H764" s="37"/>
      <c r="I764" s="37"/>
      <c r="J764" s="37"/>
      <c r="K764" s="37"/>
      <c r="L764" s="40" t="s">
        <v>15751</v>
      </c>
      <c r="M764" s="40" t="s">
        <v>15752</v>
      </c>
      <c r="N764" s="40" t="s">
        <v>15753</v>
      </c>
      <c r="O764" s="37"/>
      <c r="P764" s="41" t="s">
        <v>9193</v>
      </c>
    </row>
    <row r="765" spans="1:16" ht="12.75" customHeight="1">
      <c r="A765" s="35" t="s">
        <v>4859</v>
      </c>
      <c r="B765" s="36" t="s">
        <v>15754</v>
      </c>
      <c r="C765" s="35" t="s">
        <v>4863</v>
      </c>
      <c r="D765" s="35" t="s">
        <v>9344</v>
      </c>
      <c r="E765" s="38" t="s">
        <v>15755</v>
      </c>
      <c r="F765" s="42" t="s">
        <v>15756</v>
      </c>
      <c r="G765" s="37"/>
      <c r="H765" s="37"/>
      <c r="I765" s="37"/>
      <c r="J765" s="37"/>
      <c r="K765" s="37"/>
      <c r="L765" s="40" t="s">
        <v>15757</v>
      </c>
      <c r="M765" s="40" t="s">
        <v>15758</v>
      </c>
      <c r="N765" s="40" t="s">
        <v>15759</v>
      </c>
      <c r="O765" s="37"/>
      <c r="P765" s="41" t="s">
        <v>9021</v>
      </c>
    </row>
    <row r="766" spans="1:16" ht="12.75" customHeight="1">
      <c r="A766" s="35" t="s">
        <v>4859</v>
      </c>
      <c r="B766" s="36" t="s">
        <v>15760</v>
      </c>
      <c r="C766" s="35" t="s">
        <v>4867</v>
      </c>
      <c r="D766" s="35" t="s">
        <v>9344</v>
      </c>
      <c r="E766" s="38" t="s">
        <v>15761</v>
      </c>
      <c r="F766" s="42" t="s">
        <v>15762</v>
      </c>
      <c r="G766" s="37"/>
      <c r="H766" s="37"/>
      <c r="I766" s="37"/>
      <c r="J766" s="37"/>
      <c r="K766" s="37"/>
      <c r="L766" s="40" t="s">
        <v>15763</v>
      </c>
      <c r="M766" s="40" t="s">
        <v>15764</v>
      </c>
      <c r="N766" s="40" t="s">
        <v>15765</v>
      </c>
      <c r="O766" s="37"/>
      <c r="P766" s="41" t="s">
        <v>9021</v>
      </c>
    </row>
    <row r="767" spans="1:16" ht="12.75" customHeight="1">
      <c r="A767" s="35" t="s">
        <v>4868</v>
      </c>
      <c r="B767" s="36" t="s">
        <v>15766</v>
      </c>
      <c r="C767" s="35" t="s">
        <v>4870</v>
      </c>
      <c r="D767" s="35" t="s">
        <v>8991</v>
      </c>
      <c r="E767" s="38" t="s">
        <v>15767</v>
      </c>
      <c r="F767" s="39"/>
      <c r="G767" s="40" t="s">
        <v>15768</v>
      </c>
      <c r="H767" s="35" t="s">
        <v>15769</v>
      </c>
      <c r="I767" s="40" t="s">
        <v>15770</v>
      </c>
      <c r="J767" s="35" t="s">
        <v>15771</v>
      </c>
      <c r="K767" s="40" t="s">
        <v>15772</v>
      </c>
      <c r="L767" s="40" t="s">
        <v>15773</v>
      </c>
      <c r="M767" s="40" t="s">
        <v>15774</v>
      </c>
      <c r="N767" s="40" t="s">
        <v>15775</v>
      </c>
      <c r="O767" s="37"/>
      <c r="P767" s="41" t="s">
        <v>9122</v>
      </c>
    </row>
    <row r="768" spans="1:16" ht="12.95" customHeight="1">
      <c r="A768" s="35" t="s">
        <v>4868</v>
      </c>
      <c r="B768" s="36" t="s">
        <v>15766</v>
      </c>
      <c r="C768" s="35" t="s">
        <v>4870</v>
      </c>
      <c r="D768" s="35" t="s">
        <v>8991</v>
      </c>
      <c r="E768" s="38" t="s">
        <v>15776</v>
      </c>
      <c r="F768" s="39"/>
      <c r="G768" s="37" t="str" cm="1">
        <f t="array" ref="G768">HYPERLINK("https://n2t.net/ark:/65665/3712f47cc-349e-45a4-a8b0-93034acbe062")</f>
        <v>https://n2t.net/ark:/65665/3712f47cc-349e-45a4-a8b0-93034acbe062</v>
      </c>
      <c r="H768" s="35" t="s">
        <v>15777</v>
      </c>
      <c r="I768" s="37" t="str" cm="1">
        <f t="array" ref="I768">HYPERLINK("https://n2t.net/ark:/65665/3f02aaf2d-95a4-42a3-b86a-3ac7b006bbd9")</f>
        <v>https://n2t.net/ark:/65665/3f02aaf2d-95a4-42a3-b86a-3ac7b006bbd9</v>
      </c>
      <c r="J768" s="35" t="s">
        <v>9185</v>
      </c>
      <c r="K768" s="35" t="s">
        <v>9185</v>
      </c>
      <c r="L768" s="43" t="str" cm="1">
        <f t="array" ref="L768">HYPERLINK("https://www.ncbi.nlm.nih.gov/biosample/?term=SAMN48402982","SAMN48402982")</f>
        <v>SAMN48402982</v>
      </c>
      <c r="M768" s="43" t="str" cm="1">
        <f t="array" ref="M768">HYPERLINK("https://www.ncbi.nlm.nih.gov/sra/?term=SRR33529678","SRR33529678")</f>
        <v>SRR33529678</v>
      </c>
      <c r="N768" s="43" t="str" cm="1">
        <f t="array" ref="N768">HYPERLINK("https://www.ncbi.nlm.nih.gov/nuccore/PV662082","PV662082")</f>
        <v>PV662082</v>
      </c>
      <c r="O768" s="37"/>
      <c r="P768" s="41" t="s">
        <v>11249</v>
      </c>
    </row>
    <row r="769" spans="1:16" ht="12.75" customHeight="1">
      <c r="A769" s="35" t="s">
        <v>4868</v>
      </c>
      <c r="B769" s="36" t="s">
        <v>15778</v>
      </c>
      <c r="C769" s="35" t="s">
        <v>4872</v>
      </c>
      <c r="D769" s="35" t="s">
        <v>9344</v>
      </c>
      <c r="E769" s="38" t="s">
        <v>15779</v>
      </c>
      <c r="F769" s="39"/>
      <c r="G769" s="40" t="s">
        <v>15780</v>
      </c>
      <c r="H769" s="35" t="s">
        <v>15781</v>
      </c>
      <c r="I769" s="40" t="s">
        <v>15782</v>
      </c>
      <c r="J769" s="35" t="s">
        <v>15783</v>
      </c>
      <c r="K769" s="40" t="s">
        <v>15784</v>
      </c>
      <c r="L769" s="40" t="s">
        <v>15785</v>
      </c>
      <c r="M769" s="40" t="s">
        <v>15786</v>
      </c>
      <c r="N769" s="40" t="s">
        <v>15787</v>
      </c>
      <c r="O769" s="37"/>
      <c r="P769" s="41" t="s">
        <v>9122</v>
      </c>
    </row>
    <row r="770" spans="1:16" ht="12.95" customHeight="1">
      <c r="A770" s="35" t="s">
        <v>4868</v>
      </c>
      <c r="B770" s="36" t="s">
        <v>15778</v>
      </c>
      <c r="C770" s="35" t="s">
        <v>4872</v>
      </c>
      <c r="D770" s="35" t="s">
        <v>9344</v>
      </c>
      <c r="E770" s="38" t="s">
        <v>15788</v>
      </c>
      <c r="F770" s="39"/>
      <c r="G770" s="37" t="str" cm="1">
        <f t="array" ref="G770">HYPERLINK("https://n2t.net/ark:/65665/3c8cc8427-e87b-4cdf-bc37-47c23d23e5f2")</f>
        <v>https://n2t.net/ark:/65665/3c8cc8427-e87b-4cdf-bc37-47c23d23e5f2</v>
      </c>
      <c r="H770" s="35" t="s">
        <v>15789</v>
      </c>
      <c r="I770" s="37" t="str" cm="1">
        <f t="array" ref="I770">HYPERLINK("https://n2t.net/ark:/65665/38fbbff67-d768-4d14-b82d-fc3d594171c4")</f>
        <v>https://n2t.net/ark:/65665/38fbbff67-d768-4d14-b82d-fc3d594171c4</v>
      </c>
      <c r="J770" s="35" t="s">
        <v>9185</v>
      </c>
      <c r="K770" s="35" t="s">
        <v>9185</v>
      </c>
      <c r="L770" s="43" t="str" cm="1">
        <f t="array" ref="L770">HYPERLINK("https://www.ncbi.nlm.nih.gov/biosample/?term=SAMN48402983","SAMN48402983")</f>
        <v>SAMN48402983</v>
      </c>
      <c r="M770" s="43" t="str" cm="1">
        <f t="array" ref="M770">HYPERLINK("https://www.ncbi.nlm.nih.gov/sra/?term=SRR33529892","SRR33529892")</f>
        <v>SRR33529892</v>
      </c>
      <c r="N770" s="43" t="str" cm="1">
        <f t="array" ref="N770">HYPERLINK("https://www.ncbi.nlm.nih.gov/nuccore/PV662083","PV662083")</f>
        <v>PV662083</v>
      </c>
      <c r="O770" s="37"/>
      <c r="P770" s="41" t="s">
        <v>11249</v>
      </c>
    </row>
    <row r="771" spans="1:16" ht="12.75" customHeight="1">
      <c r="A771" s="35" t="s">
        <v>4868</v>
      </c>
      <c r="B771" s="36" t="s">
        <v>15790</v>
      </c>
      <c r="C771" s="35" t="s">
        <v>4874</v>
      </c>
      <c r="D771" s="35" t="s">
        <v>8991</v>
      </c>
      <c r="E771" s="38" t="s">
        <v>15791</v>
      </c>
      <c r="F771" s="39"/>
      <c r="G771" s="40" t="s">
        <v>15792</v>
      </c>
      <c r="H771" s="35" t="s">
        <v>15793</v>
      </c>
      <c r="I771" s="40" t="s">
        <v>15794</v>
      </c>
      <c r="J771" s="35" t="s">
        <v>15795</v>
      </c>
      <c r="K771" s="40" t="s">
        <v>15796</v>
      </c>
      <c r="L771" s="40" t="s">
        <v>15797</v>
      </c>
      <c r="M771" s="40" t="s">
        <v>15798</v>
      </c>
      <c r="N771" s="40" t="s">
        <v>15799</v>
      </c>
      <c r="O771" s="37"/>
      <c r="P771" s="41" t="s">
        <v>9263</v>
      </c>
    </row>
    <row r="772" spans="1:16" ht="12.95" customHeight="1">
      <c r="A772" s="35" t="s">
        <v>4868</v>
      </c>
      <c r="B772" s="36" t="s">
        <v>15790</v>
      </c>
      <c r="C772" s="35" t="s">
        <v>4874</v>
      </c>
      <c r="D772" s="35" t="s">
        <v>8991</v>
      </c>
      <c r="E772" s="38" t="s">
        <v>15800</v>
      </c>
      <c r="F772" s="39"/>
      <c r="G772" s="37" t="str" cm="1">
        <f t="array" ref="G772">HYPERLINK("https://n2t.net/ark:/65665/3bd19f902-8d7c-4a62-ad85-450bcc9e6976")</f>
        <v>https://n2t.net/ark:/65665/3bd19f902-8d7c-4a62-ad85-450bcc9e6976</v>
      </c>
      <c r="H772" s="35" t="s">
        <v>15801</v>
      </c>
      <c r="I772" s="37" t="str" cm="1">
        <f t="array" ref="I772">HYPERLINK("https://n2t.net/ark:/65665/3cdd681f4-9a53-49fc-a019-41f89e6dc879")</f>
        <v>https://n2t.net/ark:/65665/3cdd681f4-9a53-49fc-a019-41f89e6dc879</v>
      </c>
      <c r="J772" s="35" t="s">
        <v>9185</v>
      </c>
      <c r="K772" s="35" t="s">
        <v>9185</v>
      </c>
      <c r="L772" s="43" t="str" cm="1">
        <f t="array" ref="L772">HYPERLINK("https://www.ncbi.nlm.nih.gov/biosample/?term=SAMN48402984","SAMN48402984")</f>
        <v>SAMN48402984</v>
      </c>
      <c r="M772" s="43" t="str" cm="1">
        <f t="array" ref="M772">HYPERLINK("https://www.ncbi.nlm.nih.gov/sra/?term=SRR33529881","SRR33529881")</f>
        <v>SRR33529881</v>
      </c>
      <c r="N772" s="43" t="str" cm="1">
        <f t="array" ref="N772">HYPERLINK("https://www.ncbi.nlm.nih.gov/nuccore/PV662066","PV662066")</f>
        <v>PV662066</v>
      </c>
      <c r="O772" s="37"/>
      <c r="P772" s="41" t="s">
        <v>11249</v>
      </c>
    </row>
    <row r="773" spans="1:16" ht="12.95" customHeight="1">
      <c r="A773" s="35" t="s">
        <v>4868</v>
      </c>
      <c r="B773" s="36" t="s">
        <v>15790</v>
      </c>
      <c r="C773" s="35" t="s">
        <v>4874</v>
      </c>
      <c r="D773" s="35" t="s">
        <v>8991</v>
      </c>
      <c r="E773" s="38" t="s">
        <v>15802</v>
      </c>
      <c r="F773" s="39"/>
      <c r="G773" s="37" t="str" cm="1">
        <f t="array" ref="G773">HYPERLINK("https://n2t.net/ark:/65665/3e4f17dbb-a1fc-460d-a5ff-440677b7a7bf")</f>
        <v>https://n2t.net/ark:/65665/3e4f17dbb-a1fc-460d-a5ff-440677b7a7bf</v>
      </c>
      <c r="H773" s="35" t="s">
        <v>15803</v>
      </c>
      <c r="I773" s="37" t="str" cm="1">
        <f t="array" ref="I773">HYPERLINK("https://n2t.net/ark:/65665/3fabd073b-15be-4762-b696-5de3bfc07fac")</f>
        <v>https://n2t.net/ark:/65665/3fabd073b-15be-4762-b696-5de3bfc07fac</v>
      </c>
      <c r="J773" s="35" t="s">
        <v>9185</v>
      </c>
      <c r="K773" s="35" t="s">
        <v>9185</v>
      </c>
      <c r="L773" s="43" t="str" cm="1">
        <f t="array" ref="L773">HYPERLINK("https://www.ncbi.nlm.nih.gov/biosample/?term=SAMN48402985","SAMN48402985")</f>
        <v>SAMN48402985</v>
      </c>
      <c r="M773" s="43" t="str" cm="1">
        <f t="array" ref="M773">HYPERLINK("https://www.ncbi.nlm.nih.gov/sra/?term=SRR33529750","SRR33529750")</f>
        <v>SRR33529750</v>
      </c>
      <c r="N773" s="43" t="str" cm="1">
        <f t="array" ref="N773">HYPERLINK("https://www.ncbi.nlm.nih.gov/nuccore/PV662064","PV662064")</f>
        <v>PV662064</v>
      </c>
      <c r="O773" s="37"/>
      <c r="P773" s="41" t="s">
        <v>11249</v>
      </c>
    </row>
    <row r="774" spans="1:16" ht="12.95" customHeight="1">
      <c r="A774" s="35" t="s">
        <v>4868</v>
      </c>
      <c r="B774" s="36" t="s">
        <v>15790</v>
      </c>
      <c r="C774" s="35" t="s">
        <v>4874</v>
      </c>
      <c r="D774" s="35" t="s">
        <v>8991</v>
      </c>
      <c r="E774" s="38" t="s">
        <v>15804</v>
      </c>
      <c r="F774" s="39"/>
      <c r="G774" s="37" t="str" cm="1">
        <f t="array" ref="G774">HYPERLINK("https://n2t.net/ark:/65665/3426e1080-df3f-4f03-b4a3-8f0c0d96965a")</f>
        <v>https://n2t.net/ark:/65665/3426e1080-df3f-4f03-b4a3-8f0c0d96965a</v>
      </c>
      <c r="H774" s="35" t="s">
        <v>15805</v>
      </c>
      <c r="I774" s="37" t="str" cm="1">
        <f t="array" ref="I774">HYPERLINK("https://n2t.net/ark:/65665/3ca16e116-a7b6-48c9-ad7b-b200eb680987")</f>
        <v>https://n2t.net/ark:/65665/3ca16e116-a7b6-48c9-ad7b-b200eb680987</v>
      </c>
      <c r="J774" s="35" t="s">
        <v>9185</v>
      </c>
      <c r="K774" s="35" t="s">
        <v>9185</v>
      </c>
      <c r="L774" s="43" t="str" cm="1">
        <f t="array" ref="L774">HYPERLINK("https://www.ncbi.nlm.nih.gov/biosample/?term=SAMN48402986","SAMN48402986")</f>
        <v>SAMN48402986</v>
      </c>
      <c r="M774" s="43" t="str" cm="1">
        <f t="array" ref="M774">HYPERLINK("https://www.ncbi.nlm.nih.gov/sra/?term=SRR33529739","SRR33529739")</f>
        <v>SRR33529739</v>
      </c>
      <c r="N774" s="43" t="str" cm="1">
        <f t="array" ref="N774">HYPERLINK("https://www.ncbi.nlm.nih.gov/nuccore/PV662065","PV662065")</f>
        <v>PV662065</v>
      </c>
      <c r="O774" s="37"/>
      <c r="P774" s="41" t="s">
        <v>11249</v>
      </c>
    </row>
    <row r="775" spans="1:16" ht="12.75" customHeight="1">
      <c r="A775" s="35" t="s">
        <v>15806</v>
      </c>
      <c r="B775" s="36" t="s">
        <v>15807</v>
      </c>
      <c r="C775" s="37"/>
      <c r="D775" s="35" t="s">
        <v>8979</v>
      </c>
      <c r="E775" s="38" t="s">
        <v>15808</v>
      </c>
      <c r="F775" s="39"/>
      <c r="G775" s="40" t="s">
        <v>15809</v>
      </c>
      <c r="H775" s="35" t="s">
        <v>15810</v>
      </c>
      <c r="I775" s="40" t="s">
        <v>15811</v>
      </c>
      <c r="J775" s="35" t="s">
        <v>15812</v>
      </c>
      <c r="K775" s="40" t="s">
        <v>15813</v>
      </c>
      <c r="L775" s="40" t="s">
        <v>15814</v>
      </c>
      <c r="M775" s="40" t="s">
        <v>15815</v>
      </c>
      <c r="N775" s="40" t="s">
        <v>15816</v>
      </c>
      <c r="O775" s="37"/>
      <c r="P775" s="41" t="s">
        <v>9193</v>
      </c>
    </row>
    <row r="776" spans="1:16" ht="12.75" customHeight="1">
      <c r="A776" s="35" t="s">
        <v>4868</v>
      </c>
      <c r="B776" s="36" t="s">
        <v>15817</v>
      </c>
      <c r="C776" s="35" t="s">
        <v>4884</v>
      </c>
      <c r="D776" s="35" t="s">
        <v>8991</v>
      </c>
      <c r="E776" s="38" t="s">
        <v>15818</v>
      </c>
      <c r="F776" s="39"/>
      <c r="G776" s="40" t="s">
        <v>15819</v>
      </c>
      <c r="H776" s="35" t="s">
        <v>15820</v>
      </c>
      <c r="I776" s="40" t="s">
        <v>15821</v>
      </c>
      <c r="J776" s="35" t="s">
        <v>15822</v>
      </c>
      <c r="K776" s="40" t="s">
        <v>15823</v>
      </c>
      <c r="L776" s="40" t="s">
        <v>15824</v>
      </c>
      <c r="M776" s="40" t="s">
        <v>15825</v>
      </c>
      <c r="N776" s="40" t="s">
        <v>15826</v>
      </c>
      <c r="O776" s="37"/>
      <c r="P776" s="41" t="s">
        <v>9021</v>
      </c>
    </row>
    <row r="777" spans="1:16" ht="12.75" customHeight="1">
      <c r="A777" s="35" t="s">
        <v>4868</v>
      </c>
      <c r="B777" s="36" t="s">
        <v>15817</v>
      </c>
      <c r="C777" s="35" t="s">
        <v>4884</v>
      </c>
      <c r="D777" s="35" t="s">
        <v>8991</v>
      </c>
      <c r="E777" s="38" t="s">
        <v>15827</v>
      </c>
      <c r="F777" s="39"/>
      <c r="G777" s="40" t="s">
        <v>15828</v>
      </c>
      <c r="H777" s="35" t="s">
        <v>9185</v>
      </c>
      <c r="I777" s="40" t="s">
        <v>15829</v>
      </c>
      <c r="J777" s="35" t="s">
        <v>15830</v>
      </c>
      <c r="K777" s="40" t="s">
        <v>15831</v>
      </c>
      <c r="L777" s="40" t="s">
        <v>15832</v>
      </c>
      <c r="M777" s="40" t="s">
        <v>15833</v>
      </c>
      <c r="N777" s="40" t="s">
        <v>15834</v>
      </c>
      <c r="O777" s="37"/>
      <c r="P777" s="41" t="s">
        <v>9193</v>
      </c>
    </row>
    <row r="778" spans="1:16" ht="12.75" customHeight="1">
      <c r="A778" s="35" t="s">
        <v>15806</v>
      </c>
      <c r="B778" s="36" t="s">
        <v>15835</v>
      </c>
      <c r="C778" s="35" t="s">
        <v>4886</v>
      </c>
      <c r="D778" s="35" t="s">
        <v>8979</v>
      </c>
      <c r="E778" s="38" t="s">
        <v>15836</v>
      </c>
      <c r="F778" s="39"/>
      <c r="G778" s="40" t="s">
        <v>15837</v>
      </c>
      <c r="H778" s="35" t="s">
        <v>15838</v>
      </c>
      <c r="I778" s="40" t="s">
        <v>15839</v>
      </c>
      <c r="J778" s="35" t="s">
        <v>15840</v>
      </c>
      <c r="K778" s="40" t="s">
        <v>15841</v>
      </c>
      <c r="L778" s="40" t="s">
        <v>15842</v>
      </c>
      <c r="M778" s="40" t="s">
        <v>15843</v>
      </c>
      <c r="N778" s="40" t="s">
        <v>15844</v>
      </c>
      <c r="O778" s="37"/>
      <c r="P778" s="41" t="s">
        <v>9021</v>
      </c>
    </row>
    <row r="779" spans="1:16" ht="12.75" customHeight="1">
      <c r="A779" s="35" t="s">
        <v>4868</v>
      </c>
      <c r="B779" s="36" t="s">
        <v>15845</v>
      </c>
      <c r="C779" s="35" t="s">
        <v>4890</v>
      </c>
      <c r="D779" s="35" t="s">
        <v>8991</v>
      </c>
      <c r="E779" s="38" t="s">
        <v>15846</v>
      </c>
      <c r="F779" s="39"/>
      <c r="G779" s="40" t="s">
        <v>15847</v>
      </c>
      <c r="H779" s="35" t="s">
        <v>15848</v>
      </c>
      <c r="I779" s="40" t="s">
        <v>15849</v>
      </c>
      <c r="J779" s="35" t="s">
        <v>15850</v>
      </c>
      <c r="K779" s="40" t="s">
        <v>15851</v>
      </c>
      <c r="L779" s="40" t="s">
        <v>15852</v>
      </c>
      <c r="M779" s="40" t="s">
        <v>15853</v>
      </c>
      <c r="N779" s="40" t="s">
        <v>15854</v>
      </c>
      <c r="O779" s="37"/>
      <c r="P779" s="41" t="s">
        <v>9122</v>
      </c>
    </row>
    <row r="780" spans="1:16" ht="12.75" customHeight="1">
      <c r="A780" s="35" t="s">
        <v>4868</v>
      </c>
      <c r="B780" s="36" t="s">
        <v>15845</v>
      </c>
      <c r="C780" s="35" t="s">
        <v>4890</v>
      </c>
      <c r="D780" s="35" t="s">
        <v>8991</v>
      </c>
      <c r="E780" s="38" t="s">
        <v>15855</v>
      </c>
      <c r="F780" s="39"/>
      <c r="G780" s="40" t="s">
        <v>15856</v>
      </c>
      <c r="H780" s="35" t="s">
        <v>15857</v>
      </c>
      <c r="I780" s="40" t="s">
        <v>15858</v>
      </c>
      <c r="J780" s="35" t="s">
        <v>15859</v>
      </c>
      <c r="K780" s="40" t="s">
        <v>15860</v>
      </c>
      <c r="L780" s="40" t="s">
        <v>15861</v>
      </c>
      <c r="M780" s="40" t="s">
        <v>15862</v>
      </c>
      <c r="N780" s="40" t="s">
        <v>15863</v>
      </c>
      <c r="O780" s="37"/>
      <c r="P780" s="41" t="s">
        <v>9122</v>
      </c>
    </row>
    <row r="781" spans="1:16" ht="12.95" customHeight="1">
      <c r="A781" s="35" t="s">
        <v>4868</v>
      </c>
      <c r="B781" s="36" t="s">
        <v>15845</v>
      </c>
      <c r="C781" s="35" t="s">
        <v>4890</v>
      </c>
      <c r="D781" s="35" t="s">
        <v>8991</v>
      </c>
      <c r="E781" s="38" t="s">
        <v>15864</v>
      </c>
      <c r="F781" s="39"/>
      <c r="G781" s="37" t="str" cm="1">
        <f t="array" ref="G781">HYPERLINK("https://n2t.net/ark:/65665/3b7d4e7a2-fdcf-488a-9e12-e18d3c4d6470")</f>
        <v>https://n2t.net/ark:/65665/3b7d4e7a2-fdcf-488a-9e12-e18d3c4d6470</v>
      </c>
      <c r="H781" s="35" t="s">
        <v>15865</v>
      </c>
      <c r="I781" s="37" t="str" cm="1">
        <f t="array" ref="I781">HYPERLINK("https://n2t.net/ark:/65665/3e41a594f-8ee3-4438-8d80-a194f7b697ca")</f>
        <v>https://n2t.net/ark:/65665/3e41a594f-8ee3-4438-8d80-a194f7b697ca</v>
      </c>
      <c r="J781" s="35" t="s">
        <v>9185</v>
      </c>
      <c r="K781" s="35" t="s">
        <v>9185</v>
      </c>
      <c r="L781" s="43" t="str" cm="1">
        <f t="array" ref="L781">HYPERLINK("https://www.ncbi.nlm.nih.gov/biosample/?term=SAMN48403160","SAMN48403160")</f>
        <v>SAMN48403160</v>
      </c>
      <c r="M781" s="43" t="str" cm="1">
        <f t="array" ref="M781">HYPERLINK("https://www.ncbi.nlm.nih.gov/sra/?term=SRR33529713","SRR33529713")</f>
        <v>SRR33529713</v>
      </c>
      <c r="N781" s="43" t="str" cm="1">
        <f t="array" ref="N781">HYPERLINK("https://www.ncbi.nlm.nih.gov/nuccore/PV662063","PV662063")</f>
        <v>PV662063</v>
      </c>
      <c r="O781" s="37"/>
      <c r="P781" s="41" t="s">
        <v>11249</v>
      </c>
    </row>
    <row r="782" spans="1:16" ht="12.75" customHeight="1">
      <c r="A782" s="35" t="s">
        <v>4868</v>
      </c>
      <c r="B782" s="36" t="s">
        <v>15866</v>
      </c>
      <c r="C782" s="35" t="s">
        <v>4892</v>
      </c>
      <c r="D782" s="35" t="s">
        <v>8991</v>
      </c>
      <c r="E782" s="38" t="s">
        <v>15867</v>
      </c>
      <c r="F782" s="39"/>
      <c r="G782" s="40" t="s">
        <v>15868</v>
      </c>
      <c r="H782" s="35" t="s">
        <v>15869</v>
      </c>
      <c r="I782" s="40" t="s">
        <v>15870</v>
      </c>
      <c r="J782" s="35" t="s">
        <v>15871</v>
      </c>
      <c r="K782" s="40" t="s">
        <v>15872</v>
      </c>
      <c r="L782" s="40" t="s">
        <v>15873</v>
      </c>
      <c r="M782" s="40" t="s">
        <v>15874</v>
      </c>
      <c r="N782" s="40" t="s">
        <v>15875</v>
      </c>
      <c r="O782" s="37"/>
      <c r="P782" s="41" t="s">
        <v>9021</v>
      </c>
    </row>
    <row r="783" spans="1:16" ht="12.75" customHeight="1">
      <c r="A783" s="35" t="s">
        <v>15806</v>
      </c>
      <c r="B783" s="36" t="s">
        <v>15876</v>
      </c>
      <c r="C783" s="35" t="s">
        <v>4896</v>
      </c>
      <c r="D783" s="35" t="s">
        <v>8979</v>
      </c>
      <c r="E783" s="38" t="s">
        <v>15877</v>
      </c>
      <c r="F783" s="39"/>
      <c r="G783" s="40" t="s">
        <v>15878</v>
      </c>
      <c r="H783" s="35" t="s">
        <v>15879</v>
      </c>
      <c r="I783" s="40" t="s">
        <v>15880</v>
      </c>
      <c r="J783" s="35" t="s">
        <v>15881</v>
      </c>
      <c r="K783" s="40" t="s">
        <v>15882</v>
      </c>
      <c r="L783" s="40" t="s">
        <v>15883</v>
      </c>
      <c r="M783" s="40" t="s">
        <v>15884</v>
      </c>
      <c r="N783" s="40" t="s">
        <v>15885</v>
      </c>
      <c r="O783" s="37"/>
      <c r="P783" s="41" t="s">
        <v>9920</v>
      </c>
    </row>
    <row r="784" spans="1:16" ht="12.75" customHeight="1">
      <c r="A784" s="35" t="s">
        <v>4868</v>
      </c>
      <c r="B784" s="36" t="s">
        <v>15886</v>
      </c>
      <c r="C784" s="35" t="s">
        <v>4903</v>
      </c>
      <c r="D784" s="35" t="s">
        <v>8991</v>
      </c>
      <c r="E784" s="38" t="s">
        <v>15887</v>
      </c>
      <c r="F784" s="39"/>
      <c r="G784" s="40" t="s">
        <v>15888</v>
      </c>
      <c r="H784" s="35" t="s">
        <v>15889</v>
      </c>
      <c r="I784" s="40" t="s">
        <v>15890</v>
      </c>
      <c r="J784" s="35" t="s">
        <v>15891</v>
      </c>
      <c r="K784" s="40" t="s">
        <v>15892</v>
      </c>
      <c r="L784" s="40" t="s">
        <v>15893</v>
      </c>
      <c r="M784" s="40" t="s">
        <v>15894</v>
      </c>
      <c r="N784" s="40" t="s">
        <v>15895</v>
      </c>
      <c r="O784" s="37"/>
      <c r="P784" s="41" t="s">
        <v>9122</v>
      </c>
    </row>
    <row r="785" spans="1:16" ht="12.75" customHeight="1">
      <c r="A785" s="35" t="s">
        <v>4868</v>
      </c>
      <c r="B785" s="36" t="s">
        <v>15886</v>
      </c>
      <c r="C785" s="35" t="s">
        <v>4903</v>
      </c>
      <c r="D785" s="35" t="s">
        <v>8991</v>
      </c>
      <c r="E785" s="38" t="s">
        <v>15896</v>
      </c>
      <c r="F785" s="39"/>
      <c r="G785" s="40" t="s">
        <v>15897</v>
      </c>
      <c r="H785" s="35" t="s">
        <v>15898</v>
      </c>
      <c r="I785" s="40" t="s">
        <v>15899</v>
      </c>
      <c r="J785" s="35" t="s">
        <v>15900</v>
      </c>
      <c r="K785" s="40" t="s">
        <v>15901</v>
      </c>
      <c r="L785" s="40" t="s">
        <v>15902</v>
      </c>
      <c r="M785" s="40" t="s">
        <v>15903</v>
      </c>
      <c r="N785" s="40" t="s">
        <v>15904</v>
      </c>
      <c r="O785" s="37"/>
      <c r="P785" s="41" t="s">
        <v>9122</v>
      </c>
    </row>
    <row r="786" spans="1:16" ht="12.95" customHeight="1">
      <c r="A786" s="35" t="s">
        <v>4868</v>
      </c>
      <c r="B786" s="36" t="s">
        <v>15886</v>
      </c>
      <c r="C786" s="35" t="s">
        <v>4903</v>
      </c>
      <c r="D786" s="35" t="s">
        <v>8991</v>
      </c>
      <c r="E786" s="38" t="s">
        <v>15905</v>
      </c>
      <c r="F786" s="39"/>
      <c r="G786" s="37" t="str" cm="1">
        <f t="array" ref="G786">HYPERLINK("https://n2t.net/ark:/65665/39d44d967-17f1-44cc-aeaa-7b1a4e797b4b")</f>
        <v>https://n2t.net/ark:/65665/39d44d967-17f1-44cc-aeaa-7b1a4e797b4b</v>
      </c>
      <c r="H786" s="35" t="s">
        <v>15906</v>
      </c>
      <c r="I786" s="37" t="str" cm="1">
        <f t="array" ref="I786">HYPERLINK("https://n2t.net/ark:/65665/3233bee04-ae9c-4c7b-9b7b-5986be3db167")</f>
        <v>https://n2t.net/ark:/65665/3233bee04-ae9c-4c7b-9b7b-5986be3db167</v>
      </c>
      <c r="J786" s="35" t="s">
        <v>9185</v>
      </c>
      <c r="K786" s="35" t="s">
        <v>9185</v>
      </c>
      <c r="L786" s="43" t="str" cm="1">
        <f t="array" ref="L786">HYPERLINK("https://www.ncbi.nlm.nih.gov/biosample/?term=SAMN48403282","SAMN48403282")</f>
        <v>SAMN48403282</v>
      </c>
      <c r="M786" s="43" t="str" cm="1">
        <f t="array" ref="M786">HYPERLINK("https://www.ncbi.nlm.nih.gov/sra/?term=SRR33529673","SRR33529673")</f>
        <v>SRR33529673</v>
      </c>
      <c r="N786" s="43" t="str" cm="1">
        <f t="array" ref="N786">HYPERLINK("https://www.ncbi.nlm.nih.gov/nuccore/PV662067","PV662067")</f>
        <v>PV662067</v>
      </c>
      <c r="O786" s="37"/>
      <c r="P786" s="41" t="s">
        <v>11249</v>
      </c>
    </row>
    <row r="787" spans="1:16" ht="12.75" customHeight="1">
      <c r="A787" s="35" t="s">
        <v>4916</v>
      </c>
      <c r="B787" s="36" t="s">
        <v>15907</v>
      </c>
      <c r="C787" s="35" t="s">
        <v>15908</v>
      </c>
      <c r="D787" s="35" t="s">
        <v>10013</v>
      </c>
      <c r="E787" s="38" t="s">
        <v>15909</v>
      </c>
      <c r="F787" s="42" t="s">
        <v>15910</v>
      </c>
      <c r="G787" s="37"/>
      <c r="H787" s="37"/>
      <c r="I787" s="37"/>
      <c r="J787" s="37"/>
      <c r="K787" s="37"/>
      <c r="L787" s="40" t="s">
        <v>15911</v>
      </c>
      <c r="M787" s="40" t="s">
        <v>15912</v>
      </c>
      <c r="N787" s="40" t="s">
        <v>15913</v>
      </c>
      <c r="O787" s="37"/>
      <c r="P787" s="41" t="s">
        <v>9021</v>
      </c>
    </row>
    <row r="788" spans="1:16" ht="12.75" customHeight="1">
      <c r="A788" s="35" t="s">
        <v>4916</v>
      </c>
      <c r="B788" s="36" t="s">
        <v>15907</v>
      </c>
      <c r="C788" s="35" t="s">
        <v>15908</v>
      </c>
      <c r="D788" s="35" t="s">
        <v>10013</v>
      </c>
      <c r="E788" s="38" t="s">
        <v>15914</v>
      </c>
      <c r="F788" s="39"/>
      <c r="G788" s="37"/>
      <c r="H788" s="37"/>
      <c r="I788" s="37"/>
      <c r="J788" s="37"/>
      <c r="K788" s="37"/>
      <c r="L788" s="40" t="s">
        <v>15915</v>
      </c>
      <c r="M788" s="40" t="s">
        <v>15916</v>
      </c>
      <c r="N788" s="40" t="s">
        <v>15917</v>
      </c>
      <c r="O788" s="37"/>
      <c r="P788" s="41" t="s">
        <v>9342</v>
      </c>
    </row>
    <row r="789" spans="1:16" ht="12.75" customHeight="1">
      <c r="A789" s="35" t="s">
        <v>4916</v>
      </c>
      <c r="B789" s="36" t="s">
        <v>15918</v>
      </c>
      <c r="C789" s="35" t="s">
        <v>4922</v>
      </c>
      <c r="D789" s="35" t="s">
        <v>8991</v>
      </c>
      <c r="E789" s="38" t="s">
        <v>15919</v>
      </c>
      <c r="F789" s="39"/>
      <c r="G789" s="40" t="s">
        <v>15920</v>
      </c>
      <c r="H789" s="35" t="s">
        <v>9185</v>
      </c>
      <c r="I789" s="35" t="s">
        <v>9185</v>
      </c>
      <c r="J789" s="35" t="s">
        <v>15921</v>
      </c>
      <c r="K789" s="40" t="s">
        <v>15922</v>
      </c>
      <c r="L789" s="40" t="s">
        <v>15923</v>
      </c>
      <c r="M789" s="40" t="s">
        <v>15924</v>
      </c>
      <c r="N789" s="40" t="s">
        <v>15925</v>
      </c>
      <c r="O789" s="37"/>
      <c r="P789" s="41" t="s">
        <v>9263</v>
      </c>
    </row>
    <row r="790" spans="1:16" ht="12.75" customHeight="1">
      <c r="A790" s="35" t="s">
        <v>4916</v>
      </c>
      <c r="B790" s="36" t="s">
        <v>15926</v>
      </c>
      <c r="C790" s="35" t="s">
        <v>4927</v>
      </c>
      <c r="D790" s="35" t="s">
        <v>8991</v>
      </c>
      <c r="E790" s="38" t="s">
        <v>15927</v>
      </c>
      <c r="F790" s="39"/>
      <c r="G790" s="40" t="s">
        <v>15928</v>
      </c>
      <c r="H790" s="35" t="s">
        <v>15929</v>
      </c>
      <c r="I790" s="40" t="s">
        <v>15930</v>
      </c>
      <c r="J790" s="35" t="s">
        <v>15931</v>
      </c>
      <c r="K790" s="40" t="s">
        <v>15932</v>
      </c>
      <c r="L790" s="40" t="s">
        <v>15933</v>
      </c>
      <c r="M790" s="40" t="s">
        <v>15934</v>
      </c>
      <c r="N790" s="40" t="s">
        <v>15935</v>
      </c>
      <c r="O790" s="37"/>
      <c r="P790" s="41" t="s">
        <v>9021</v>
      </c>
    </row>
    <row r="791" spans="1:16" ht="12.95" customHeight="1">
      <c r="A791" s="35" t="s">
        <v>4916</v>
      </c>
      <c r="B791" s="36" t="s">
        <v>15926</v>
      </c>
      <c r="C791" s="35" t="s">
        <v>4927</v>
      </c>
      <c r="D791" s="35" t="s">
        <v>8991</v>
      </c>
      <c r="E791" s="38" t="s">
        <v>15936</v>
      </c>
      <c r="F791" s="39"/>
      <c r="G791" s="37" t="str" cm="1">
        <f t="array" ref="G791">HYPERLINK("https://n2t.net/ark:/65665/3ddad42a3-d978-4087-9182-508848777cd5")</f>
        <v>https://n2t.net/ark:/65665/3ddad42a3-d978-4087-9182-508848777cd5</v>
      </c>
      <c r="H791" s="35" t="s">
        <v>15937</v>
      </c>
      <c r="I791" s="37" t="str" cm="1">
        <f t="array" ref="I791">HYPERLINK("https://n2t.net/ark:/65665/3dc9e35a8-149a-4129-b798-e9b3344cb7cc")</f>
        <v>https://n2t.net/ark:/65665/3dc9e35a8-149a-4129-b798-e9b3344cb7cc</v>
      </c>
      <c r="J791" s="35" t="s">
        <v>9185</v>
      </c>
      <c r="K791" s="35" t="s">
        <v>9185</v>
      </c>
      <c r="L791" s="43" t="str" cm="1">
        <f t="array" ref="L791">HYPERLINK("https://www.ncbi.nlm.nih.gov/biosample/?term=SAMN48403128","SAMN48403128")</f>
        <v>SAMN48403128</v>
      </c>
      <c r="M791" s="43" t="str" cm="1">
        <f t="array" ref="M791">HYPERLINK("https://www.ncbi.nlm.nih.gov/sra/?term=SRR33529989","SRR33529989")</f>
        <v>SRR33529989</v>
      </c>
      <c r="N791" s="43" t="str" cm="1">
        <f t="array" ref="N791">HYPERLINK("https://www.ncbi.nlm.nih.gov/nuccore/PV656775","PV656775")</f>
        <v>PV656775</v>
      </c>
      <c r="O791" s="37"/>
      <c r="P791" s="41" t="s">
        <v>12332</v>
      </c>
    </row>
    <row r="792" spans="1:16" ht="12.95" customHeight="1">
      <c r="A792" s="35" t="s">
        <v>4916</v>
      </c>
      <c r="B792" s="36" t="s">
        <v>15926</v>
      </c>
      <c r="C792" s="35" t="s">
        <v>4927</v>
      </c>
      <c r="D792" s="35" t="s">
        <v>8991</v>
      </c>
      <c r="E792" s="38" t="s">
        <v>15938</v>
      </c>
      <c r="F792" s="39"/>
      <c r="G792" s="37" t="str" cm="1">
        <f t="array" ref="G792">HYPERLINK("https://n2t.net/ark:/65665/308fddf9a-c359-4aff-9a0a-1ce36a23fb65")</f>
        <v>https://n2t.net/ark:/65665/308fddf9a-c359-4aff-9a0a-1ce36a23fb65</v>
      </c>
      <c r="H792" s="35" t="s">
        <v>15939</v>
      </c>
      <c r="I792" s="37" t="str" cm="1">
        <f t="array" ref="I792">HYPERLINK("https://n2t.net/ark:/65665/320940bdb-74d0-4519-b0b9-61a45dccc027")</f>
        <v>https://n2t.net/ark:/65665/320940bdb-74d0-4519-b0b9-61a45dccc027</v>
      </c>
      <c r="J792" s="35" t="s">
        <v>9185</v>
      </c>
      <c r="K792" s="35" t="s">
        <v>9185</v>
      </c>
      <c r="L792" s="43" t="str" cm="1">
        <f t="array" ref="L792">HYPERLINK("https://www.ncbi.nlm.nih.gov/biosample/?term=SAMN48403129","SAMN48403129")</f>
        <v>SAMN48403129</v>
      </c>
      <c r="M792" s="43" t="str" cm="1">
        <f t="array" ref="M792">HYPERLINK("https://www.ncbi.nlm.nih.gov/sra/?term=SRR33529987","SRR33529987")</f>
        <v>SRR33529987</v>
      </c>
      <c r="N792" s="43" t="str" cm="1">
        <f t="array" ref="N792">HYPERLINK("https://www.ncbi.nlm.nih.gov/nuccore/PV656776","PV656776")</f>
        <v>PV656776</v>
      </c>
      <c r="O792" s="37"/>
      <c r="P792" s="41" t="s">
        <v>12332</v>
      </c>
    </row>
    <row r="793" spans="1:16" ht="12.75" customHeight="1">
      <c r="A793" s="35" t="s">
        <v>4916</v>
      </c>
      <c r="B793" s="36" t="s">
        <v>15940</v>
      </c>
      <c r="C793" s="35" t="s">
        <v>4929</v>
      </c>
      <c r="D793" s="35" t="s">
        <v>8991</v>
      </c>
      <c r="E793" s="38" t="s">
        <v>15941</v>
      </c>
      <c r="F793" s="39"/>
      <c r="G793" s="40" t="s">
        <v>15942</v>
      </c>
      <c r="H793" s="35" t="s">
        <v>15943</v>
      </c>
      <c r="I793" s="40" t="s">
        <v>15944</v>
      </c>
      <c r="J793" s="35" t="s">
        <v>15945</v>
      </c>
      <c r="K793" s="40" t="s">
        <v>15946</v>
      </c>
      <c r="L793" s="40" t="s">
        <v>15947</v>
      </c>
      <c r="M793" s="40" t="s">
        <v>15948</v>
      </c>
      <c r="N793" s="40" t="s">
        <v>15949</v>
      </c>
      <c r="O793" s="37"/>
      <c r="P793" s="41" t="s">
        <v>9263</v>
      </c>
    </row>
    <row r="794" spans="1:16" ht="12.75" customHeight="1">
      <c r="A794" s="35" t="s">
        <v>4916</v>
      </c>
      <c r="B794" s="36" t="s">
        <v>15950</v>
      </c>
      <c r="C794" s="35" t="s">
        <v>4941</v>
      </c>
      <c r="D794" s="35" t="s">
        <v>8991</v>
      </c>
      <c r="E794" s="38" t="s">
        <v>15951</v>
      </c>
      <c r="F794" s="39"/>
      <c r="G794" s="40" t="s">
        <v>15952</v>
      </c>
      <c r="H794" s="35" t="s">
        <v>15953</v>
      </c>
      <c r="I794" s="40" t="s">
        <v>15954</v>
      </c>
      <c r="J794" s="35" t="s">
        <v>15955</v>
      </c>
      <c r="K794" s="40" t="s">
        <v>15956</v>
      </c>
      <c r="L794" s="40" t="s">
        <v>15957</v>
      </c>
      <c r="M794" s="40" t="s">
        <v>15958</v>
      </c>
      <c r="N794" s="40" t="s">
        <v>15959</v>
      </c>
      <c r="O794" s="37"/>
      <c r="P794" s="41" t="s">
        <v>10535</v>
      </c>
    </row>
    <row r="795" spans="1:16" ht="12.75" customHeight="1">
      <c r="A795" s="35" t="s">
        <v>4916</v>
      </c>
      <c r="B795" s="36" t="s">
        <v>15960</v>
      </c>
      <c r="C795" s="35" t="s">
        <v>15961</v>
      </c>
      <c r="D795" s="35" t="s">
        <v>9266</v>
      </c>
      <c r="E795" s="38" t="s">
        <v>15962</v>
      </c>
      <c r="F795" s="39"/>
      <c r="G795" s="40" t="s">
        <v>15963</v>
      </c>
      <c r="H795" s="35" t="s">
        <v>15964</v>
      </c>
      <c r="I795" s="40" t="s">
        <v>15965</v>
      </c>
      <c r="J795" s="35" t="s">
        <v>15966</v>
      </c>
      <c r="K795" s="40" t="s">
        <v>15967</v>
      </c>
      <c r="L795" s="40" t="s">
        <v>15968</v>
      </c>
      <c r="M795" s="40" t="s">
        <v>15969</v>
      </c>
      <c r="N795" s="40" t="s">
        <v>15970</v>
      </c>
      <c r="O795" s="37"/>
      <c r="P795" s="41" t="s">
        <v>9342</v>
      </c>
    </row>
    <row r="796" spans="1:16" ht="12.75" customHeight="1">
      <c r="A796" s="35" t="s">
        <v>15971</v>
      </c>
      <c r="B796" s="36" t="s">
        <v>15972</v>
      </c>
      <c r="C796" s="35" t="s">
        <v>4990</v>
      </c>
      <c r="D796" s="35" t="s">
        <v>8979</v>
      </c>
      <c r="E796" s="38" t="s">
        <v>15973</v>
      </c>
      <c r="F796" s="39"/>
      <c r="G796" s="40" t="s">
        <v>15974</v>
      </c>
      <c r="H796" s="35" t="s">
        <v>15975</v>
      </c>
      <c r="I796" s="40" t="s">
        <v>15976</v>
      </c>
      <c r="J796" s="35" t="s">
        <v>15977</v>
      </c>
      <c r="K796" s="40" t="s">
        <v>15978</v>
      </c>
      <c r="L796" s="40" t="s">
        <v>15979</v>
      </c>
      <c r="M796" s="40" t="s">
        <v>15980</v>
      </c>
      <c r="N796" s="40" t="s">
        <v>15981</v>
      </c>
      <c r="O796" s="37"/>
      <c r="P796" s="41" t="s">
        <v>9021</v>
      </c>
    </row>
    <row r="797" spans="1:16" ht="12.75" customHeight="1">
      <c r="A797" s="35" t="s">
        <v>15971</v>
      </c>
      <c r="B797" s="36" t="s">
        <v>15972</v>
      </c>
      <c r="C797" s="35" t="s">
        <v>4990</v>
      </c>
      <c r="D797" s="35" t="s">
        <v>8979</v>
      </c>
      <c r="E797" s="38" t="s">
        <v>15982</v>
      </c>
      <c r="F797" s="42" t="s">
        <v>15983</v>
      </c>
      <c r="G797" s="35" t="s">
        <v>9185</v>
      </c>
      <c r="H797" s="35" t="s">
        <v>15984</v>
      </c>
      <c r="I797" s="40" t="s">
        <v>15985</v>
      </c>
      <c r="J797" s="35" t="s">
        <v>15986</v>
      </c>
      <c r="K797" s="40" t="s">
        <v>15987</v>
      </c>
      <c r="L797" s="40" t="s">
        <v>15988</v>
      </c>
      <c r="M797" s="40" t="s">
        <v>15989</v>
      </c>
      <c r="N797" s="40" t="s">
        <v>15990</v>
      </c>
      <c r="O797" s="37"/>
      <c r="P797" s="41" t="s">
        <v>9021</v>
      </c>
    </row>
    <row r="798" spans="1:16" ht="12.75" customHeight="1">
      <c r="A798" s="35" t="s">
        <v>15991</v>
      </c>
      <c r="B798" s="36" t="s">
        <v>15992</v>
      </c>
      <c r="C798" s="35" t="s">
        <v>4995</v>
      </c>
      <c r="D798" s="35" t="s">
        <v>8979</v>
      </c>
      <c r="E798" s="38" t="s">
        <v>15993</v>
      </c>
      <c r="F798" s="39"/>
      <c r="G798" s="40" t="s">
        <v>15994</v>
      </c>
      <c r="H798" s="35" t="s">
        <v>15995</v>
      </c>
      <c r="I798" s="40" t="s">
        <v>15996</v>
      </c>
      <c r="J798" s="35" t="s">
        <v>15997</v>
      </c>
      <c r="K798" s="40" t="s">
        <v>15998</v>
      </c>
      <c r="L798" s="40" t="s">
        <v>15999</v>
      </c>
      <c r="M798" s="40" t="s">
        <v>16000</v>
      </c>
      <c r="N798" s="40" t="s">
        <v>16001</v>
      </c>
      <c r="O798" s="37"/>
      <c r="P798" s="41" t="s">
        <v>9021</v>
      </c>
    </row>
    <row r="799" spans="1:16" ht="12.75" customHeight="1">
      <c r="A799" s="35" t="s">
        <v>4993</v>
      </c>
      <c r="B799" s="36" t="s">
        <v>16002</v>
      </c>
      <c r="C799" s="35" t="s">
        <v>4997</v>
      </c>
      <c r="D799" s="35" t="s">
        <v>8991</v>
      </c>
      <c r="E799" s="38" t="s">
        <v>16003</v>
      </c>
      <c r="F799" s="39"/>
      <c r="G799" s="40" t="s">
        <v>16004</v>
      </c>
      <c r="H799" s="35" t="s">
        <v>16005</v>
      </c>
      <c r="I799" s="40" t="s">
        <v>16006</v>
      </c>
      <c r="J799" s="35" t="s">
        <v>16007</v>
      </c>
      <c r="K799" s="40" t="s">
        <v>16008</v>
      </c>
      <c r="L799" s="40" t="s">
        <v>16009</v>
      </c>
      <c r="M799" s="40" t="s">
        <v>16010</v>
      </c>
      <c r="N799" s="40" t="s">
        <v>16011</v>
      </c>
      <c r="O799" s="37"/>
      <c r="P799" s="41" t="s">
        <v>9021</v>
      </c>
    </row>
    <row r="800" spans="1:16" ht="12.75" customHeight="1">
      <c r="A800" s="35" t="s">
        <v>15991</v>
      </c>
      <c r="B800" s="36" t="s">
        <v>16012</v>
      </c>
      <c r="C800" s="35" t="s">
        <v>5010</v>
      </c>
      <c r="D800" s="35" t="s">
        <v>8979</v>
      </c>
      <c r="E800" s="38" t="s">
        <v>16013</v>
      </c>
      <c r="F800" s="39"/>
      <c r="G800" s="40" t="s">
        <v>16014</v>
      </c>
      <c r="H800" s="35" t="s">
        <v>16015</v>
      </c>
      <c r="I800" s="40" t="s">
        <v>16016</v>
      </c>
      <c r="J800" s="35" t="s">
        <v>16017</v>
      </c>
      <c r="K800" s="40" t="s">
        <v>16018</v>
      </c>
      <c r="L800" s="40" t="s">
        <v>16019</v>
      </c>
      <c r="M800" s="40" t="s">
        <v>16020</v>
      </c>
      <c r="N800" s="40" t="s">
        <v>16021</v>
      </c>
      <c r="O800" s="37"/>
      <c r="P800" s="41" t="s">
        <v>9021</v>
      </c>
    </row>
    <row r="801" spans="1:16" ht="12.75" customHeight="1">
      <c r="A801" s="35" t="s">
        <v>15991</v>
      </c>
      <c r="B801" s="36" t="s">
        <v>16022</v>
      </c>
      <c r="C801" s="35" t="s">
        <v>5013</v>
      </c>
      <c r="D801" s="35" t="s">
        <v>8979</v>
      </c>
      <c r="E801" s="38" t="s">
        <v>16023</v>
      </c>
      <c r="F801" s="39"/>
      <c r="G801" s="40" t="s">
        <v>16024</v>
      </c>
      <c r="H801" s="35" t="s">
        <v>16025</v>
      </c>
      <c r="I801" s="40" t="s">
        <v>16026</v>
      </c>
      <c r="J801" s="35" t="s">
        <v>16027</v>
      </c>
      <c r="K801" s="40" t="s">
        <v>16028</v>
      </c>
      <c r="L801" s="40" t="s">
        <v>16029</v>
      </c>
      <c r="M801" s="40" t="s">
        <v>16030</v>
      </c>
      <c r="N801" s="40" t="s">
        <v>16031</v>
      </c>
      <c r="O801" s="37"/>
      <c r="P801" s="41" t="s">
        <v>9021</v>
      </c>
    </row>
    <row r="802" spans="1:16" ht="12.75" customHeight="1">
      <c r="A802" s="35" t="s">
        <v>15991</v>
      </c>
      <c r="B802" s="36" t="s">
        <v>16032</v>
      </c>
      <c r="C802" s="35" t="s">
        <v>5018</v>
      </c>
      <c r="D802" s="35" t="s">
        <v>8979</v>
      </c>
      <c r="E802" s="38" t="s">
        <v>16033</v>
      </c>
      <c r="F802" s="39"/>
      <c r="G802" s="40" t="s">
        <v>16034</v>
      </c>
      <c r="H802" s="35" t="s">
        <v>16035</v>
      </c>
      <c r="I802" s="40" t="s">
        <v>16036</v>
      </c>
      <c r="J802" s="35" t="s">
        <v>16037</v>
      </c>
      <c r="K802" s="40" t="s">
        <v>16038</v>
      </c>
      <c r="L802" s="40" t="s">
        <v>16039</v>
      </c>
      <c r="M802" s="40" t="s">
        <v>16040</v>
      </c>
      <c r="N802" s="40" t="s">
        <v>16041</v>
      </c>
      <c r="O802" s="37"/>
      <c r="P802" s="41" t="s">
        <v>9021</v>
      </c>
    </row>
    <row r="803" spans="1:16" ht="12.75" customHeight="1">
      <c r="A803" s="35" t="s">
        <v>15991</v>
      </c>
      <c r="B803" s="36" t="s">
        <v>16042</v>
      </c>
      <c r="C803" s="37"/>
      <c r="D803" s="35" t="s">
        <v>8979</v>
      </c>
      <c r="E803" s="38" t="s">
        <v>16043</v>
      </c>
      <c r="F803" s="39"/>
      <c r="G803" s="40" t="s">
        <v>16044</v>
      </c>
      <c r="H803" s="35" t="s">
        <v>16045</v>
      </c>
      <c r="I803" s="40" t="s">
        <v>16046</v>
      </c>
      <c r="J803" s="35" t="s">
        <v>16047</v>
      </c>
      <c r="K803" s="40" t="s">
        <v>16048</v>
      </c>
      <c r="L803" s="40" t="s">
        <v>16049</v>
      </c>
      <c r="M803" s="40" t="s">
        <v>16050</v>
      </c>
      <c r="N803" s="40" t="s">
        <v>16051</v>
      </c>
      <c r="O803" s="35" t="s">
        <v>9283</v>
      </c>
      <c r="P803" s="41" t="s">
        <v>9263</v>
      </c>
    </row>
    <row r="804" spans="1:16" ht="12.75" customHeight="1">
      <c r="A804" s="35" t="s">
        <v>4993</v>
      </c>
      <c r="B804" s="36" t="s">
        <v>16052</v>
      </c>
      <c r="C804" s="35" t="s">
        <v>5023</v>
      </c>
      <c r="D804" s="35" t="s">
        <v>8991</v>
      </c>
      <c r="E804" s="38" t="s">
        <v>16053</v>
      </c>
      <c r="F804" s="39"/>
      <c r="G804" s="40" t="s">
        <v>16054</v>
      </c>
      <c r="H804" s="35" t="s">
        <v>16055</v>
      </c>
      <c r="I804" s="40" t="s">
        <v>16056</v>
      </c>
      <c r="J804" s="35" t="s">
        <v>16057</v>
      </c>
      <c r="K804" s="40" t="s">
        <v>16058</v>
      </c>
      <c r="L804" s="40" t="s">
        <v>16059</v>
      </c>
      <c r="M804" s="40" t="s">
        <v>16060</v>
      </c>
      <c r="N804" s="40" t="s">
        <v>16061</v>
      </c>
      <c r="O804" s="37"/>
      <c r="P804" s="41" t="s">
        <v>9021</v>
      </c>
    </row>
    <row r="805" spans="1:16" ht="12.75" customHeight="1">
      <c r="A805" s="35" t="s">
        <v>4993</v>
      </c>
      <c r="B805" s="36" t="s">
        <v>16062</v>
      </c>
      <c r="C805" s="35" t="s">
        <v>5025</v>
      </c>
      <c r="D805" s="35" t="s">
        <v>8991</v>
      </c>
      <c r="E805" s="38" t="s">
        <v>16063</v>
      </c>
      <c r="F805" s="39"/>
      <c r="G805" s="40" t="s">
        <v>16064</v>
      </c>
      <c r="H805" s="35" t="s">
        <v>16065</v>
      </c>
      <c r="I805" s="40" t="s">
        <v>16066</v>
      </c>
      <c r="J805" s="35" t="s">
        <v>16067</v>
      </c>
      <c r="K805" s="40" t="s">
        <v>16068</v>
      </c>
      <c r="L805" s="40" t="s">
        <v>16069</v>
      </c>
      <c r="M805" s="40" t="s">
        <v>16070</v>
      </c>
      <c r="N805" s="40" t="s">
        <v>16071</v>
      </c>
      <c r="O805" s="37"/>
      <c r="P805" s="41" t="s">
        <v>9634</v>
      </c>
    </row>
    <row r="806" spans="1:16" ht="12.75" customHeight="1">
      <c r="A806" s="35" t="s">
        <v>4993</v>
      </c>
      <c r="B806" s="36" t="s">
        <v>16062</v>
      </c>
      <c r="C806" s="35" t="s">
        <v>5025</v>
      </c>
      <c r="D806" s="35" t="s">
        <v>8991</v>
      </c>
      <c r="E806" s="38" t="s">
        <v>16072</v>
      </c>
      <c r="F806" s="39"/>
      <c r="G806" s="40" t="s">
        <v>16073</v>
      </c>
      <c r="H806" s="35" t="s">
        <v>9185</v>
      </c>
      <c r="I806" s="35" t="s">
        <v>9185</v>
      </c>
      <c r="J806" s="35" t="s">
        <v>16074</v>
      </c>
      <c r="K806" s="40" t="s">
        <v>16075</v>
      </c>
      <c r="L806" s="40" t="s">
        <v>16076</v>
      </c>
      <c r="M806" s="40" t="s">
        <v>16077</v>
      </c>
      <c r="N806" s="40" t="s">
        <v>16078</v>
      </c>
      <c r="O806" s="37"/>
      <c r="P806" s="41" t="s">
        <v>9342</v>
      </c>
    </row>
    <row r="807" spans="1:16" ht="12.75" customHeight="1">
      <c r="A807" s="35" t="s">
        <v>5033</v>
      </c>
      <c r="B807" s="36" t="s">
        <v>16079</v>
      </c>
      <c r="C807" s="35" t="s">
        <v>5047</v>
      </c>
      <c r="D807" s="35" t="s">
        <v>8991</v>
      </c>
      <c r="E807" s="38" t="s">
        <v>16080</v>
      </c>
      <c r="F807" s="39"/>
      <c r="G807" s="40" t="s">
        <v>16081</v>
      </c>
      <c r="H807" s="35" t="s">
        <v>16082</v>
      </c>
      <c r="I807" s="40" t="s">
        <v>16083</v>
      </c>
      <c r="J807" s="35" t="s">
        <v>16084</v>
      </c>
      <c r="K807" s="40" t="s">
        <v>16085</v>
      </c>
      <c r="L807" s="40" t="s">
        <v>16086</v>
      </c>
      <c r="M807" s="40" t="s">
        <v>16087</v>
      </c>
      <c r="N807" s="40" t="s">
        <v>16088</v>
      </c>
      <c r="O807" s="37"/>
      <c r="P807" s="41" t="s">
        <v>9766</v>
      </c>
    </row>
    <row r="808" spans="1:16" ht="12.75" customHeight="1">
      <c r="A808" s="35" t="s">
        <v>16089</v>
      </c>
      <c r="B808" s="36" t="s">
        <v>16090</v>
      </c>
      <c r="C808" s="35" t="s">
        <v>5051</v>
      </c>
      <c r="D808" s="35" t="s">
        <v>8979</v>
      </c>
      <c r="E808" s="38" t="s">
        <v>16091</v>
      </c>
      <c r="F808" s="39"/>
      <c r="G808" s="40" t="s">
        <v>16092</v>
      </c>
      <c r="H808" s="35" t="s">
        <v>16093</v>
      </c>
      <c r="I808" s="40" t="s">
        <v>16094</v>
      </c>
      <c r="J808" s="35" t="s">
        <v>16095</v>
      </c>
      <c r="K808" s="40" t="s">
        <v>16096</v>
      </c>
      <c r="L808" s="40" t="s">
        <v>16097</v>
      </c>
      <c r="M808" s="40" t="s">
        <v>16098</v>
      </c>
      <c r="N808" s="40" t="s">
        <v>16099</v>
      </c>
      <c r="O808" s="37"/>
      <c r="P808" s="41" t="s">
        <v>9021</v>
      </c>
    </row>
    <row r="809" spans="1:16" ht="12.75" customHeight="1">
      <c r="A809" s="35" t="s">
        <v>16089</v>
      </c>
      <c r="B809" s="36" t="s">
        <v>16100</v>
      </c>
      <c r="C809" s="35" t="s">
        <v>5053</v>
      </c>
      <c r="D809" s="35" t="s">
        <v>8979</v>
      </c>
      <c r="E809" s="38" t="s">
        <v>16101</v>
      </c>
      <c r="F809" s="39"/>
      <c r="G809" s="40" t="s">
        <v>16102</v>
      </c>
      <c r="H809" s="35" t="s">
        <v>16103</v>
      </c>
      <c r="I809" s="40" t="s">
        <v>16104</v>
      </c>
      <c r="J809" s="35" t="s">
        <v>16105</v>
      </c>
      <c r="K809" s="40" t="s">
        <v>16106</v>
      </c>
      <c r="L809" s="40" t="s">
        <v>16107</v>
      </c>
      <c r="M809" s="40" t="s">
        <v>16108</v>
      </c>
      <c r="N809" s="40" t="s">
        <v>16109</v>
      </c>
      <c r="O809" s="37"/>
      <c r="P809" s="41" t="s">
        <v>9021</v>
      </c>
    </row>
    <row r="810" spans="1:16" ht="12.75" customHeight="1">
      <c r="A810" s="35" t="s">
        <v>16089</v>
      </c>
      <c r="B810" s="36" t="s">
        <v>16110</v>
      </c>
      <c r="C810" s="35" t="s">
        <v>5055</v>
      </c>
      <c r="D810" s="35" t="s">
        <v>8979</v>
      </c>
      <c r="E810" s="38" t="s">
        <v>16111</v>
      </c>
      <c r="F810" s="39"/>
      <c r="G810" s="40" t="s">
        <v>16112</v>
      </c>
      <c r="H810" s="35" t="s">
        <v>16113</v>
      </c>
      <c r="I810" s="40" t="s">
        <v>16114</v>
      </c>
      <c r="J810" s="35" t="s">
        <v>16115</v>
      </c>
      <c r="K810" s="40" t="s">
        <v>16116</v>
      </c>
      <c r="L810" s="40" t="s">
        <v>16117</v>
      </c>
      <c r="M810" s="40" t="s">
        <v>16118</v>
      </c>
      <c r="N810" s="40" t="s">
        <v>16119</v>
      </c>
      <c r="O810" s="37"/>
      <c r="P810" s="41" t="s">
        <v>9021</v>
      </c>
    </row>
    <row r="811" spans="1:16" ht="12.75" customHeight="1">
      <c r="A811" s="35" t="s">
        <v>5033</v>
      </c>
      <c r="B811" s="36" t="s">
        <v>16120</v>
      </c>
      <c r="C811" s="35" t="s">
        <v>5064</v>
      </c>
      <c r="D811" s="35" t="s">
        <v>8991</v>
      </c>
      <c r="E811" s="38" t="s">
        <v>16121</v>
      </c>
      <c r="F811" s="39"/>
      <c r="G811" s="40" t="s">
        <v>16122</v>
      </c>
      <c r="H811" s="35" t="s">
        <v>16123</v>
      </c>
      <c r="I811" s="40" t="s">
        <v>16124</v>
      </c>
      <c r="J811" s="35" t="s">
        <v>16125</v>
      </c>
      <c r="K811" s="40" t="s">
        <v>16126</v>
      </c>
      <c r="L811" s="40" t="s">
        <v>16127</v>
      </c>
      <c r="M811" s="40" t="s">
        <v>16128</v>
      </c>
      <c r="N811" s="40" t="s">
        <v>16129</v>
      </c>
      <c r="O811" s="37"/>
      <c r="P811" s="41" t="s">
        <v>11316</v>
      </c>
    </row>
    <row r="812" spans="1:16" ht="12.75" customHeight="1">
      <c r="A812" s="35" t="s">
        <v>16089</v>
      </c>
      <c r="B812" s="36" t="s">
        <v>16130</v>
      </c>
      <c r="C812" s="35" t="s">
        <v>5066</v>
      </c>
      <c r="D812" s="35" t="s">
        <v>8979</v>
      </c>
      <c r="E812" s="38" t="s">
        <v>16131</v>
      </c>
      <c r="F812" s="39"/>
      <c r="G812" s="40" t="s">
        <v>16132</v>
      </c>
      <c r="H812" s="35" t="s">
        <v>16133</v>
      </c>
      <c r="I812" s="40" t="s">
        <v>16134</v>
      </c>
      <c r="J812" s="35" t="s">
        <v>16135</v>
      </c>
      <c r="K812" s="40" t="s">
        <v>16136</v>
      </c>
      <c r="L812" s="40" t="s">
        <v>16137</v>
      </c>
      <c r="M812" s="40" t="s">
        <v>16138</v>
      </c>
      <c r="N812" s="40" t="s">
        <v>16139</v>
      </c>
      <c r="O812" s="37"/>
      <c r="P812" s="41" t="s">
        <v>9021</v>
      </c>
    </row>
    <row r="813" spans="1:16" ht="12.75" customHeight="1">
      <c r="A813" s="35" t="s">
        <v>16089</v>
      </c>
      <c r="B813" s="36" t="s">
        <v>16140</v>
      </c>
      <c r="C813" s="35" t="s">
        <v>5071</v>
      </c>
      <c r="D813" s="35" t="s">
        <v>8979</v>
      </c>
      <c r="E813" s="38" t="s">
        <v>16141</v>
      </c>
      <c r="F813" s="42" t="s">
        <v>16142</v>
      </c>
      <c r="G813" s="37"/>
      <c r="H813" s="37"/>
      <c r="I813" s="37"/>
      <c r="J813" s="37"/>
      <c r="K813" s="37"/>
      <c r="L813" s="40" t="s">
        <v>16143</v>
      </c>
      <c r="M813" s="40" t="s">
        <v>16144</v>
      </c>
      <c r="N813" s="40" t="s">
        <v>16145</v>
      </c>
      <c r="O813" s="37"/>
      <c r="P813" s="41" t="s">
        <v>9263</v>
      </c>
    </row>
    <row r="814" spans="1:16" ht="12.75" customHeight="1">
      <c r="A814" s="35" t="s">
        <v>16089</v>
      </c>
      <c r="B814" s="36" t="s">
        <v>16146</v>
      </c>
      <c r="C814" s="35" t="s">
        <v>5077</v>
      </c>
      <c r="D814" s="35" t="s">
        <v>8979</v>
      </c>
      <c r="E814" s="38" t="s">
        <v>16147</v>
      </c>
      <c r="F814" s="39"/>
      <c r="G814" s="40" t="s">
        <v>16148</v>
      </c>
      <c r="H814" s="35" t="s">
        <v>16149</v>
      </c>
      <c r="I814" s="40" t="s">
        <v>16150</v>
      </c>
      <c r="J814" s="35" t="s">
        <v>16151</v>
      </c>
      <c r="K814" s="40" t="s">
        <v>16152</v>
      </c>
      <c r="L814" s="40" t="s">
        <v>16153</v>
      </c>
      <c r="M814" s="40" t="s">
        <v>16154</v>
      </c>
      <c r="N814" s="40" t="s">
        <v>16155</v>
      </c>
      <c r="O814" s="37"/>
      <c r="P814" s="41" t="s">
        <v>9021</v>
      </c>
    </row>
    <row r="815" spans="1:16" ht="12.75" customHeight="1">
      <c r="A815" s="35" t="s">
        <v>16089</v>
      </c>
      <c r="B815" s="36" t="s">
        <v>16156</v>
      </c>
      <c r="C815" s="35" t="s">
        <v>5079</v>
      </c>
      <c r="D815" s="35" t="s">
        <v>8979</v>
      </c>
      <c r="E815" s="38" t="s">
        <v>16157</v>
      </c>
      <c r="F815" s="39"/>
      <c r="G815" s="40" t="s">
        <v>16158</v>
      </c>
      <c r="H815" s="35" t="s">
        <v>16159</v>
      </c>
      <c r="I815" s="40" t="s">
        <v>16160</v>
      </c>
      <c r="J815" s="35" t="s">
        <v>16161</v>
      </c>
      <c r="K815" s="40" t="s">
        <v>16162</v>
      </c>
      <c r="L815" s="40" t="s">
        <v>16163</v>
      </c>
      <c r="M815" s="40" t="s">
        <v>16164</v>
      </c>
      <c r="N815" s="40" t="s">
        <v>16165</v>
      </c>
      <c r="O815" s="37"/>
      <c r="P815" s="41" t="s">
        <v>9021</v>
      </c>
    </row>
    <row r="816" spans="1:16" ht="12.75" customHeight="1">
      <c r="A816" s="35" t="s">
        <v>16089</v>
      </c>
      <c r="B816" s="36" t="s">
        <v>16166</v>
      </c>
      <c r="C816" s="35" t="s">
        <v>5083</v>
      </c>
      <c r="D816" s="35" t="s">
        <v>8979</v>
      </c>
      <c r="E816" s="38" t="s">
        <v>16167</v>
      </c>
      <c r="F816" s="42" t="s">
        <v>16168</v>
      </c>
      <c r="G816" s="35" t="s">
        <v>9185</v>
      </c>
      <c r="H816" s="35" t="s">
        <v>16169</v>
      </c>
      <c r="I816" s="40" t="s">
        <v>16170</v>
      </c>
      <c r="J816" s="35" t="s">
        <v>16171</v>
      </c>
      <c r="K816" s="40" t="s">
        <v>16172</v>
      </c>
      <c r="L816" s="40" t="s">
        <v>16173</v>
      </c>
      <c r="M816" s="40" t="s">
        <v>16174</v>
      </c>
      <c r="N816" s="40" t="s">
        <v>16175</v>
      </c>
      <c r="O816" s="37"/>
      <c r="P816" s="41" t="s">
        <v>9021</v>
      </c>
    </row>
    <row r="817" spans="1:16" ht="12.75" customHeight="1">
      <c r="A817" s="35" t="s">
        <v>16089</v>
      </c>
      <c r="B817" s="36" t="s">
        <v>16176</v>
      </c>
      <c r="C817" s="35" t="s">
        <v>5086</v>
      </c>
      <c r="D817" s="35" t="s">
        <v>8979</v>
      </c>
      <c r="E817" s="38" t="s">
        <v>16177</v>
      </c>
      <c r="F817" s="39"/>
      <c r="G817" s="40" t="s">
        <v>16178</v>
      </c>
      <c r="H817" s="35" t="s">
        <v>16179</v>
      </c>
      <c r="I817" s="40" t="s">
        <v>16180</v>
      </c>
      <c r="J817" s="35" t="s">
        <v>16181</v>
      </c>
      <c r="K817" s="40" t="s">
        <v>16182</v>
      </c>
      <c r="L817" s="40" t="s">
        <v>16183</v>
      </c>
      <c r="M817" s="40" t="s">
        <v>16184</v>
      </c>
      <c r="N817" s="40" t="s">
        <v>16185</v>
      </c>
      <c r="O817" s="37"/>
      <c r="P817" s="41" t="s">
        <v>9021</v>
      </c>
    </row>
    <row r="818" spans="1:16" ht="12.75" customHeight="1">
      <c r="A818" s="35" t="s">
        <v>16089</v>
      </c>
      <c r="B818" s="36" t="s">
        <v>16186</v>
      </c>
      <c r="C818" s="35" t="s">
        <v>5089</v>
      </c>
      <c r="D818" s="35" t="s">
        <v>8979</v>
      </c>
      <c r="E818" s="38" t="s">
        <v>16187</v>
      </c>
      <c r="F818" s="39"/>
      <c r="G818" s="40" t="s">
        <v>16188</v>
      </c>
      <c r="H818" s="35" t="s">
        <v>9227</v>
      </c>
      <c r="I818" s="40" t="s">
        <v>16189</v>
      </c>
      <c r="J818" s="35" t="s">
        <v>16190</v>
      </c>
      <c r="K818" s="40" t="s">
        <v>16191</v>
      </c>
      <c r="L818" s="40" t="s">
        <v>16192</v>
      </c>
      <c r="M818" s="40" t="s">
        <v>16193</v>
      </c>
      <c r="N818" s="40" t="s">
        <v>16194</v>
      </c>
      <c r="O818" s="37"/>
      <c r="P818" s="41" t="s">
        <v>9021</v>
      </c>
    </row>
    <row r="819" spans="1:16" ht="12.75" customHeight="1">
      <c r="A819" s="35" t="s">
        <v>5033</v>
      </c>
      <c r="B819" s="36" t="s">
        <v>16195</v>
      </c>
      <c r="C819" s="35" t="s">
        <v>5091</v>
      </c>
      <c r="D819" s="35" t="s">
        <v>8991</v>
      </c>
      <c r="E819" s="38" t="s">
        <v>16196</v>
      </c>
      <c r="F819" s="39"/>
      <c r="G819" s="40" t="s">
        <v>16197</v>
      </c>
      <c r="H819" s="35" t="s">
        <v>16198</v>
      </c>
      <c r="I819" s="40" t="s">
        <v>16199</v>
      </c>
      <c r="J819" s="35" t="s">
        <v>16200</v>
      </c>
      <c r="K819" s="40" t="s">
        <v>16201</v>
      </c>
      <c r="L819" s="40" t="s">
        <v>16202</v>
      </c>
      <c r="M819" s="40" t="s">
        <v>16203</v>
      </c>
      <c r="N819" s="40" t="s">
        <v>16204</v>
      </c>
      <c r="O819" s="37"/>
      <c r="P819" s="41" t="s">
        <v>9021</v>
      </c>
    </row>
    <row r="820" spans="1:16" ht="12.75" customHeight="1">
      <c r="A820" s="35" t="s">
        <v>16089</v>
      </c>
      <c r="B820" s="36" t="s">
        <v>16205</v>
      </c>
      <c r="C820" s="35" t="s">
        <v>5093</v>
      </c>
      <c r="D820" s="35" t="s">
        <v>8979</v>
      </c>
      <c r="E820" s="38" t="s">
        <v>16206</v>
      </c>
      <c r="F820" s="39"/>
      <c r="G820" s="40" t="s">
        <v>16207</v>
      </c>
      <c r="H820" s="35" t="s">
        <v>16208</v>
      </c>
      <c r="I820" s="40" t="s">
        <v>16209</v>
      </c>
      <c r="J820" s="35" t="s">
        <v>16210</v>
      </c>
      <c r="K820" s="40" t="s">
        <v>16211</v>
      </c>
      <c r="L820" s="40" t="s">
        <v>16212</v>
      </c>
      <c r="M820" s="40" t="s">
        <v>16213</v>
      </c>
      <c r="N820" s="40" t="s">
        <v>16214</v>
      </c>
      <c r="O820" s="37"/>
      <c r="P820" s="41" t="s">
        <v>9021</v>
      </c>
    </row>
    <row r="821" spans="1:16" ht="12.75" customHeight="1">
      <c r="A821" s="35" t="s">
        <v>16089</v>
      </c>
      <c r="B821" s="36" t="s">
        <v>16215</v>
      </c>
      <c r="C821" s="35" t="s">
        <v>5095</v>
      </c>
      <c r="D821" s="35" t="s">
        <v>8979</v>
      </c>
      <c r="E821" s="38" t="s">
        <v>16216</v>
      </c>
      <c r="F821" s="39"/>
      <c r="G821" s="40" t="s">
        <v>16217</v>
      </c>
      <c r="H821" s="35" t="s">
        <v>16218</v>
      </c>
      <c r="I821" s="40" t="s">
        <v>16219</v>
      </c>
      <c r="J821" s="35" t="s">
        <v>16220</v>
      </c>
      <c r="K821" s="40" t="s">
        <v>16221</v>
      </c>
      <c r="L821" s="40" t="s">
        <v>16222</v>
      </c>
      <c r="M821" s="40" t="s">
        <v>16223</v>
      </c>
      <c r="N821" s="40" t="s">
        <v>16224</v>
      </c>
      <c r="O821" s="37"/>
      <c r="P821" s="41" t="s">
        <v>9021</v>
      </c>
    </row>
    <row r="822" spans="1:16" ht="12.75" customHeight="1">
      <c r="A822" s="35" t="s">
        <v>16089</v>
      </c>
      <c r="B822" s="36" t="s">
        <v>16225</v>
      </c>
      <c r="C822" s="35" t="s">
        <v>5100</v>
      </c>
      <c r="D822" s="35" t="s">
        <v>8979</v>
      </c>
      <c r="E822" s="38" t="s">
        <v>16226</v>
      </c>
      <c r="F822" s="39"/>
      <c r="G822" s="40" t="s">
        <v>16227</v>
      </c>
      <c r="H822" s="35" t="s">
        <v>16228</v>
      </c>
      <c r="I822" s="40" t="s">
        <v>16229</v>
      </c>
      <c r="J822" s="35" t="s">
        <v>16230</v>
      </c>
      <c r="K822" s="40" t="s">
        <v>16231</v>
      </c>
      <c r="L822" s="40" t="s">
        <v>16232</v>
      </c>
      <c r="M822" s="40" t="s">
        <v>16233</v>
      </c>
      <c r="N822" s="40" t="s">
        <v>16234</v>
      </c>
      <c r="O822" s="35" t="s">
        <v>9283</v>
      </c>
      <c r="P822" s="41" t="s">
        <v>9263</v>
      </c>
    </row>
    <row r="823" spans="1:16" ht="12.75" customHeight="1">
      <c r="A823" s="35" t="s">
        <v>5033</v>
      </c>
      <c r="B823" s="36" t="s">
        <v>16235</v>
      </c>
      <c r="C823" s="35" t="s">
        <v>5104</v>
      </c>
      <c r="D823" s="35" t="s">
        <v>8991</v>
      </c>
      <c r="E823" s="38" t="s">
        <v>16236</v>
      </c>
      <c r="F823" s="39"/>
      <c r="G823" s="40" t="s">
        <v>16237</v>
      </c>
      <c r="H823" s="35" t="s">
        <v>16238</v>
      </c>
      <c r="I823" s="40" t="s">
        <v>16239</v>
      </c>
      <c r="J823" s="35" t="s">
        <v>16240</v>
      </c>
      <c r="K823" s="40" t="s">
        <v>16241</v>
      </c>
      <c r="L823" s="40" t="s">
        <v>16242</v>
      </c>
      <c r="M823" s="40" t="s">
        <v>16243</v>
      </c>
      <c r="N823" s="40" t="s">
        <v>16244</v>
      </c>
      <c r="O823" s="37"/>
      <c r="P823" s="41" t="s">
        <v>9342</v>
      </c>
    </row>
    <row r="824" spans="1:16" ht="12.75" customHeight="1">
      <c r="A824" s="35" t="s">
        <v>5033</v>
      </c>
      <c r="B824" s="36" t="s">
        <v>16245</v>
      </c>
      <c r="C824" s="35" t="s">
        <v>5108</v>
      </c>
      <c r="D824" s="35" t="s">
        <v>8991</v>
      </c>
      <c r="E824" s="38" t="s">
        <v>16246</v>
      </c>
      <c r="F824" s="39"/>
      <c r="G824" s="40" t="s">
        <v>16247</v>
      </c>
      <c r="H824" s="35" t="s">
        <v>16248</v>
      </c>
      <c r="I824" s="40" t="s">
        <v>16249</v>
      </c>
      <c r="J824" s="35" t="s">
        <v>16250</v>
      </c>
      <c r="K824" s="40" t="s">
        <v>16251</v>
      </c>
      <c r="L824" s="40" t="s">
        <v>16252</v>
      </c>
      <c r="M824" s="35" t="s">
        <v>10140</v>
      </c>
      <c r="N824" s="40" t="s">
        <v>16253</v>
      </c>
      <c r="O824" s="35" t="s">
        <v>9556</v>
      </c>
      <c r="P824" s="41" t="s">
        <v>9021</v>
      </c>
    </row>
    <row r="825" spans="1:16" ht="12.75" customHeight="1">
      <c r="A825" s="35" t="s">
        <v>16089</v>
      </c>
      <c r="B825" s="36" t="s">
        <v>16254</v>
      </c>
      <c r="C825" s="35" t="s">
        <v>5110</v>
      </c>
      <c r="D825" s="35" t="s">
        <v>8979</v>
      </c>
      <c r="E825" s="38" t="s">
        <v>16255</v>
      </c>
      <c r="F825" s="39"/>
      <c r="G825" s="40" t="s">
        <v>16256</v>
      </c>
      <c r="H825" s="35" t="s">
        <v>16257</v>
      </c>
      <c r="I825" s="40" t="s">
        <v>16258</v>
      </c>
      <c r="J825" s="35" t="s">
        <v>16259</v>
      </c>
      <c r="K825" s="40" t="s">
        <v>16260</v>
      </c>
      <c r="L825" s="40" t="s">
        <v>16261</v>
      </c>
      <c r="M825" s="40" t="s">
        <v>16262</v>
      </c>
      <c r="N825" s="40" t="s">
        <v>16263</v>
      </c>
      <c r="O825" s="37"/>
      <c r="P825" s="41" t="s">
        <v>9021</v>
      </c>
    </row>
    <row r="826" spans="1:16" ht="12.75" customHeight="1">
      <c r="A826" s="35" t="s">
        <v>16089</v>
      </c>
      <c r="B826" s="36" t="s">
        <v>16264</v>
      </c>
      <c r="C826" s="35" t="s">
        <v>5113</v>
      </c>
      <c r="D826" s="35" t="s">
        <v>8979</v>
      </c>
      <c r="E826" s="38" t="s">
        <v>16265</v>
      </c>
      <c r="F826" s="39"/>
      <c r="G826" s="40" t="s">
        <v>16266</v>
      </c>
      <c r="H826" s="35" t="s">
        <v>16267</v>
      </c>
      <c r="I826" s="40" t="s">
        <v>16268</v>
      </c>
      <c r="J826" s="35" t="s">
        <v>16269</v>
      </c>
      <c r="K826" s="40" t="s">
        <v>16270</v>
      </c>
      <c r="L826" s="40" t="s">
        <v>16271</v>
      </c>
      <c r="M826" s="40" t="s">
        <v>16272</v>
      </c>
      <c r="N826" s="40" t="s">
        <v>16273</v>
      </c>
      <c r="O826" s="37"/>
      <c r="P826" s="41" t="s">
        <v>9021</v>
      </c>
    </row>
    <row r="827" spans="1:16" ht="12.75" customHeight="1">
      <c r="A827" s="35" t="s">
        <v>16089</v>
      </c>
      <c r="B827" s="36" t="s">
        <v>16274</v>
      </c>
      <c r="C827" s="35" t="s">
        <v>5115</v>
      </c>
      <c r="D827" s="35" t="s">
        <v>8979</v>
      </c>
      <c r="E827" s="38" t="s">
        <v>16275</v>
      </c>
      <c r="F827" s="39"/>
      <c r="G827" s="40" t="s">
        <v>16276</v>
      </c>
      <c r="H827" s="35" t="s">
        <v>16277</v>
      </c>
      <c r="I827" s="40" t="s">
        <v>16278</v>
      </c>
      <c r="J827" s="35" t="s">
        <v>16279</v>
      </c>
      <c r="K827" s="40" t="s">
        <v>16280</v>
      </c>
      <c r="L827" s="40" t="s">
        <v>16281</v>
      </c>
      <c r="M827" s="40" t="s">
        <v>16282</v>
      </c>
      <c r="N827" s="40" t="s">
        <v>16283</v>
      </c>
      <c r="O827" s="35" t="s">
        <v>9283</v>
      </c>
      <c r="P827" s="41" t="s">
        <v>9263</v>
      </c>
    </row>
    <row r="828" spans="1:16" ht="12.75" customHeight="1">
      <c r="A828" s="35" t="s">
        <v>16089</v>
      </c>
      <c r="B828" s="36" t="s">
        <v>16284</v>
      </c>
      <c r="C828" s="37"/>
      <c r="D828" s="35" t="s">
        <v>8979</v>
      </c>
      <c r="E828" s="38" t="s">
        <v>16285</v>
      </c>
      <c r="F828" s="39"/>
      <c r="G828" s="40" t="s">
        <v>16286</v>
      </c>
      <c r="H828" s="35" t="s">
        <v>16287</v>
      </c>
      <c r="I828" s="40" t="s">
        <v>16288</v>
      </c>
      <c r="J828" s="35" t="s">
        <v>16289</v>
      </c>
      <c r="K828" s="40" t="s">
        <v>16290</v>
      </c>
      <c r="L828" s="40" t="s">
        <v>16291</v>
      </c>
      <c r="M828" s="40" t="s">
        <v>16292</v>
      </c>
      <c r="N828" s="40" t="s">
        <v>16293</v>
      </c>
      <c r="O828" s="37"/>
      <c r="P828" s="41" t="s">
        <v>9342</v>
      </c>
    </row>
    <row r="829" spans="1:16" ht="12.75" customHeight="1">
      <c r="A829" s="35" t="s">
        <v>5033</v>
      </c>
      <c r="B829" s="36" t="s">
        <v>16294</v>
      </c>
      <c r="C829" s="35" t="s">
        <v>5122</v>
      </c>
      <c r="D829" s="35" t="s">
        <v>8991</v>
      </c>
      <c r="E829" s="38" t="s">
        <v>16295</v>
      </c>
      <c r="F829" s="39"/>
      <c r="G829" s="40" t="s">
        <v>16296</v>
      </c>
      <c r="H829" s="35" t="s">
        <v>16297</v>
      </c>
      <c r="I829" s="40" t="s">
        <v>16298</v>
      </c>
      <c r="J829" s="35" t="s">
        <v>16299</v>
      </c>
      <c r="K829" s="40" t="s">
        <v>16300</v>
      </c>
      <c r="L829" s="40" t="s">
        <v>16301</v>
      </c>
      <c r="M829" s="40" t="s">
        <v>16302</v>
      </c>
      <c r="N829" s="40" t="s">
        <v>16303</v>
      </c>
      <c r="O829" s="37"/>
      <c r="P829" s="41" t="s">
        <v>9021</v>
      </c>
    </row>
    <row r="830" spans="1:16" ht="12.75" customHeight="1">
      <c r="A830" s="35" t="s">
        <v>16089</v>
      </c>
      <c r="B830" s="36" t="s">
        <v>16304</v>
      </c>
      <c r="C830" s="35" t="s">
        <v>5127</v>
      </c>
      <c r="D830" s="35" t="s">
        <v>8979</v>
      </c>
      <c r="E830" s="38" t="s">
        <v>16305</v>
      </c>
      <c r="F830" s="42" t="s">
        <v>16306</v>
      </c>
      <c r="G830" s="37"/>
      <c r="H830" s="37"/>
      <c r="I830" s="37"/>
      <c r="J830" s="37"/>
      <c r="K830" s="37"/>
      <c r="L830" s="40" t="s">
        <v>16307</v>
      </c>
      <c r="M830" s="40" t="s">
        <v>16308</v>
      </c>
      <c r="N830" s="40" t="s">
        <v>16309</v>
      </c>
      <c r="O830" s="37"/>
      <c r="P830" s="41" t="s">
        <v>9021</v>
      </c>
    </row>
    <row r="831" spans="1:16" ht="12.75" customHeight="1">
      <c r="A831" s="35" t="s">
        <v>16089</v>
      </c>
      <c r="B831" s="36" t="s">
        <v>16310</v>
      </c>
      <c r="C831" s="35" t="s">
        <v>5134</v>
      </c>
      <c r="D831" s="35" t="s">
        <v>8979</v>
      </c>
      <c r="E831" s="38" t="s">
        <v>16311</v>
      </c>
      <c r="F831" s="39"/>
      <c r="G831" s="40" t="s">
        <v>16312</v>
      </c>
      <c r="H831" s="35" t="s">
        <v>16313</v>
      </c>
      <c r="I831" s="40" t="s">
        <v>16314</v>
      </c>
      <c r="J831" s="35" t="s">
        <v>16315</v>
      </c>
      <c r="K831" s="40" t="s">
        <v>16316</v>
      </c>
      <c r="L831" s="40" t="s">
        <v>16317</v>
      </c>
      <c r="M831" s="40" t="s">
        <v>16318</v>
      </c>
      <c r="N831" s="40" t="s">
        <v>16319</v>
      </c>
      <c r="O831" s="37"/>
      <c r="P831" s="41" t="s">
        <v>9021</v>
      </c>
    </row>
    <row r="832" spans="1:16" ht="12.75" customHeight="1">
      <c r="A832" s="35" t="s">
        <v>5033</v>
      </c>
      <c r="B832" s="36" t="s">
        <v>16320</v>
      </c>
      <c r="C832" s="35" t="s">
        <v>5136</v>
      </c>
      <c r="D832" s="35" t="s">
        <v>8991</v>
      </c>
      <c r="E832" s="38" t="s">
        <v>16321</v>
      </c>
      <c r="F832" s="39"/>
      <c r="G832" s="40" t="s">
        <v>16322</v>
      </c>
      <c r="H832" s="35" t="s">
        <v>16323</v>
      </c>
      <c r="I832" s="40" t="s">
        <v>16324</v>
      </c>
      <c r="J832" s="35" t="s">
        <v>16325</v>
      </c>
      <c r="K832" s="40" t="s">
        <v>16326</v>
      </c>
      <c r="L832" s="40" t="s">
        <v>16327</v>
      </c>
      <c r="M832" s="40" t="s">
        <v>16328</v>
      </c>
      <c r="N832" s="40" t="s">
        <v>16329</v>
      </c>
      <c r="O832" s="37"/>
      <c r="P832" s="41" t="s">
        <v>9021</v>
      </c>
    </row>
    <row r="833" spans="1:16" ht="12.75" customHeight="1">
      <c r="A833" s="35" t="s">
        <v>16089</v>
      </c>
      <c r="B833" s="36" t="s">
        <v>16330</v>
      </c>
      <c r="C833" s="35" t="s">
        <v>5154</v>
      </c>
      <c r="D833" s="35" t="s">
        <v>8979</v>
      </c>
      <c r="E833" s="38" t="s">
        <v>16331</v>
      </c>
      <c r="F833" s="39"/>
      <c r="G833" s="40" t="s">
        <v>16332</v>
      </c>
      <c r="H833" s="35" t="s">
        <v>16333</v>
      </c>
      <c r="I833" s="40" t="s">
        <v>16334</v>
      </c>
      <c r="J833" s="35" t="s">
        <v>16335</v>
      </c>
      <c r="K833" s="40" t="s">
        <v>16336</v>
      </c>
      <c r="L833" s="40" t="s">
        <v>16337</v>
      </c>
      <c r="M833" s="40" t="s">
        <v>16338</v>
      </c>
      <c r="N833" s="40" t="s">
        <v>16339</v>
      </c>
      <c r="O833" s="37"/>
      <c r="P833" s="41" t="s">
        <v>9021</v>
      </c>
    </row>
    <row r="834" spans="1:16" ht="12.75" customHeight="1">
      <c r="A834" s="35" t="s">
        <v>5033</v>
      </c>
      <c r="B834" s="36" t="s">
        <v>16340</v>
      </c>
      <c r="C834" s="35" t="s">
        <v>5156</v>
      </c>
      <c r="D834" s="35" t="s">
        <v>9459</v>
      </c>
      <c r="E834" s="38" t="s">
        <v>16341</v>
      </c>
      <c r="F834" s="39"/>
      <c r="G834" s="40" t="s">
        <v>16342</v>
      </c>
      <c r="H834" s="35" t="s">
        <v>9227</v>
      </c>
      <c r="I834" s="40" t="s">
        <v>16343</v>
      </c>
      <c r="J834" s="35" t="s">
        <v>16344</v>
      </c>
      <c r="K834" s="40" t="s">
        <v>16345</v>
      </c>
      <c r="L834" s="40" t="s">
        <v>16346</v>
      </c>
      <c r="M834" s="40" t="s">
        <v>16347</v>
      </c>
      <c r="N834" s="40" t="s">
        <v>16348</v>
      </c>
      <c r="O834" s="37"/>
      <c r="P834" s="41" t="s">
        <v>9342</v>
      </c>
    </row>
    <row r="835" spans="1:16" ht="12.75" customHeight="1">
      <c r="A835" s="35" t="s">
        <v>16089</v>
      </c>
      <c r="B835" s="36" t="s">
        <v>16349</v>
      </c>
      <c r="C835" s="35" t="s">
        <v>5172</v>
      </c>
      <c r="D835" s="35" t="s">
        <v>8979</v>
      </c>
      <c r="E835" s="38" t="s">
        <v>16350</v>
      </c>
      <c r="F835" s="39"/>
      <c r="G835" s="40" t="s">
        <v>16351</v>
      </c>
      <c r="H835" s="35" t="s">
        <v>16352</v>
      </c>
      <c r="I835" s="40" t="s">
        <v>16353</v>
      </c>
      <c r="J835" s="35" t="s">
        <v>16354</v>
      </c>
      <c r="K835" s="40" t="s">
        <v>16355</v>
      </c>
      <c r="L835" s="40" t="s">
        <v>16356</v>
      </c>
      <c r="M835" s="40" t="s">
        <v>16357</v>
      </c>
      <c r="N835" s="40" t="s">
        <v>16358</v>
      </c>
      <c r="O835" s="37"/>
      <c r="P835" s="41" t="s">
        <v>9021</v>
      </c>
    </row>
    <row r="836" spans="1:16" ht="12.75" customHeight="1">
      <c r="A836" s="35" t="s">
        <v>16089</v>
      </c>
      <c r="B836" s="36" t="s">
        <v>16359</v>
      </c>
      <c r="C836" s="35" t="s">
        <v>5177</v>
      </c>
      <c r="D836" s="35" t="s">
        <v>8979</v>
      </c>
      <c r="E836" s="38" t="s">
        <v>16360</v>
      </c>
      <c r="F836" s="39"/>
      <c r="G836" s="40" t="s">
        <v>16361</v>
      </c>
      <c r="H836" s="35" t="s">
        <v>16362</v>
      </c>
      <c r="I836" s="40" t="s">
        <v>16363</v>
      </c>
      <c r="J836" s="35" t="s">
        <v>16364</v>
      </c>
      <c r="K836" s="40" t="s">
        <v>16365</v>
      </c>
      <c r="L836" s="40" t="s">
        <v>16366</v>
      </c>
      <c r="M836" s="40" t="s">
        <v>16367</v>
      </c>
      <c r="N836" s="40" t="s">
        <v>16368</v>
      </c>
      <c r="O836" s="37"/>
      <c r="P836" s="41" t="s">
        <v>9263</v>
      </c>
    </row>
    <row r="837" spans="1:16" ht="12.75" customHeight="1">
      <c r="A837" s="35" t="s">
        <v>5033</v>
      </c>
      <c r="B837" s="36" t="s">
        <v>16369</v>
      </c>
      <c r="C837" s="35" t="s">
        <v>5179</v>
      </c>
      <c r="D837" s="35" t="s">
        <v>8991</v>
      </c>
      <c r="E837" s="38" t="s">
        <v>16370</v>
      </c>
      <c r="F837" s="39"/>
      <c r="G837" s="40" t="s">
        <v>16371</v>
      </c>
      <c r="H837" s="35" t="s">
        <v>16372</v>
      </c>
      <c r="I837" s="40" t="s">
        <v>16373</v>
      </c>
      <c r="J837" s="35" t="s">
        <v>16374</v>
      </c>
      <c r="K837" s="40" t="s">
        <v>16375</v>
      </c>
      <c r="L837" s="40" t="s">
        <v>16376</v>
      </c>
      <c r="M837" s="40" t="s">
        <v>16377</v>
      </c>
      <c r="N837" s="40" t="s">
        <v>16378</v>
      </c>
      <c r="O837" s="37"/>
      <c r="P837" s="41" t="s">
        <v>9021</v>
      </c>
    </row>
    <row r="838" spans="1:16" ht="12.75" customHeight="1">
      <c r="A838" s="35" t="s">
        <v>5190</v>
      </c>
      <c r="B838" s="36" t="s">
        <v>16379</v>
      </c>
      <c r="C838" s="35" t="s">
        <v>16380</v>
      </c>
      <c r="D838" s="35" t="s">
        <v>10013</v>
      </c>
      <c r="E838" s="38" t="s">
        <v>12366</v>
      </c>
      <c r="F838" s="42" t="s">
        <v>16381</v>
      </c>
      <c r="G838" s="37"/>
      <c r="H838" s="37"/>
      <c r="I838" s="37"/>
      <c r="J838" s="37"/>
      <c r="K838" s="37"/>
      <c r="L838" s="40" t="s">
        <v>16382</v>
      </c>
      <c r="M838" s="40" t="s">
        <v>16383</v>
      </c>
      <c r="N838" s="40" t="s">
        <v>16384</v>
      </c>
      <c r="O838" s="35" t="s">
        <v>9283</v>
      </c>
      <c r="P838" s="41" t="s">
        <v>9021</v>
      </c>
    </row>
    <row r="839" spans="1:16" ht="12.75" customHeight="1">
      <c r="A839" s="35" t="s">
        <v>5190</v>
      </c>
      <c r="B839" s="36" t="s">
        <v>16385</v>
      </c>
      <c r="C839" s="35" t="s">
        <v>5207</v>
      </c>
      <c r="D839" s="35" t="s">
        <v>9459</v>
      </c>
      <c r="E839" s="38" t="s">
        <v>16386</v>
      </c>
      <c r="F839" s="39"/>
      <c r="G839" s="40" t="s">
        <v>16387</v>
      </c>
      <c r="H839" s="35" t="s">
        <v>16388</v>
      </c>
      <c r="I839" s="40" t="s">
        <v>16389</v>
      </c>
      <c r="J839" s="35" t="s">
        <v>16390</v>
      </c>
      <c r="K839" s="40" t="s">
        <v>16391</v>
      </c>
      <c r="L839" s="40" t="s">
        <v>16392</v>
      </c>
      <c r="M839" s="40" t="s">
        <v>16393</v>
      </c>
      <c r="N839" s="40" t="s">
        <v>16394</v>
      </c>
      <c r="O839" s="35" t="s">
        <v>9283</v>
      </c>
      <c r="P839" s="41" t="s">
        <v>9263</v>
      </c>
    </row>
    <row r="840" spans="1:16" ht="12.75" customHeight="1">
      <c r="A840" s="35" t="s">
        <v>5190</v>
      </c>
      <c r="B840" s="36" t="s">
        <v>16395</v>
      </c>
      <c r="C840" s="35" t="s">
        <v>5211</v>
      </c>
      <c r="D840" s="35" t="s">
        <v>9344</v>
      </c>
      <c r="E840" s="38" t="s">
        <v>12188</v>
      </c>
      <c r="F840" s="42" t="s">
        <v>16396</v>
      </c>
      <c r="G840" s="37"/>
      <c r="H840" s="37"/>
      <c r="I840" s="37"/>
      <c r="J840" s="37"/>
      <c r="K840" s="37"/>
      <c r="L840" s="40" t="s">
        <v>16397</v>
      </c>
      <c r="M840" s="40" t="s">
        <v>16398</v>
      </c>
      <c r="N840" s="40" t="s">
        <v>16399</v>
      </c>
      <c r="O840" s="35" t="s">
        <v>9283</v>
      </c>
      <c r="P840" s="41" t="s">
        <v>9263</v>
      </c>
    </row>
    <row r="841" spans="1:16" ht="12.75" customHeight="1">
      <c r="A841" s="35" t="s">
        <v>5190</v>
      </c>
      <c r="B841" s="36" t="s">
        <v>16400</v>
      </c>
      <c r="C841" s="35" t="s">
        <v>5215</v>
      </c>
      <c r="D841" s="35" t="s">
        <v>9344</v>
      </c>
      <c r="E841" s="38" t="s">
        <v>16401</v>
      </c>
      <c r="F841" s="42" t="s">
        <v>16402</v>
      </c>
      <c r="G841" s="37"/>
      <c r="H841" s="37"/>
      <c r="I841" s="37"/>
      <c r="J841" s="37"/>
      <c r="K841" s="37"/>
      <c r="L841" s="40" t="s">
        <v>16403</v>
      </c>
      <c r="M841" s="40" t="s">
        <v>16404</v>
      </c>
      <c r="N841" s="40" t="s">
        <v>16405</v>
      </c>
      <c r="O841" s="37"/>
      <c r="P841" s="41" t="s">
        <v>10131</v>
      </c>
    </row>
    <row r="842" spans="1:16" ht="12.75" customHeight="1">
      <c r="A842" s="35" t="s">
        <v>5190</v>
      </c>
      <c r="B842" s="36" t="s">
        <v>16406</v>
      </c>
      <c r="C842" s="35" t="s">
        <v>5221</v>
      </c>
      <c r="D842" s="35" t="s">
        <v>9459</v>
      </c>
      <c r="E842" s="38" t="s">
        <v>16407</v>
      </c>
      <c r="F842" s="39"/>
      <c r="G842" s="40" t="s">
        <v>16408</v>
      </c>
      <c r="H842" s="35" t="s">
        <v>16409</v>
      </c>
      <c r="I842" s="40" t="s">
        <v>16410</v>
      </c>
      <c r="J842" s="35" t="s">
        <v>16411</v>
      </c>
      <c r="K842" s="40" t="s">
        <v>16412</v>
      </c>
      <c r="L842" s="40" t="s">
        <v>16413</v>
      </c>
      <c r="M842" s="40" t="s">
        <v>16414</v>
      </c>
      <c r="N842" s="40" t="s">
        <v>16415</v>
      </c>
      <c r="O842" s="35" t="s">
        <v>9283</v>
      </c>
      <c r="P842" s="41" t="s">
        <v>9263</v>
      </c>
    </row>
    <row r="843" spans="1:16" ht="12.75" customHeight="1">
      <c r="A843" s="35" t="s">
        <v>5190</v>
      </c>
      <c r="B843" s="36" t="s">
        <v>16416</v>
      </c>
      <c r="C843" s="35" t="s">
        <v>5229</v>
      </c>
      <c r="D843" s="35" t="s">
        <v>9344</v>
      </c>
      <c r="E843" s="38" t="s">
        <v>16417</v>
      </c>
      <c r="F843" s="42" t="s">
        <v>16418</v>
      </c>
      <c r="G843" s="37"/>
      <c r="H843" s="37"/>
      <c r="I843" s="37"/>
      <c r="J843" s="37"/>
      <c r="K843" s="37"/>
      <c r="L843" s="40" t="s">
        <v>16419</v>
      </c>
      <c r="M843" s="40" t="s">
        <v>16420</v>
      </c>
      <c r="N843" s="40" t="s">
        <v>16421</v>
      </c>
      <c r="O843" s="35" t="s">
        <v>9283</v>
      </c>
      <c r="P843" s="41" t="s">
        <v>9021</v>
      </c>
    </row>
    <row r="844" spans="1:16" ht="12.75" customHeight="1">
      <c r="A844" s="35" t="s">
        <v>5190</v>
      </c>
      <c r="B844" s="36" t="s">
        <v>16422</v>
      </c>
      <c r="C844" s="35" t="s">
        <v>5241</v>
      </c>
      <c r="D844" s="35" t="s">
        <v>9459</v>
      </c>
      <c r="E844" s="38" t="s">
        <v>16423</v>
      </c>
      <c r="F844" s="39"/>
      <c r="G844" s="40" t="s">
        <v>16424</v>
      </c>
      <c r="H844" s="35" t="s">
        <v>16425</v>
      </c>
      <c r="I844" s="40" t="s">
        <v>16426</v>
      </c>
      <c r="J844" s="35" t="s">
        <v>16427</v>
      </c>
      <c r="K844" s="40" t="s">
        <v>16428</v>
      </c>
      <c r="L844" s="40" t="s">
        <v>16429</v>
      </c>
      <c r="M844" s="40" t="s">
        <v>16430</v>
      </c>
      <c r="N844" s="40" t="s">
        <v>16431</v>
      </c>
      <c r="O844" s="35" t="s">
        <v>9283</v>
      </c>
      <c r="P844" s="41" t="s">
        <v>9263</v>
      </c>
    </row>
    <row r="845" spans="1:16" ht="12.75" customHeight="1">
      <c r="A845" s="35" t="s">
        <v>5190</v>
      </c>
      <c r="B845" s="36" t="s">
        <v>16432</v>
      </c>
      <c r="C845" s="35" t="s">
        <v>16433</v>
      </c>
      <c r="D845" s="35" t="s">
        <v>10013</v>
      </c>
      <c r="E845" s="38" t="s">
        <v>16434</v>
      </c>
      <c r="F845" s="42" t="s">
        <v>16435</v>
      </c>
      <c r="G845" s="37"/>
      <c r="H845" s="37"/>
      <c r="I845" s="37"/>
      <c r="J845" s="37"/>
      <c r="K845" s="37"/>
      <c r="L845" s="40" t="s">
        <v>16436</v>
      </c>
      <c r="M845" s="40" t="s">
        <v>16437</v>
      </c>
      <c r="N845" s="40" t="s">
        <v>16438</v>
      </c>
      <c r="O845" s="35" t="s">
        <v>9283</v>
      </c>
      <c r="P845" s="41" t="s">
        <v>9263</v>
      </c>
    </row>
    <row r="846" spans="1:16" ht="12.75" customHeight="1">
      <c r="A846" s="35" t="s">
        <v>16439</v>
      </c>
      <c r="B846" s="36" t="s">
        <v>16440</v>
      </c>
      <c r="C846" s="35" t="s">
        <v>5263</v>
      </c>
      <c r="D846" s="35" t="s">
        <v>8979</v>
      </c>
      <c r="E846" s="38" t="s">
        <v>16441</v>
      </c>
      <c r="F846" s="42" t="s">
        <v>16442</v>
      </c>
      <c r="G846" s="37"/>
      <c r="H846" s="37"/>
      <c r="I846" s="37"/>
      <c r="J846" s="37"/>
      <c r="K846" s="37"/>
      <c r="L846" s="40" t="s">
        <v>16443</v>
      </c>
      <c r="M846" s="40" t="s">
        <v>16444</v>
      </c>
      <c r="N846" s="40" t="s">
        <v>16445</v>
      </c>
      <c r="O846" s="37"/>
      <c r="P846" s="41" t="s">
        <v>9021</v>
      </c>
    </row>
    <row r="847" spans="1:16" ht="12.75" customHeight="1">
      <c r="A847" s="35" t="s">
        <v>5190</v>
      </c>
      <c r="B847" s="36" t="s">
        <v>16446</v>
      </c>
      <c r="C847" s="35" t="s">
        <v>16447</v>
      </c>
      <c r="D847" s="35" t="s">
        <v>10013</v>
      </c>
      <c r="E847" s="38" t="s">
        <v>16448</v>
      </c>
      <c r="F847" s="42" t="s">
        <v>16449</v>
      </c>
      <c r="G847" s="37"/>
      <c r="H847" s="37"/>
      <c r="I847" s="37"/>
      <c r="J847" s="37"/>
      <c r="K847" s="37"/>
      <c r="L847" s="40" t="s">
        <v>16450</v>
      </c>
      <c r="M847" s="40" t="s">
        <v>16451</v>
      </c>
      <c r="N847" s="40" t="s">
        <v>16452</v>
      </c>
      <c r="O847" s="35" t="s">
        <v>9283</v>
      </c>
      <c r="P847" s="41" t="s">
        <v>9021</v>
      </c>
    </row>
    <row r="848" spans="1:16" ht="12.75" customHeight="1">
      <c r="A848" s="35" t="s">
        <v>5190</v>
      </c>
      <c r="B848" s="36" t="s">
        <v>16453</v>
      </c>
      <c r="C848" s="35" t="s">
        <v>16454</v>
      </c>
      <c r="D848" s="35" t="s">
        <v>10013</v>
      </c>
      <c r="E848" s="38" t="s">
        <v>16448</v>
      </c>
      <c r="F848" s="42" t="s">
        <v>16455</v>
      </c>
      <c r="G848" s="37"/>
      <c r="H848" s="37"/>
      <c r="I848" s="37"/>
      <c r="J848" s="37"/>
      <c r="K848" s="37"/>
      <c r="L848" s="40" t="s">
        <v>16456</v>
      </c>
      <c r="M848" s="40" t="s">
        <v>16457</v>
      </c>
      <c r="N848" s="40" t="s">
        <v>16458</v>
      </c>
      <c r="O848" s="35" t="s">
        <v>9283</v>
      </c>
      <c r="P848" s="41" t="s">
        <v>9021</v>
      </c>
    </row>
    <row r="849" spans="1:16" ht="12.75" customHeight="1">
      <c r="A849" s="35" t="s">
        <v>5190</v>
      </c>
      <c r="B849" s="36" t="s">
        <v>16459</v>
      </c>
      <c r="C849" s="35" t="s">
        <v>16460</v>
      </c>
      <c r="D849" s="35" t="s">
        <v>10013</v>
      </c>
      <c r="E849" s="38" t="s">
        <v>13040</v>
      </c>
      <c r="F849" s="42" t="s">
        <v>16461</v>
      </c>
      <c r="G849" s="37"/>
      <c r="H849" s="37"/>
      <c r="I849" s="37"/>
      <c r="J849" s="37"/>
      <c r="K849" s="37"/>
      <c r="L849" s="40" t="s">
        <v>16462</v>
      </c>
      <c r="M849" s="40" t="s">
        <v>16463</v>
      </c>
      <c r="N849" s="40" t="s">
        <v>16464</v>
      </c>
      <c r="O849" s="35" t="s">
        <v>9283</v>
      </c>
      <c r="P849" s="41" t="s">
        <v>9021</v>
      </c>
    </row>
    <row r="850" spans="1:16" ht="12.75" customHeight="1">
      <c r="A850" s="35" t="s">
        <v>5190</v>
      </c>
      <c r="B850" s="36" t="s">
        <v>16465</v>
      </c>
      <c r="C850" s="35" t="s">
        <v>5299</v>
      </c>
      <c r="D850" s="35" t="s">
        <v>8991</v>
      </c>
      <c r="E850" s="38" t="s">
        <v>16466</v>
      </c>
      <c r="F850" s="39"/>
      <c r="G850" s="40" t="s">
        <v>16467</v>
      </c>
      <c r="H850" s="35" t="s">
        <v>16468</v>
      </c>
      <c r="I850" s="40" t="s">
        <v>16469</v>
      </c>
      <c r="J850" s="35" t="s">
        <v>16470</v>
      </c>
      <c r="K850" s="40" t="s">
        <v>16471</v>
      </c>
      <c r="L850" s="40" t="s">
        <v>16472</v>
      </c>
      <c r="M850" s="40" t="s">
        <v>16473</v>
      </c>
      <c r="N850" s="40" t="s">
        <v>16474</v>
      </c>
      <c r="O850" s="35" t="s">
        <v>9283</v>
      </c>
      <c r="P850" s="41" t="s">
        <v>9263</v>
      </c>
    </row>
    <row r="851" spans="1:16" ht="12.75" customHeight="1">
      <c r="A851" s="35" t="s">
        <v>5190</v>
      </c>
      <c r="B851" s="36" t="s">
        <v>16475</v>
      </c>
      <c r="C851" s="35" t="s">
        <v>5303</v>
      </c>
      <c r="D851" s="35" t="s">
        <v>9344</v>
      </c>
      <c r="E851" s="38" t="s">
        <v>16441</v>
      </c>
      <c r="F851" s="42" t="s">
        <v>16476</v>
      </c>
      <c r="G851" s="37"/>
      <c r="H851" s="37"/>
      <c r="I851" s="37"/>
      <c r="J851" s="37"/>
      <c r="K851" s="37"/>
      <c r="L851" s="40" t="s">
        <v>16477</v>
      </c>
      <c r="M851" s="40" t="s">
        <v>16478</v>
      </c>
      <c r="N851" s="40" t="s">
        <v>16479</v>
      </c>
      <c r="O851" s="35" t="s">
        <v>9283</v>
      </c>
      <c r="P851" s="41" t="s">
        <v>9021</v>
      </c>
    </row>
    <row r="852" spans="1:16" ht="12.75" customHeight="1">
      <c r="A852" s="35" t="s">
        <v>16439</v>
      </c>
      <c r="B852" s="36" t="s">
        <v>16480</v>
      </c>
      <c r="C852" s="37"/>
      <c r="D852" s="35" t="s">
        <v>8979</v>
      </c>
      <c r="E852" s="38" t="s">
        <v>16481</v>
      </c>
      <c r="F852" s="42" t="s">
        <v>16482</v>
      </c>
      <c r="G852" s="37"/>
      <c r="H852" s="37"/>
      <c r="I852" s="37"/>
      <c r="J852" s="37"/>
      <c r="K852" s="37"/>
      <c r="L852" s="40" t="s">
        <v>16483</v>
      </c>
      <c r="M852" s="40" t="s">
        <v>16484</v>
      </c>
      <c r="N852" s="40" t="s">
        <v>16485</v>
      </c>
      <c r="O852" s="37"/>
      <c r="P852" s="41" t="s">
        <v>9021</v>
      </c>
    </row>
    <row r="853" spans="1:16" ht="12.75" customHeight="1">
      <c r="A853" s="35" t="s">
        <v>5190</v>
      </c>
      <c r="B853" s="36" t="s">
        <v>16486</v>
      </c>
      <c r="C853" s="35" t="s">
        <v>5308</v>
      </c>
      <c r="D853" s="35" t="s">
        <v>9459</v>
      </c>
      <c r="E853" s="38" t="s">
        <v>16487</v>
      </c>
      <c r="F853" s="39"/>
      <c r="G853" s="40" t="s">
        <v>16488</v>
      </c>
      <c r="H853" s="35" t="s">
        <v>9185</v>
      </c>
      <c r="I853" s="35" t="s">
        <v>9185</v>
      </c>
      <c r="J853" s="35" t="s">
        <v>16489</v>
      </c>
      <c r="K853" s="40" t="s">
        <v>16490</v>
      </c>
      <c r="L853" s="40" t="s">
        <v>16491</v>
      </c>
      <c r="M853" s="35" t="s">
        <v>10140</v>
      </c>
      <c r="N853" s="40" t="s">
        <v>16492</v>
      </c>
      <c r="O853" s="35" t="s">
        <v>9556</v>
      </c>
      <c r="P853" s="41" t="s">
        <v>9557</v>
      </c>
    </row>
    <row r="854" spans="1:16" ht="12.75" customHeight="1">
      <c r="A854" s="35" t="s">
        <v>5190</v>
      </c>
      <c r="B854" s="36" t="s">
        <v>16493</v>
      </c>
      <c r="C854" s="35" t="s">
        <v>5312</v>
      </c>
      <c r="D854" s="35" t="s">
        <v>9459</v>
      </c>
      <c r="E854" s="38" t="s">
        <v>16494</v>
      </c>
      <c r="F854" s="39"/>
      <c r="G854" s="40" t="s">
        <v>16495</v>
      </c>
      <c r="H854" s="35" t="s">
        <v>9185</v>
      </c>
      <c r="I854" s="35" t="s">
        <v>9185</v>
      </c>
      <c r="J854" s="35" t="s">
        <v>16496</v>
      </c>
      <c r="K854" s="40" t="s">
        <v>16497</v>
      </c>
      <c r="L854" s="40" t="s">
        <v>16498</v>
      </c>
      <c r="M854" s="40" t="s">
        <v>16499</v>
      </c>
      <c r="N854" s="40" t="s">
        <v>16500</v>
      </c>
      <c r="O854" s="37"/>
      <c r="P854" s="41" t="s">
        <v>9021</v>
      </c>
    </row>
    <row r="855" spans="1:16" ht="12.75" customHeight="1">
      <c r="A855" s="35" t="s">
        <v>5190</v>
      </c>
      <c r="B855" s="36" t="s">
        <v>16501</v>
      </c>
      <c r="C855" s="35" t="s">
        <v>16502</v>
      </c>
      <c r="D855" s="35" t="s">
        <v>10013</v>
      </c>
      <c r="E855" s="38" t="s">
        <v>15674</v>
      </c>
      <c r="F855" s="42" t="s">
        <v>16503</v>
      </c>
      <c r="G855" s="37"/>
      <c r="H855" s="37"/>
      <c r="I855" s="37"/>
      <c r="J855" s="37"/>
      <c r="K855" s="37"/>
      <c r="L855" s="40" t="s">
        <v>16504</v>
      </c>
      <c r="M855" s="40" t="s">
        <v>16505</v>
      </c>
      <c r="N855" s="40" t="s">
        <v>16506</v>
      </c>
      <c r="O855" s="37"/>
      <c r="P855" s="41" t="s">
        <v>9021</v>
      </c>
    </row>
    <row r="856" spans="1:16" ht="12.75" customHeight="1">
      <c r="A856" s="35" t="s">
        <v>5190</v>
      </c>
      <c r="B856" s="36" t="s">
        <v>16507</v>
      </c>
      <c r="C856" s="35" t="s">
        <v>16508</v>
      </c>
      <c r="D856" s="35" t="s">
        <v>10013</v>
      </c>
      <c r="E856" s="38" t="s">
        <v>16509</v>
      </c>
      <c r="F856" s="39"/>
      <c r="G856" s="40" t="s">
        <v>16510</v>
      </c>
      <c r="H856" s="35" t="s">
        <v>16511</v>
      </c>
      <c r="I856" s="40" t="s">
        <v>16512</v>
      </c>
      <c r="J856" s="35" t="s">
        <v>16513</v>
      </c>
      <c r="K856" s="40" t="s">
        <v>16514</v>
      </c>
      <c r="L856" s="40" t="s">
        <v>16515</v>
      </c>
      <c r="M856" s="40" t="s">
        <v>16516</v>
      </c>
      <c r="N856" s="40" t="s">
        <v>16517</v>
      </c>
      <c r="O856" s="37"/>
      <c r="P856" s="41" t="s">
        <v>11316</v>
      </c>
    </row>
    <row r="857" spans="1:16" ht="12.75" customHeight="1">
      <c r="A857" s="35" t="s">
        <v>5190</v>
      </c>
      <c r="B857" s="36" t="s">
        <v>16507</v>
      </c>
      <c r="C857" s="35" t="s">
        <v>16508</v>
      </c>
      <c r="D857" s="35" t="s">
        <v>10013</v>
      </c>
      <c r="E857" s="38" t="s">
        <v>16518</v>
      </c>
      <c r="F857" s="42" t="s">
        <v>16519</v>
      </c>
      <c r="G857" s="37"/>
      <c r="H857" s="37"/>
      <c r="I857" s="37"/>
      <c r="J857" s="37"/>
      <c r="K857" s="37"/>
      <c r="L857" s="40" t="s">
        <v>16520</v>
      </c>
      <c r="M857" s="40" t="s">
        <v>16521</v>
      </c>
      <c r="N857" s="40" t="s">
        <v>16522</v>
      </c>
      <c r="O857" s="35" t="s">
        <v>9283</v>
      </c>
      <c r="P857" s="41" t="s">
        <v>9021</v>
      </c>
    </row>
    <row r="858" spans="1:16" ht="12.75" customHeight="1">
      <c r="A858" s="35" t="s">
        <v>5190</v>
      </c>
      <c r="B858" s="36" t="s">
        <v>16523</v>
      </c>
      <c r="C858" s="35" t="s">
        <v>5366</v>
      </c>
      <c r="D858" s="35" t="s">
        <v>9344</v>
      </c>
      <c r="E858" s="38" t="s">
        <v>16524</v>
      </c>
      <c r="F858" s="42" t="s">
        <v>16525</v>
      </c>
      <c r="G858" s="37"/>
      <c r="H858" s="37"/>
      <c r="I858" s="37"/>
      <c r="J858" s="37"/>
      <c r="K858" s="37"/>
      <c r="L858" s="40" t="s">
        <v>16526</v>
      </c>
      <c r="M858" s="40" t="s">
        <v>16527</v>
      </c>
      <c r="N858" s="40" t="s">
        <v>16528</v>
      </c>
      <c r="O858" s="37"/>
      <c r="P858" s="41" t="s">
        <v>9021</v>
      </c>
    </row>
    <row r="859" spans="1:16" ht="12.75" customHeight="1">
      <c r="A859" s="35" t="s">
        <v>5190</v>
      </c>
      <c r="B859" s="36" t="s">
        <v>16529</v>
      </c>
      <c r="C859" s="35" t="s">
        <v>5378</v>
      </c>
      <c r="D859" s="35" t="s">
        <v>9344</v>
      </c>
      <c r="E859" s="38" t="s">
        <v>16530</v>
      </c>
      <c r="F859" s="42" t="s">
        <v>16531</v>
      </c>
      <c r="G859" s="37"/>
      <c r="H859" s="37"/>
      <c r="I859" s="37"/>
      <c r="J859" s="37"/>
      <c r="K859" s="37"/>
      <c r="L859" s="40" t="s">
        <v>16532</v>
      </c>
      <c r="M859" s="40" t="s">
        <v>16533</v>
      </c>
      <c r="N859" s="40" t="s">
        <v>16534</v>
      </c>
      <c r="O859" s="35" t="s">
        <v>9283</v>
      </c>
      <c r="P859" s="41" t="s">
        <v>9263</v>
      </c>
    </row>
    <row r="860" spans="1:16" ht="12.75" customHeight="1">
      <c r="A860" s="35" t="s">
        <v>5190</v>
      </c>
      <c r="B860" s="36" t="s">
        <v>16535</v>
      </c>
      <c r="C860" s="35" t="s">
        <v>5388</v>
      </c>
      <c r="D860" s="35" t="s">
        <v>9344</v>
      </c>
      <c r="E860" s="38" t="s">
        <v>16536</v>
      </c>
      <c r="F860" s="42" t="s">
        <v>16537</v>
      </c>
      <c r="G860" s="37"/>
      <c r="H860" s="37"/>
      <c r="I860" s="37"/>
      <c r="J860" s="37"/>
      <c r="K860" s="37"/>
      <c r="L860" s="40" t="s">
        <v>16538</v>
      </c>
      <c r="M860" s="40" t="s">
        <v>16539</v>
      </c>
      <c r="N860" s="40" t="s">
        <v>16540</v>
      </c>
      <c r="O860" s="37"/>
      <c r="P860" s="41" t="s">
        <v>9193</v>
      </c>
    </row>
    <row r="861" spans="1:16" ht="12.75" customHeight="1">
      <c r="A861" s="35" t="s">
        <v>5190</v>
      </c>
      <c r="B861" s="36" t="s">
        <v>16541</v>
      </c>
      <c r="C861" s="35" t="s">
        <v>5392</v>
      </c>
      <c r="D861" s="35" t="s">
        <v>9344</v>
      </c>
      <c r="E861" s="38" t="s">
        <v>16542</v>
      </c>
      <c r="F861" s="42" t="s">
        <v>16543</v>
      </c>
      <c r="G861" s="37"/>
      <c r="H861" s="37"/>
      <c r="I861" s="37"/>
      <c r="J861" s="37"/>
      <c r="K861" s="37"/>
      <c r="L861" s="40" t="s">
        <v>16544</v>
      </c>
      <c r="M861" s="40" t="s">
        <v>16545</v>
      </c>
      <c r="N861" s="40" t="s">
        <v>16546</v>
      </c>
      <c r="O861" s="37"/>
      <c r="P861" s="41" t="s">
        <v>10131</v>
      </c>
    </row>
    <row r="862" spans="1:16" ht="12.75" customHeight="1">
      <c r="A862" s="35" t="s">
        <v>5190</v>
      </c>
      <c r="B862" s="36" t="s">
        <v>16547</v>
      </c>
      <c r="C862" s="35" t="s">
        <v>5398</v>
      </c>
      <c r="D862" s="35" t="s">
        <v>9344</v>
      </c>
      <c r="E862" s="38" t="s">
        <v>16548</v>
      </c>
      <c r="F862" s="42" t="s">
        <v>16549</v>
      </c>
      <c r="G862" s="37"/>
      <c r="H862" s="37"/>
      <c r="I862" s="37"/>
      <c r="J862" s="37"/>
      <c r="K862" s="37"/>
      <c r="L862" s="40" t="s">
        <v>16550</v>
      </c>
      <c r="M862" s="40" t="s">
        <v>16551</v>
      </c>
      <c r="N862" s="40" t="s">
        <v>16552</v>
      </c>
      <c r="O862" s="37"/>
      <c r="P862" s="41" t="s">
        <v>9263</v>
      </c>
    </row>
    <row r="863" spans="1:16" ht="12.75" customHeight="1">
      <c r="A863" s="35" t="s">
        <v>5190</v>
      </c>
      <c r="B863" s="36" t="s">
        <v>16553</v>
      </c>
      <c r="C863" s="35" t="s">
        <v>5421</v>
      </c>
      <c r="D863" s="35" t="s">
        <v>9344</v>
      </c>
      <c r="E863" s="38" t="s">
        <v>16554</v>
      </c>
      <c r="F863" s="42" t="s">
        <v>16555</v>
      </c>
      <c r="G863" s="37"/>
      <c r="H863" s="37"/>
      <c r="I863" s="37"/>
      <c r="J863" s="37"/>
      <c r="K863" s="37"/>
      <c r="L863" s="40" t="s">
        <v>16556</v>
      </c>
      <c r="M863" s="40" t="s">
        <v>16557</v>
      </c>
      <c r="N863" s="40" t="s">
        <v>16558</v>
      </c>
      <c r="O863" s="35" t="s">
        <v>9283</v>
      </c>
      <c r="P863" s="41" t="s">
        <v>9021</v>
      </c>
    </row>
    <row r="864" spans="1:16" ht="12.75" customHeight="1">
      <c r="A864" s="35" t="s">
        <v>5190</v>
      </c>
      <c r="B864" s="36" t="s">
        <v>16559</v>
      </c>
      <c r="C864" s="35" t="s">
        <v>16560</v>
      </c>
      <c r="D864" s="35" t="s">
        <v>9266</v>
      </c>
      <c r="E864" s="38" t="s">
        <v>16561</v>
      </c>
      <c r="F864" s="39"/>
      <c r="G864" s="37"/>
      <c r="H864" s="37"/>
      <c r="I864" s="37"/>
      <c r="J864" s="37"/>
      <c r="K864" s="37"/>
      <c r="L864" s="40" t="s">
        <v>16562</v>
      </c>
      <c r="M864" s="40" t="s">
        <v>16563</v>
      </c>
      <c r="N864" s="40" t="s">
        <v>16564</v>
      </c>
      <c r="O864" s="35" t="s">
        <v>9283</v>
      </c>
      <c r="P864" s="41" t="s">
        <v>9263</v>
      </c>
    </row>
    <row r="865" spans="1:16" ht="12.75" customHeight="1">
      <c r="A865" s="35" t="s">
        <v>5190</v>
      </c>
      <c r="B865" s="36" t="s">
        <v>16565</v>
      </c>
      <c r="C865" s="35" t="s">
        <v>16566</v>
      </c>
      <c r="D865" s="35" t="s">
        <v>10013</v>
      </c>
      <c r="E865" s="38" t="s">
        <v>12541</v>
      </c>
      <c r="F865" s="42" t="s">
        <v>16567</v>
      </c>
      <c r="G865" s="37"/>
      <c r="H865" s="37"/>
      <c r="I865" s="37"/>
      <c r="J865" s="37"/>
      <c r="K865" s="37"/>
      <c r="L865" s="40" t="s">
        <v>16568</v>
      </c>
      <c r="M865" s="40" t="s">
        <v>16569</v>
      </c>
      <c r="N865" s="40" t="s">
        <v>16570</v>
      </c>
      <c r="O865" s="35" t="s">
        <v>9283</v>
      </c>
      <c r="P865" s="41" t="s">
        <v>9263</v>
      </c>
    </row>
    <row r="866" spans="1:16" ht="12.75" customHeight="1">
      <c r="A866" s="35" t="s">
        <v>5434</v>
      </c>
      <c r="B866" s="36" t="s">
        <v>16571</v>
      </c>
      <c r="C866" s="35" t="s">
        <v>5438</v>
      </c>
      <c r="D866" s="35" t="s">
        <v>8991</v>
      </c>
      <c r="E866" s="38" t="s">
        <v>16572</v>
      </c>
      <c r="F866" s="39"/>
      <c r="G866" s="40" t="s">
        <v>16573</v>
      </c>
      <c r="H866" s="35" t="s">
        <v>16574</v>
      </c>
      <c r="I866" s="40" t="s">
        <v>16575</v>
      </c>
      <c r="J866" s="35" t="s">
        <v>16576</v>
      </c>
      <c r="K866" s="40" t="s">
        <v>16577</v>
      </c>
      <c r="L866" s="40" t="s">
        <v>16578</v>
      </c>
      <c r="M866" s="40" t="s">
        <v>16579</v>
      </c>
      <c r="N866" s="40" t="s">
        <v>16580</v>
      </c>
      <c r="O866" s="35" t="s">
        <v>9283</v>
      </c>
      <c r="P866" s="41" t="s">
        <v>9021</v>
      </c>
    </row>
    <row r="867" spans="1:16" ht="12.95" customHeight="1">
      <c r="A867" s="35" t="s">
        <v>5434</v>
      </c>
      <c r="B867" s="36" t="s">
        <v>16571</v>
      </c>
      <c r="C867" s="35" t="s">
        <v>5438</v>
      </c>
      <c r="D867" s="35" t="s">
        <v>8991</v>
      </c>
      <c r="E867" s="38" t="s">
        <v>16581</v>
      </c>
      <c r="F867" s="39"/>
      <c r="G867" s="37" t="str" cm="1">
        <f t="array" ref="G867">HYPERLINK("https://n2t.net/ark:/65665/35dbe6383-c8e1-476d-8f05-f758d9db9bb4")</f>
        <v>https://n2t.net/ark:/65665/35dbe6383-c8e1-476d-8f05-f758d9db9bb4</v>
      </c>
      <c r="H867" s="35" t="s">
        <v>16582</v>
      </c>
      <c r="I867" s="37" t="str" cm="1">
        <f t="array" ref="I867">HYPERLINK("https://n2t.net/ark:/65665/305ffa9d1-8100-4c8e-a056-ae0087c5ba3b")</f>
        <v>https://n2t.net/ark:/65665/305ffa9d1-8100-4c8e-a056-ae0087c5ba3b</v>
      </c>
      <c r="J867" s="35" t="s">
        <v>9185</v>
      </c>
      <c r="K867" s="35" t="s">
        <v>9185</v>
      </c>
      <c r="L867" s="43" t="str" cm="1">
        <f t="array" ref="L867">HYPERLINK("https://www.ncbi.nlm.nih.gov/biosample/?term=SAMN48403166","SAMN48403166")</f>
        <v>SAMN48403166</v>
      </c>
      <c r="M867" s="43" t="str" cm="1">
        <f t="array" ref="M867">HYPERLINK("https://www.ncbi.nlm.nih.gov/sra/?term=SRR33529827","SRR33529827")</f>
        <v>SRR33529827</v>
      </c>
      <c r="N867" s="43" t="str" cm="1">
        <f t="array" ref="N867">HYPERLINK("https://www.ncbi.nlm.nih.gov/nuccore/PV651721","PV651721")</f>
        <v>PV651721</v>
      </c>
      <c r="O867" s="37"/>
      <c r="P867" s="41" t="s">
        <v>10935</v>
      </c>
    </row>
    <row r="868" spans="1:16" ht="12.75" customHeight="1">
      <c r="A868" s="35" t="s">
        <v>16583</v>
      </c>
      <c r="B868" s="36" t="s">
        <v>16584</v>
      </c>
      <c r="C868" s="35" t="s">
        <v>5446</v>
      </c>
      <c r="D868" s="35" t="s">
        <v>8979</v>
      </c>
      <c r="E868" s="38" t="s">
        <v>16585</v>
      </c>
      <c r="F868" s="42" t="s">
        <v>16586</v>
      </c>
      <c r="G868" s="37"/>
      <c r="H868" s="37"/>
      <c r="I868" s="37"/>
      <c r="J868" s="37"/>
      <c r="K868" s="37"/>
      <c r="L868" s="40" t="s">
        <v>16587</v>
      </c>
      <c r="M868" s="40" t="s">
        <v>16588</v>
      </c>
      <c r="N868" s="40" t="s">
        <v>16589</v>
      </c>
      <c r="O868" s="35" t="s">
        <v>9283</v>
      </c>
      <c r="P868" s="41" t="s">
        <v>9021</v>
      </c>
    </row>
    <row r="869" spans="1:16" ht="12.75" customHeight="1">
      <c r="A869" s="35" t="s">
        <v>5444</v>
      </c>
      <c r="B869" s="36" t="s">
        <v>16590</v>
      </c>
      <c r="C869" s="35" t="s">
        <v>16591</v>
      </c>
      <c r="D869" s="35" t="s">
        <v>9266</v>
      </c>
      <c r="E869" s="38" t="s">
        <v>16592</v>
      </c>
      <c r="F869" s="39"/>
      <c r="G869" s="37"/>
      <c r="H869" s="37"/>
      <c r="I869" s="37"/>
      <c r="J869" s="37"/>
      <c r="K869" s="37"/>
      <c r="L869" s="40" t="s">
        <v>16593</v>
      </c>
      <c r="M869" s="40" t="s">
        <v>16594</v>
      </c>
      <c r="N869" s="40" t="s">
        <v>16595</v>
      </c>
      <c r="O869" s="35" t="s">
        <v>9283</v>
      </c>
      <c r="P869" s="41" t="s">
        <v>9263</v>
      </c>
    </row>
    <row r="870" spans="1:16" ht="12.95" customHeight="1">
      <c r="A870" s="35" t="s">
        <v>5444</v>
      </c>
      <c r="B870" s="36" t="s">
        <v>16596</v>
      </c>
      <c r="C870" s="35" t="s">
        <v>16597</v>
      </c>
      <c r="D870" s="35" t="s">
        <v>8991</v>
      </c>
      <c r="E870" s="38" t="s">
        <v>16598</v>
      </c>
      <c r="F870" s="39"/>
      <c r="G870" s="37" t="str" cm="1">
        <f t="array" ref="G870">HYPERLINK("https://n2t.net/ark:/65665/36612c01c-2ca4-4b43-81fd-88619c7a2896")</f>
        <v>https://n2t.net/ark:/65665/36612c01c-2ca4-4b43-81fd-88619c7a2896</v>
      </c>
      <c r="H870" s="35" t="s">
        <v>16599</v>
      </c>
      <c r="I870" s="37" t="str" cm="1">
        <f t="array" ref="I870">HYPERLINK("https://n2t.net/ark:/65665/3f8555802-74ce-4fc9-a12d-4e23702aa3e6")</f>
        <v>https://n2t.net/ark:/65665/3f8555802-74ce-4fc9-a12d-4e23702aa3e6</v>
      </c>
      <c r="J870" s="35" t="s">
        <v>9185</v>
      </c>
      <c r="K870" s="35" t="s">
        <v>9185</v>
      </c>
      <c r="L870" s="43" t="str" cm="1">
        <f t="array" ref="L870">HYPERLINK("https://www.ncbi.nlm.nih.gov/biosample/?term=SAMN48403167","SAMN48403167")</f>
        <v>SAMN48403167</v>
      </c>
      <c r="M870" s="43" t="str" cm="1">
        <f t="array" ref="M870">HYPERLINK("https://www.ncbi.nlm.nih.gov/sra/?term=SRR33529826","SRR33529826")</f>
        <v>SRR33529826</v>
      </c>
      <c r="N870" s="43" t="str" cm="1">
        <f t="array" ref="N870">HYPERLINK("https://www.ncbi.nlm.nih.gov/nuccore/PV651707","PV651707")</f>
        <v>PV651707</v>
      </c>
      <c r="O870" s="37"/>
      <c r="P870" s="41" t="s">
        <v>10935</v>
      </c>
    </row>
    <row r="871" spans="1:16" ht="12.75" customHeight="1">
      <c r="A871" s="35" t="s">
        <v>5478</v>
      </c>
      <c r="B871" s="36" t="s">
        <v>16600</v>
      </c>
      <c r="C871" s="35" t="s">
        <v>16601</v>
      </c>
      <c r="D871" s="35" t="s">
        <v>9266</v>
      </c>
      <c r="E871" s="38" t="s">
        <v>16602</v>
      </c>
      <c r="F871" s="39"/>
      <c r="G871" s="40" t="s">
        <v>16603</v>
      </c>
      <c r="H871" s="35" t="s">
        <v>16604</v>
      </c>
      <c r="I871" s="40" t="s">
        <v>16605</v>
      </c>
      <c r="J871" s="35" t="s">
        <v>16606</v>
      </c>
      <c r="K871" s="40" t="s">
        <v>16607</v>
      </c>
      <c r="L871" s="40" t="s">
        <v>16608</v>
      </c>
      <c r="M871" s="40" t="s">
        <v>16609</v>
      </c>
      <c r="N871" s="40" t="s">
        <v>16610</v>
      </c>
      <c r="O871" s="37"/>
      <c r="P871" s="41" t="s">
        <v>9425</v>
      </c>
    </row>
    <row r="872" spans="1:16" ht="12.75" customHeight="1">
      <c r="A872" s="35" t="s">
        <v>5478</v>
      </c>
      <c r="B872" s="36" t="s">
        <v>16611</v>
      </c>
      <c r="C872" s="35" t="s">
        <v>5490</v>
      </c>
      <c r="D872" s="35" t="s">
        <v>9344</v>
      </c>
      <c r="E872" s="38" t="s">
        <v>16612</v>
      </c>
      <c r="F872" s="39"/>
      <c r="G872" s="40" t="s">
        <v>16613</v>
      </c>
      <c r="H872" s="35" t="s">
        <v>16614</v>
      </c>
      <c r="I872" s="40" t="s">
        <v>16615</v>
      </c>
      <c r="J872" s="35" t="s">
        <v>16616</v>
      </c>
      <c r="K872" s="40" t="s">
        <v>16617</v>
      </c>
      <c r="L872" s="40" t="s">
        <v>16618</v>
      </c>
      <c r="M872" s="40" t="s">
        <v>16619</v>
      </c>
      <c r="N872" s="40" t="s">
        <v>16620</v>
      </c>
      <c r="O872" s="35" t="s">
        <v>9283</v>
      </c>
      <c r="P872" s="41" t="s">
        <v>13055</v>
      </c>
    </row>
    <row r="873" spans="1:16" ht="12.75" customHeight="1">
      <c r="A873" s="35" t="s">
        <v>5512</v>
      </c>
      <c r="B873" s="36" t="s">
        <v>16621</v>
      </c>
      <c r="C873" s="35" t="s">
        <v>5523</v>
      </c>
      <c r="D873" s="35" t="s">
        <v>8991</v>
      </c>
      <c r="E873" s="38" t="s">
        <v>16622</v>
      </c>
      <c r="F873" s="39"/>
      <c r="G873" s="40" t="s">
        <v>16623</v>
      </c>
      <c r="H873" s="35" t="s">
        <v>16624</v>
      </c>
      <c r="I873" s="40" t="s">
        <v>16625</v>
      </c>
      <c r="J873" s="35" t="s">
        <v>16626</v>
      </c>
      <c r="K873" s="40" t="s">
        <v>16627</v>
      </c>
      <c r="L873" s="40" t="s">
        <v>16628</v>
      </c>
      <c r="M873" s="40" t="s">
        <v>16629</v>
      </c>
      <c r="N873" s="40" t="s">
        <v>16630</v>
      </c>
      <c r="O873" s="37"/>
      <c r="P873" s="41" t="s">
        <v>9122</v>
      </c>
    </row>
    <row r="874" spans="1:16" ht="12.75" customHeight="1">
      <c r="A874" s="35" t="s">
        <v>5512</v>
      </c>
      <c r="B874" s="36" t="s">
        <v>16621</v>
      </c>
      <c r="C874" s="35" t="s">
        <v>5523</v>
      </c>
      <c r="D874" s="35" t="s">
        <v>8991</v>
      </c>
      <c r="E874" s="38" t="s">
        <v>16631</v>
      </c>
      <c r="F874" s="39"/>
      <c r="G874" s="40" t="s">
        <v>16632</v>
      </c>
      <c r="H874" s="35" t="s">
        <v>16633</v>
      </c>
      <c r="I874" s="40" t="s">
        <v>16634</v>
      </c>
      <c r="J874" s="35" t="s">
        <v>16635</v>
      </c>
      <c r="K874" s="40" t="s">
        <v>16636</v>
      </c>
      <c r="L874" s="40" t="s">
        <v>16637</v>
      </c>
      <c r="M874" s="40" t="s">
        <v>16638</v>
      </c>
      <c r="N874" s="40" t="s">
        <v>16639</v>
      </c>
      <c r="O874" s="37"/>
      <c r="P874" s="41" t="s">
        <v>9122</v>
      </c>
    </row>
    <row r="875" spans="1:16" ht="12.75" customHeight="1">
      <c r="A875" s="35" t="s">
        <v>5512</v>
      </c>
      <c r="B875" s="36" t="s">
        <v>16640</v>
      </c>
      <c r="C875" s="35" t="s">
        <v>5543</v>
      </c>
      <c r="D875" s="35" t="s">
        <v>10143</v>
      </c>
      <c r="E875" s="38" t="s">
        <v>16641</v>
      </c>
      <c r="F875" s="39"/>
      <c r="G875" s="40" t="s">
        <v>16642</v>
      </c>
      <c r="H875" s="35" t="s">
        <v>9185</v>
      </c>
      <c r="I875" s="35" t="s">
        <v>9185</v>
      </c>
      <c r="J875" s="35" t="s">
        <v>16643</v>
      </c>
      <c r="K875" s="40" t="s">
        <v>16644</v>
      </c>
      <c r="L875" s="40" t="s">
        <v>16645</v>
      </c>
      <c r="M875" s="40" t="s">
        <v>16646</v>
      </c>
      <c r="N875" s="40" t="s">
        <v>16647</v>
      </c>
      <c r="O875" s="37"/>
      <c r="P875" s="41" t="s">
        <v>9021</v>
      </c>
    </row>
    <row r="876" spans="1:16" ht="12.75" customHeight="1">
      <c r="A876" s="35" t="s">
        <v>5512</v>
      </c>
      <c r="B876" s="36" t="s">
        <v>16648</v>
      </c>
      <c r="C876" s="35" t="s">
        <v>16649</v>
      </c>
      <c r="D876" s="35" t="s">
        <v>9266</v>
      </c>
      <c r="E876" s="38" t="s">
        <v>16650</v>
      </c>
      <c r="F876" s="39"/>
      <c r="G876" s="40" t="s">
        <v>16651</v>
      </c>
      <c r="H876" s="35" t="s">
        <v>16652</v>
      </c>
      <c r="I876" s="40" t="s">
        <v>16653</v>
      </c>
      <c r="J876" s="35" t="s">
        <v>16654</v>
      </c>
      <c r="K876" s="40" t="s">
        <v>16655</v>
      </c>
      <c r="L876" s="40" t="s">
        <v>16656</v>
      </c>
      <c r="M876" s="40" t="s">
        <v>16657</v>
      </c>
      <c r="N876" s="40" t="s">
        <v>16658</v>
      </c>
      <c r="O876" s="35" t="s">
        <v>9283</v>
      </c>
      <c r="P876" s="41" t="s">
        <v>9263</v>
      </c>
    </row>
    <row r="877" spans="1:16" ht="12.75" customHeight="1">
      <c r="A877" s="35" t="s">
        <v>16659</v>
      </c>
      <c r="B877" s="36" t="s">
        <v>16660</v>
      </c>
      <c r="C877" s="35" t="s">
        <v>5548</v>
      </c>
      <c r="D877" s="35" t="s">
        <v>8979</v>
      </c>
      <c r="E877" s="38" t="s">
        <v>16661</v>
      </c>
      <c r="F877" s="39"/>
      <c r="G877" s="40" t="s">
        <v>16662</v>
      </c>
      <c r="H877" s="35" t="s">
        <v>16663</v>
      </c>
      <c r="I877" s="40" t="s">
        <v>16664</v>
      </c>
      <c r="J877" s="35" t="s">
        <v>16665</v>
      </c>
      <c r="K877" s="40" t="s">
        <v>16666</v>
      </c>
      <c r="L877" s="40" t="s">
        <v>16667</v>
      </c>
      <c r="M877" s="40" t="s">
        <v>16668</v>
      </c>
      <c r="N877" s="40" t="s">
        <v>16669</v>
      </c>
      <c r="O877" s="37"/>
      <c r="P877" s="41" t="s">
        <v>9193</v>
      </c>
    </row>
    <row r="878" spans="1:16" ht="12.75" customHeight="1">
      <c r="A878" s="35" t="s">
        <v>5546</v>
      </c>
      <c r="B878" s="36" t="s">
        <v>16670</v>
      </c>
      <c r="C878" s="35" t="s">
        <v>16671</v>
      </c>
      <c r="D878" s="35" t="s">
        <v>10013</v>
      </c>
      <c r="E878" s="38" t="s">
        <v>16672</v>
      </c>
      <c r="F878" s="42" t="s">
        <v>16673</v>
      </c>
      <c r="G878" s="37"/>
      <c r="H878" s="37"/>
      <c r="I878" s="37"/>
      <c r="J878" s="37"/>
      <c r="K878" s="37"/>
      <c r="L878" s="40" t="s">
        <v>16674</v>
      </c>
      <c r="M878" s="40" t="s">
        <v>16675</v>
      </c>
      <c r="N878" s="40" t="s">
        <v>16676</v>
      </c>
      <c r="O878" s="37"/>
      <c r="P878" s="41" t="s">
        <v>9263</v>
      </c>
    </row>
    <row r="879" spans="1:16" ht="12.75" customHeight="1">
      <c r="A879" s="35" t="s">
        <v>5546</v>
      </c>
      <c r="B879" s="36" t="s">
        <v>16677</v>
      </c>
      <c r="C879" s="35" t="s">
        <v>5558</v>
      </c>
      <c r="D879" s="35" t="s">
        <v>9344</v>
      </c>
      <c r="E879" s="38" t="s">
        <v>16678</v>
      </c>
      <c r="F879" s="42" t="s">
        <v>16679</v>
      </c>
      <c r="G879" s="37"/>
      <c r="H879" s="37"/>
      <c r="I879" s="37"/>
      <c r="J879" s="37"/>
      <c r="K879" s="37"/>
      <c r="L879" s="40" t="s">
        <v>16680</v>
      </c>
      <c r="M879" s="40" t="s">
        <v>16681</v>
      </c>
      <c r="N879" s="40" t="s">
        <v>16682</v>
      </c>
      <c r="O879" s="37"/>
      <c r="P879" s="41" t="s">
        <v>9122</v>
      </c>
    </row>
    <row r="880" spans="1:16" ht="12.75" customHeight="1">
      <c r="A880" s="35" t="s">
        <v>5546</v>
      </c>
      <c r="B880" s="36" t="s">
        <v>16683</v>
      </c>
      <c r="C880" s="35" t="s">
        <v>5563</v>
      </c>
      <c r="D880" s="35" t="s">
        <v>9459</v>
      </c>
      <c r="E880" s="38" t="s">
        <v>16684</v>
      </c>
      <c r="F880" s="39"/>
      <c r="G880" s="40" t="s">
        <v>16685</v>
      </c>
      <c r="H880" s="35" t="s">
        <v>16686</v>
      </c>
      <c r="I880" s="40" t="s">
        <v>16687</v>
      </c>
      <c r="J880" s="35" t="s">
        <v>16688</v>
      </c>
      <c r="K880" s="40" t="s">
        <v>16689</v>
      </c>
      <c r="L880" s="40" t="s">
        <v>16690</v>
      </c>
      <c r="M880" s="40" t="s">
        <v>16691</v>
      </c>
      <c r="N880" s="40" t="s">
        <v>16692</v>
      </c>
      <c r="O880" s="37"/>
      <c r="P880" s="41" t="s">
        <v>9122</v>
      </c>
    </row>
    <row r="881" spans="1:16" ht="12.75" customHeight="1">
      <c r="A881" s="35" t="s">
        <v>5546</v>
      </c>
      <c r="B881" s="36" t="s">
        <v>16683</v>
      </c>
      <c r="C881" s="35" t="s">
        <v>5563</v>
      </c>
      <c r="D881" s="35" t="s">
        <v>9459</v>
      </c>
      <c r="E881" s="38" t="s">
        <v>16693</v>
      </c>
      <c r="F881" s="39"/>
      <c r="G881" s="40" t="s">
        <v>16694</v>
      </c>
      <c r="H881" s="35" t="s">
        <v>16695</v>
      </c>
      <c r="I881" s="40" t="s">
        <v>16696</v>
      </c>
      <c r="J881" s="35" t="s">
        <v>16697</v>
      </c>
      <c r="K881" s="40" t="s">
        <v>16698</v>
      </c>
      <c r="L881" s="40" t="s">
        <v>16699</v>
      </c>
      <c r="M881" s="40" t="s">
        <v>16700</v>
      </c>
      <c r="N881" s="40" t="s">
        <v>16701</v>
      </c>
      <c r="O881" s="37"/>
      <c r="P881" s="41" t="s">
        <v>9457</v>
      </c>
    </row>
    <row r="882" spans="1:16" ht="12.75" customHeight="1">
      <c r="A882" s="35" t="s">
        <v>5546</v>
      </c>
      <c r="B882" s="36" t="s">
        <v>16702</v>
      </c>
      <c r="C882" s="35" t="s">
        <v>5565</v>
      </c>
      <c r="D882" s="35" t="s">
        <v>9344</v>
      </c>
      <c r="E882" s="38" t="s">
        <v>16703</v>
      </c>
      <c r="F882" s="42" t="s">
        <v>16704</v>
      </c>
      <c r="G882" s="37"/>
      <c r="H882" s="37"/>
      <c r="I882" s="37"/>
      <c r="J882" s="37"/>
      <c r="K882" s="37"/>
      <c r="L882" s="40" t="s">
        <v>16705</v>
      </c>
      <c r="M882" s="40" t="s">
        <v>16706</v>
      </c>
      <c r="N882" s="40" t="s">
        <v>16707</v>
      </c>
      <c r="O882" s="37"/>
      <c r="P882" s="41" t="s">
        <v>9122</v>
      </c>
    </row>
    <row r="883" spans="1:16" ht="12.75" customHeight="1">
      <c r="A883" s="35" t="s">
        <v>5580</v>
      </c>
      <c r="B883" s="36" t="s">
        <v>16708</v>
      </c>
      <c r="C883" s="35" t="s">
        <v>5598</v>
      </c>
      <c r="D883" s="35" t="s">
        <v>9459</v>
      </c>
      <c r="E883" s="38" t="s">
        <v>16709</v>
      </c>
      <c r="F883" s="39"/>
      <c r="G883" s="40" t="s">
        <v>16710</v>
      </c>
      <c r="H883" s="35" t="s">
        <v>16711</v>
      </c>
      <c r="I883" s="40" t="s">
        <v>16712</v>
      </c>
      <c r="J883" s="35" t="s">
        <v>16713</v>
      </c>
      <c r="K883" s="40" t="s">
        <v>16714</v>
      </c>
      <c r="L883" s="40" t="s">
        <v>16715</v>
      </c>
      <c r="M883" s="35" t="s">
        <v>10140</v>
      </c>
      <c r="N883" s="40" t="s">
        <v>16716</v>
      </c>
      <c r="O883" s="35" t="s">
        <v>9556</v>
      </c>
      <c r="P883" s="41" t="s">
        <v>9557</v>
      </c>
    </row>
    <row r="884" spans="1:16" ht="12.75" customHeight="1">
      <c r="A884" s="35" t="s">
        <v>5599</v>
      </c>
      <c r="B884" s="36" t="s">
        <v>16717</v>
      </c>
      <c r="C884" s="35" t="s">
        <v>5603</v>
      </c>
      <c r="D884" s="35" t="s">
        <v>9459</v>
      </c>
      <c r="E884" s="38" t="s">
        <v>16718</v>
      </c>
      <c r="F884" s="39"/>
      <c r="G884" s="40" t="s">
        <v>16719</v>
      </c>
      <c r="H884" s="35" t="s">
        <v>16720</v>
      </c>
      <c r="I884" s="40" t="s">
        <v>16721</v>
      </c>
      <c r="J884" s="35" t="s">
        <v>16722</v>
      </c>
      <c r="K884" s="40" t="s">
        <v>16723</v>
      </c>
      <c r="L884" s="40" t="s">
        <v>16724</v>
      </c>
      <c r="M884" s="40" t="s">
        <v>16725</v>
      </c>
      <c r="N884" s="40" t="s">
        <v>16726</v>
      </c>
      <c r="O884" s="37"/>
      <c r="P884" s="41" t="s">
        <v>9646</v>
      </c>
    </row>
    <row r="885" spans="1:16" ht="12.75" customHeight="1">
      <c r="A885" s="35" t="s">
        <v>5604</v>
      </c>
      <c r="B885" s="36" t="s">
        <v>16727</v>
      </c>
      <c r="C885" s="35" t="s">
        <v>5606</v>
      </c>
      <c r="D885" s="35" t="s">
        <v>8991</v>
      </c>
      <c r="E885" s="38" t="s">
        <v>16728</v>
      </c>
      <c r="F885" s="39"/>
      <c r="G885" s="40" t="s">
        <v>16729</v>
      </c>
      <c r="H885" s="35" t="s">
        <v>9185</v>
      </c>
      <c r="I885" s="35" t="s">
        <v>9185</v>
      </c>
      <c r="J885" s="35" t="s">
        <v>16730</v>
      </c>
      <c r="K885" s="40" t="s">
        <v>16731</v>
      </c>
      <c r="L885" s="40" t="s">
        <v>16732</v>
      </c>
      <c r="M885" s="40" t="s">
        <v>16733</v>
      </c>
      <c r="N885" s="40" t="s">
        <v>16734</v>
      </c>
      <c r="O885" s="37"/>
      <c r="P885" s="41" t="s">
        <v>9766</v>
      </c>
    </row>
    <row r="886" spans="1:16" ht="12.95" customHeight="1">
      <c r="A886" s="35" t="s">
        <v>5604</v>
      </c>
      <c r="B886" s="36" t="s">
        <v>16727</v>
      </c>
      <c r="C886" s="35" t="s">
        <v>5606</v>
      </c>
      <c r="D886" s="35" t="s">
        <v>8991</v>
      </c>
      <c r="E886" s="38" t="s">
        <v>16735</v>
      </c>
      <c r="F886" s="39"/>
      <c r="G886" s="37" t="str" cm="1">
        <f t="array" ref="G886">HYPERLINK("https://n2t.net/ark:/65665/3e241a607-0c8d-4e6e-a078-1d7a241031ab")</f>
        <v>https://n2t.net/ark:/65665/3e241a607-0c8d-4e6e-a078-1d7a241031ab</v>
      </c>
      <c r="H886" s="35" t="s">
        <v>16736</v>
      </c>
      <c r="I886" s="37" t="str" cm="1">
        <f t="array" ref="I886">HYPERLINK("https://n2t.net/ark:/65665/377fa30c9-5d0f-438f-a19d-aad7a5ee2466")</f>
        <v>https://n2t.net/ark:/65665/377fa30c9-5d0f-438f-a19d-aad7a5ee2466</v>
      </c>
      <c r="J886" s="35" t="s">
        <v>9185</v>
      </c>
      <c r="K886" s="35" t="s">
        <v>9185</v>
      </c>
      <c r="L886" s="43" t="str" cm="1">
        <f t="array" ref="L886">HYPERLINK("https://www.ncbi.nlm.nih.gov/biosample/?term=SAMN48403072","SAMN48403072")</f>
        <v>SAMN48403072</v>
      </c>
      <c r="M886" s="43" t="str" cm="1">
        <f t="array" ref="M886">HYPERLINK("https://www.ncbi.nlm.nih.gov/sra/?term=SRR33529857","SRR33529857")</f>
        <v>SRR33529857</v>
      </c>
      <c r="N886" s="43" t="str" cm="1">
        <f t="array" ref="N886">HYPERLINK("https://www.ncbi.nlm.nih.gov/nuccore/PV660487","PV660487")</f>
        <v>PV660487</v>
      </c>
      <c r="O886" s="37"/>
      <c r="P886" s="41" t="s">
        <v>11249</v>
      </c>
    </row>
    <row r="887" spans="1:16" ht="12.75" customHeight="1">
      <c r="A887" s="35" t="s">
        <v>5604</v>
      </c>
      <c r="B887" s="36" t="s">
        <v>16737</v>
      </c>
      <c r="C887" s="35" t="s">
        <v>5613</v>
      </c>
      <c r="D887" s="35" t="s">
        <v>8991</v>
      </c>
      <c r="E887" s="38" t="s">
        <v>16738</v>
      </c>
      <c r="F887" s="39"/>
      <c r="G887" s="40" t="s">
        <v>16739</v>
      </c>
      <c r="H887" s="35" t="s">
        <v>16740</v>
      </c>
      <c r="I887" s="40" t="s">
        <v>16741</v>
      </c>
      <c r="J887" s="35" t="s">
        <v>16742</v>
      </c>
      <c r="K887" s="40" t="s">
        <v>16743</v>
      </c>
      <c r="L887" s="40" t="s">
        <v>16744</v>
      </c>
      <c r="M887" s="40" t="s">
        <v>16745</v>
      </c>
      <c r="N887" s="40" t="s">
        <v>16746</v>
      </c>
      <c r="O887" s="35" t="s">
        <v>9283</v>
      </c>
      <c r="P887" s="41" t="s">
        <v>9021</v>
      </c>
    </row>
    <row r="888" spans="1:16" ht="12.95" customHeight="1">
      <c r="A888" s="35" t="s">
        <v>5604</v>
      </c>
      <c r="B888" s="36" t="s">
        <v>16737</v>
      </c>
      <c r="C888" s="35" t="s">
        <v>5613</v>
      </c>
      <c r="D888" s="35" t="s">
        <v>8991</v>
      </c>
      <c r="E888" s="38" t="s">
        <v>16747</v>
      </c>
      <c r="F888" s="39"/>
      <c r="G888" s="37" t="str" cm="1">
        <f t="array" ref="G888">HYPERLINK("https://n2t.net/ark:/65665/3fadf703f-c0e0-49f5-af17-eb2b4d4b1a3e")</f>
        <v>https://n2t.net/ark:/65665/3fadf703f-c0e0-49f5-af17-eb2b4d4b1a3e</v>
      </c>
      <c r="H888" s="35" t="s">
        <v>16748</v>
      </c>
      <c r="I888" s="37" t="str" cm="1">
        <f t="array" ref="I888">HYPERLINK("https://n2t.net/ark:/65665/3c4316e81-10f1-4cbe-8c4e-389f46b749b8")</f>
        <v>https://n2t.net/ark:/65665/3c4316e81-10f1-4cbe-8c4e-389f46b749b8</v>
      </c>
      <c r="J888" s="35" t="s">
        <v>9185</v>
      </c>
      <c r="K888" s="35" t="s">
        <v>9185</v>
      </c>
      <c r="L888" s="43" t="str" cm="1">
        <f t="array" ref="L888">HYPERLINK("https://www.ncbi.nlm.nih.gov/biosample/?term=SAMN48403114","SAMN48403114")</f>
        <v>SAMN48403114</v>
      </c>
      <c r="M888" s="43" t="str" cm="1">
        <f t="array" ref="M888">HYPERLINK("https://www.ncbi.nlm.nih.gov/sra/?term=SRR33529836","SRR33529836")</f>
        <v>SRR33529836</v>
      </c>
      <c r="N888" s="43" t="str" cm="1">
        <f t="array" ref="N888">HYPERLINK("https://www.ncbi.nlm.nih.gov/nuccore/PV660497","PV660497")</f>
        <v>PV660497</v>
      </c>
      <c r="O888" s="37"/>
      <c r="P888" s="41" t="s">
        <v>11249</v>
      </c>
    </row>
    <row r="889" spans="1:16" ht="12.95" customHeight="1">
      <c r="A889" s="35" t="s">
        <v>5604</v>
      </c>
      <c r="B889" s="36" t="s">
        <v>16749</v>
      </c>
      <c r="C889" s="35" t="s">
        <v>5615</v>
      </c>
      <c r="D889" s="35" t="s">
        <v>8991</v>
      </c>
      <c r="E889" s="38" t="s">
        <v>16750</v>
      </c>
      <c r="F889" s="39"/>
      <c r="G889" s="37" t="str" cm="1">
        <f t="array" ref="G889">HYPERLINK("https://n2t.net/ark:/65665/3553b2677-e933-4dba-a994-5645586d3735")</f>
        <v>https://n2t.net/ark:/65665/3553b2677-e933-4dba-a994-5645586d3735</v>
      </c>
      <c r="H889" s="35" t="s">
        <v>16751</v>
      </c>
      <c r="I889" s="37" t="str" cm="1">
        <f t="array" ref="I889">HYPERLINK("https://n2t.net/ark:/65665/3d8782641-ccd0-4ab5-b509-4f5e39defafe")</f>
        <v>https://n2t.net/ark:/65665/3d8782641-ccd0-4ab5-b509-4f5e39defafe</v>
      </c>
      <c r="J889" s="35" t="s">
        <v>9185</v>
      </c>
      <c r="K889" s="35" t="s">
        <v>9185</v>
      </c>
      <c r="L889" s="43" t="str" cm="1">
        <f t="array" ref="L889">HYPERLINK("https://www.ncbi.nlm.nih.gov/biosample/?term=SAMN48403115","SAMN48403115")</f>
        <v>SAMN48403115</v>
      </c>
      <c r="M889" s="43" t="str" cm="1">
        <f t="array" ref="M889">HYPERLINK("https://www.ncbi.nlm.nih.gov/sra/?term=SRR33529835","SRR33529835")</f>
        <v>SRR33529835</v>
      </c>
      <c r="N889" s="43" t="str" cm="1">
        <f t="array" ref="N889">HYPERLINK("https://www.ncbi.nlm.nih.gov/nuccore/PV660490","PV660490")</f>
        <v>PV660490</v>
      </c>
      <c r="O889" s="37"/>
      <c r="P889" s="41" t="s">
        <v>11249</v>
      </c>
    </row>
    <row r="890" spans="1:16" ht="12.75" customHeight="1">
      <c r="A890" s="35" t="s">
        <v>5604</v>
      </c>
      <c r="B890" s="36" t="s">
        <v>16752</v>
      </c>
      <c r="C890" s="35" t="s">
        <v>5626</v>
      </c>
      <c r="D890" s="35" t="s">
        <v>8991</v>
      </c>
      <c r="E890" s="38" t="s">
        <v>16753</v>
      </c>
      <c r="F890" s="39"/>
      <c r="G890" s="40" t="s">
        <v>16754</v>
      </c>
      <c r="H890" s="35" t="s">
        <v>16755</v>
      </c>
      <c r="I890" s="40" t="s">
        <v>16756</v>
      </c>
      <c r="J890" s="35" t="s">
        <v>16757</v>
      </c>
      <c r="K890" s="40" t="s">
        <v>16758</v>
      </c>
      <c r="L890" s="40" t="s">
        <v>16759</v>
      </c>
      <c r="M890" s="40" t="s">
        <v>16760</v>
      </c>
      <c r="N890" s="40" t="s">
        <v>16761</v>
      </c>
      <c r="O890" s="37"/>
      <c r="P890" s="41" t="s">
        <v>10487</v>
      </c>
    </row>
    <row r="891" spans="1:16" ht="12.95" customHeight="1">
      <c r="A891" s="35" t="s">
        <v>5604</v>
      </c>
      <c r="B891" s="36" t="s">
        <v>16752</v>
      </c>
      <c r="C891" s="35" t="s">
        <v>5626</v>
      </c>
      <c r="D891" s="35" t="s">
        <v>8991</v>
      </c>
      <c r="E891" s="38" t="s">
        <v>16762</v>
      </c>
      <c r="F891" s="39"/>
      <c r="G891" s="37" t="str" cm="1">
        <f t="array" ref="G891">HYPERLINK("https://n2t.net/ark:/65665/30706bcca-fa55-41c0-92e3-ad5c393a88c8")</f>
        <v>https://n2t.net/ark:/65665/30706bcca-fa55-41c0-92e3-ad5c393a88c8</v>
      </c>
      <c r="H891" s="35" t="s">
        <v>16763</v>
      </c>
      <c r="I891" s="37" t="str" cm="1">
        <f t="array" ref="I891">HYPERLINK("https://n2t.net/ark:/65665/33002e407-285f-4cb9-b37b-f69c01cb7e85")</f>
        <v>https://n2t.net/ark:/65665/33002e407-285f-4cb9-b37b-f69c01cb7e85</v>
      </c>
      <c r="J891" s="35" t="s">
        <v>9185</v>
      </c>
      <c r="K891" s="35" t="s">
        <v>9185</v>
      </c>
      <c r="L891" s="43" t="str" cm="1">
        <f t="array" ref="L891">HYPERLINK("https://www.ncbi.nlm.nih.gov/biosample/?term=SAMN48403174","SAMN48403174")</f>
        <v>SAMN48403174</v>
      </c>
      <c r="M891" s="43" t="str" cm="1">
        <f t="array" ref="M891">HYPERLINK("https://www.ncbi.nlm.nih.gov/sra/?term=SRR33529818","SRR33529818")</f>
        <v>SRR33529818</v>
      </c>
      <c r="N891" s="43" t="str" cm="1">
        <f t="array" ref="N891">HYPERLINK("https://www.ncbi.nlm.nih.gov/nuccore/PV660498","PV660498")</f>
        <v>PV660498</v>
      </c>
      <c r="O891" s="37"/>
      <c r="P891" s="41" t="s">
        <v>11249</v>
      </c>
    </row>
    <row r="892" spans="1:16" ht="12.95" customHeight="1">
      <c r="A892" s="35" t="s">
        <v>5604</v>
      </c>
      <c r="B892" s="36" t="s">
        <v>16752</v>
      </c>
      <c r="C892" s="35" t="s">
        <v>5626</v>
      </c>
      <c r="D892" s="35" t="s">
        <v>8991</v>
      </c>
      <c r="E892" s="38" t="s">
        <v>16764</v>
      </c>
      <c r="F892" s="39"/>
      <c r="G892" s="37" t="str" cm="1">
        <f t="array" ref="G892">HYPERLINK("https://n2t.net/ark:/65665/3758f1921-13b6-47db-8f57-5552884fac99")</f>
        <v>https://n2t.net/ark:/65665/3758f1921-13b6-47db-8f57-5552884fac99</v>
      </c>
      <c r="H892" s="35" t="s">
        <v>16765</v>
      </c>
      <c r="I892" s="37" t="str" cm="1">
        <f t="array" ref="I892">HYPERLINK("https://n2t.net/ark:/65665/32bda064d-aa69-497d-9a42-ac769564bb3f")</f>
        <v>https://n2t.net/ark:/65665/32bda064d-aa69-497d-9a42-ac769564bb3f</v>
      </c>
      <c r="J892" s="35" t="s">
        <v>9185</v>
      </c>
      <c r="K892" s="35" t="s">
        <v>9185</v>
      </c>
      <c r="L892" s="43" t="str" cm="1">
        <f t="array" ref="L892">HYPERLINK("https://www.ncbi.nlm.nih.gov/biosample/?term=SAMN48403175","SAMN48403175")</f>
        <v>SAMN48403175</v>
      </c>
      <c r="M892" s="43" t="str" cm="1">
        <f t="array" ref="M892">HYPERLINK("https://www.ncbi.nlm.nih.gov/sra/?term=SRR33529817","SRR33529817")</f>
        <v>SRR33529817</v>
      </c>
      <c r="N892" s="43" t="str" cm="1">
        <f t="array" ref="N892">HYPERLINK("https://www.ncbi.nlm.nih.gov/nuccore/PV660499","PV660499")</f>
        <v>PV660499</v>
      </c>
      <c r="O892" s="37"/>
      <c r="P892" s="41" t="s">
        <v>11249</v>
      </c>
    </row>
    <row r="893" spans="1:16" ht="12.95" customHeight="1">
      <c r="A893" s="35" t="s">
        <v>5604</v>
      </c>
      <c r="B893" s="36" t="s">
        <v>16752</v>
      </c>
      <c r="C893" s="35" t="s">
        <v>5626</v>
      </c>
      <c r="D893" s="35" t="s">
        <v>8991</v>
      </c>
      <c r="E893" s="38" t="s">
        <v>16766</v>
      </c>
      <c r="F893" s="39"/>
      <c r="G893" s="37" t="str" cm="1">
        <f t="array" ref="G893">HYPERLINK("https://n2t.net/ark:/65665/3ec565cb8-c0dd-4cb2-bf40-5995226f673f")</f>
        <v>https://n2t.net/ark:/65665/3ec565cb8-c0dd-4cb2-bf40-5995226f673f</v>
      </c>
      <c r="H893" s="35" t="s">
        <v>16767</v>
      </c>
      <c r="I893" s="37" t="str" cm="1">
        <f t="array" ref="I893">HYPERLINK("https://n2t.net/ark:/65665/31c580373-395a-4274-aa24-3e75877b9b73")</f>
        <v>https://n2t.net/ark:/65665/31c580373-395a-4274-aa24-3e75877b9b73</v>
      </c>
      <c r="J893" s="35" t="s">
        <v>9185</v>
      </c>
      <c r="K893" s="35" t="s">
        <v>9185</v>
      </c>
      <c r="L893" s="43" t="str" cm="1">
        <f t="array" ref="L893">HYPERLINK("https://www.ncbi.nlm.nih.gov/biosample/?term=SAMN48403176","SAMN48403176")</f>
        <v>SAMN48403176</v>
      </c>
      <c r="M893" s="43" t="str" cm="1">
        <f t="array" ref="M893">HYPERLINK("https://www.ncbi.nlm.nih.gov/sra/?term=SRR33529816","SRR33529816")</f>
        <v>SRR33529816</v>
      </c>
      <c r="N893" s="43" t="str" cm="1">
        <f t="array" ref="N893">HYPERLINK("https://www.ncbi.nlm.nih.gov/nuccore/PV660488","PV660488")</f>
        <v>PV660488</v>
      </c>
      <c r="O893" s="37"/>
      <c r="P893" s="41" t="s">
        <v>11249</v>
      </c>
    </row>
    <row r="894" spans="1:16" ht="12.95" customHeight="1">
      <c r="A894" s="35" t="s">
        <v>5604</v>
      </c>
      <c r="B894" s="36" t="s">
        <v>16752</v>
      </c>
      <c r="C894" s="35" t="s">
        <v>5626</v>
      </c>
      <c r="D894" s="35" t="s">
        <v>8991</v>
      </c>
      <c r="E894" s="38" t="s">
        <v>16768</v>
      </c>
      <c r="F894" s="39"/>
      <c r="G894" s="37" t="str" cm="1">
        <f t="array" ref="G894">HYPERLINK("https://n2t.net/ark:/65665/3a94e743c-7475-46df-a1a0-2ef5c51ebd84")</f>
        <v>https://n2t.net/ark:/65665/3a94e743c-7475-46df-a1a0-2ef5c51ebd84</v>
      </c>
      <c r="H894" s="35" t="s">
        <v>16769</v>
      </c>
      <c r="I894" s="37" t="str" cm="1">
        <f t="array" ref="I894">HYPERLINK("https://n2t.net/ark:/65665/3e4f33a25-1fbd-42c5-bcb3-2c1f288140cb")</f>
        <v>https://n2t.net/ark:/65665/3e4f33a25-1fbd-42c5-bcb3-2c1f288140cb</v>
      </c>
      <c r="J894" s="35" t="s">
        <v>9185</v>
      </c>
      <c r="K894" s="35" t="s">
        <v>9185</v>
      </c>
      <c r="L894" s="43" t="str" cm="1">
        <f t="array" ref="L894">HYPERLINK("https://www.ncbi.nlm.nih.gov/biosample/?term=SAMN48403177","SAMN48403177")</f>
        <v>SAMN48403177</v>
      </c>
      <c r="M894" s="43" t="str" cm="1">
        <f t="array" ref="M894">HYPERLINK("https://www.ncbi.nlm.nih.gov/sra/?term=SRR33529815","SRR33529815")</f>
        <v>SRR33529815</v>
      </c>
      <c r="N894" s="43" t="str" cm="1">
        <f t="array" ref="N894">HYPERLINK("https://www.ncbi.nlm.nih.gov/nuccore/PV660491","PV660491")</f>
        <v>PV660491</v>
      </c>
      <c r="O894" s="37"/>
      <c r="P894" s="41" t="s">
        <v>11249</v>
      </c>
    </row>
    <row r="895" spans="1:16" ht="12.75" customHeight="1">
      <c r="A895" s="35" t="s">
        <v>5604</v>
      </c>
      <c r="B895" s="36" t="s">
        <v>16770</v>
      </c>
      <c r="C895" s="35" t="s">
        <v>5632</v>
      </c>
      <c r="D895" s="35" t="s">
        <v>8991</v>
      </c>
      <c r="E895" s="38" t="s">
        <v>16771</v>
      </c>
      <c r="F895" s="39"/>
      <c r="G895" s="40" t="s">
        <v>16772</v>
      </c>
      <c r="H895" s="35" t="s">
        <v>9185</v>
      </c>
      <c r="I895" s="35" t="s">
        <v>9185</v>
      </c>
      <c r="J895" s="35" t="s">
        <v>16773</v>
      </c>
      <c r="K895" s="40" t="s">
        <v>16774</v>
      </c>
      <c r="L895" s="40" t="s">
        <v>16775</v>
      </c>
      <c r="M895" s="40" t="s">
        <v>16776</v>
      </c>
      <c r="N895" s="40" t="s">
        <v>16777</v>
      </c>
      <c r="O895" s="37"/>
      <c r="P895" s="41" t="s">
        <v>9766</v>
      </c>
    </row>
    <row r="896" spans="1:16" ht="12.75" customHeight="1">
      <c r="A896" s="35" t="s">
        <v>5604</v>
      </c>
      <c r="B896" s="36" t="s">
        <v>16778</v>
      </c>
      <c r="C896" s="35" t="s">
        <v>5636</v>
      </c>
      <c r="D896" s="35" t="s">
        <v>8991</v>
      </c>
      <c r="E896" s="38" t="s">
        <v>16779</v>
      </c>
      <c r="F896" s="39"/>
      <c r="G896" s="40" t="s">
        <v>16780</v>
      </c>
      <c r="H896" s="35" t="s">
        <v>16781</v>
      </c>
      <c r="I896" s="40" t="s">
        <v>16782</v>
      </c>
      <c r="J896" s="35" t="s">
        <v>16783</v>
      </c>
      <c r="K896" s="40" t="s">
        <v>16784</v>
      </c>
      <c r="L896" s="40" t="s">
        <v>16785</v>
      </c>
      <c r="M896" s="40" t="s">
        <v>16786</v>
      </c>
      <c r="N896" s="40" t="s">
        <v>16787</v>
      </c>
      <c r="O896" s="37"/>
      <c r="P896" s="41" t="s">
        <v>10535</v>
      </c>
    </row>
    <row r="897" spans="1:16" ht="12.75" customHeight="1">
      <c r="A897" s="35" t="s">
        <v>5604</v>
      </c>
      <c r="B897" s="36" t="s">
        <v>16778</v>
      </c>
      <c r="C897" s="35" t="s">
        <v>5636</v>
      </c>
      <c r="D897" s="35" t="s">
        <v>8991</v>
      </c>
      <c r="E897" s="38" t="s">
        <v>16788</v>
      </c>
      <c r="F897" s="39"/>
      <c r="G897" s="40" t="s">
        <v>16789</v>
      </c>
      <c r="H897" s="35" t="s">
        <v>16790</v>
      </c>
      <c r="I897" s="40" t="s">
        <v>16791</v>
      </c>
      <c r="J897" s="35" t="s">
        <v>9185</v>
      </c>
      <c r="K897" s="35" t="s">
        <v>9185</v>
      </c>
      <c r="L897" s="40" t="s">
        <v>16792</v>
      </c>
      <c r="M897" s="40" t="s">
        <v>16793</v>
      </c>
      <c r="N897" s="40" t="s">
        <v>16794</v>
      </c>
      <c r="O897" s="37"/>
      <c r="P897" s="41" t="s">
        <v>9342</v>
      </c>
    </row>
    <row r="898" spans="1:16" ht="12.75" customHeight="1">
      <c r="A898" s="35" t="s">
        <v>5604</v>
      </c>
      <c r="B898" s="36" t="s">
        <v>16795</v>
      </c>
      <c r="C898" s="35" t="s">
        <v>16796</v>
      </c>
      <c r="D898" s="35" t="s">
        <v>9266</v>
      </c>
      <c r="E898" s="38" t="s">
        <v>16797</v>
      </c>
      <c r="F898" s="39"/>
      <c r="G898" s="40" t="s">
        <v>16798</v>
      </c>
      <c r="H898" s="35" t="s">
        <v>16799</v>
      </c>
      <c r="I898" s="40" t="s">
        <v>16800</v>
      </c>
      <c r="J898" s="35" t="s">
        <v>16801</v>
      </c>
      <c r="K898" s="40" t="s">
        <v>16802</v>
      </c>
      <c r="L898" s="40" t="s">
        <v>16803</v>
      </c>
      <c r="M898" s="40" t="s">
        <v>16804</v>
      </c>
      <c r="N898" s="40" t="s">
        <v>16805</v>
      </c>
      <c r="O898" s="37"/>
      <c r="P898" s="41" t="s">
        <v>9342</v>
      </c>
    </row>
    <row r="899" spans="1:16" ht="12.75" customHeight="1">
      <c r="A899" s="35" t="s">
        <v>5604</v>
      </c>
      <c r="B899" s="36" t="s">
        <v>16806</v>
      </c>
      <c r="C899" s="35" t="s">
        <v>5645</v>
      </c>
      <c r="D899" s="35" t="s">
        <v>8991</v>
      </c>
      <c r="E899" s="38" t="s">
        <v>16807</v>
      </c>
      <c r="F899" s="39"/>
      <c r="G899" s="40" t="s">
        <v>16808</v>
      </c>
      <c r="H899" s="35" t="s">
        <v>9185</v>
      </c>
      <c r="I899" s="35" t="s">
        <v>9185</v>
      </c>
      <c r="J899" s="35" t="s">
        <v>16809</v>
      </c>
      <c r="K899" s="40" t="s">
        <v>16810</v>
      </c>
      <c r="L899" s="40" t="s">
        <v>16811</v>
      </c>
      <c r="M899" s="40" t="s">
        <v>16812</v>
      </c>
      <c r="N899" s="40" t="s">
        <v>16813</v>
      </c>
      <c r="O899" s="37"/>
      <c r="P899" s="41" t="s">
        <v>9021</v>
      </c>
    </row>
    <row r="900" spans="1:16" ht="12.75" customHeight="1">
      <c r="A900" s="35" t="s">
        <v>5646</v>
      </c>
      <c r="B900" s="36" t="s">
        <v>16814</v>
      </c>
      <c r="C900" s="35" t="s">
        <v>5648</v>
      </c>
      <c r="D900" s="35" t="s">
        <v>9459</v>
      </c>
      <c r="E900" s="38" t="s">
        <v>12541</v>
      </c>
      <c r="F900" s="42" t="s">
        <v>16815</v>
      </c>
      <c r="G900" s="37"/>
      <c r="H900" s="37"/>
      <c r="I900" s="37"/>
      <c r="J900" s="37"/>
      <c r="K900" s="37"/>
      <c r="L900" s="40" t="s">
        <v>16816</v>
      </c>
      <c r="M900" s="40" t="s">
        <v>16817</v>
      </c>
      <c r="N900" s="40" t="s">
        <v>16818</v>
      </c>
      <c r="O900" s="37"/>
      <c r="P900" s="41" t="s">
        <v>9122</v>
      </c>
    </row>
    <row r="901" spans="1:16" ht="12.75" customHeight="1">
      <c r="A901" s="35" t="s">
        <v>5649</v>
      </c>
      <c r="B901" s="36" t="s">
        <v>16819</v>
      </c>
      <c r="C901" s="35" t="s">
        <v>5655</v>
      </c>
      <c r="D901" s="35" t="s">
        <v>9344</v>
      </c>
      <c r="E901" s="38" t="s">
        <v>16820</v>
      </c>
      <c r="F901" s="42" t="s">
        <v>16821</v>
      </c>
      <c r="G901" s="37"/>
      <c r="H901" s="37"/>
      <c r="I901" s="37"/>
      <c r="J901" s="37"/>
      <c r="K901" s="37"/>
      <c r="L901" s="40" t="s">
        <v>16822</v>
      </c>
      <c r="M901" s="40" t="s">
        <v>16823</v>
      </c>
      <c r="N901" s="40" t="s">
        <v>16824</v>
      </c>
      <c r="O901" s="35" t="s">
        <v>9283</v>
      </c>
      <c r="P901" s="41" t="s">
        <v>9021</v>
      </c>
    </row>
    <row r="902" spans="1:16" ht="12.75" customHeight="1">
      <c r="A902" s="35" t="s">
        <v>16825</v>
      </c>
      <c r="B902" s="36" t="s">
        <v>16826</v>
      </c>
      <c r="C902" s="35" t="s">
        <v>5720</v>
      </c>
      <c r="D902" s="35" t="s">
        <v>8979</v>
      </c>
      <c r="E902" s="38" t="s">
        <v>16827</v>
      </c>
      <c r="F902" s="39"/>
      <c r="G902" s="40" t="s">
        <v>16828</v>
      </c>
      <c r="H902" s="35" t="s">
        <v>16829</v>
      </c>
      <c r="I902" s="40" t="s">
        <v>16830</v>
      </c>
      <c r="J902" s="35" t="s">
        <v>16831</v>
      </c>
      <c r="K902" s="40" t="s">
        <v>16832</v>
      </c>
      <c r="L902" s="40" t="s">
        <v>16833</v>
      </c>
      <c r="M902" s="40" t="s">
        <v>16834</v>
      </c>
      <c r="N902" s="40" t="s">
        <v>16835</v>
      </c>
      <c r="O902" s="37"/>
      <c r="P902" s="41" t="s">
        <v>9021</v>
      </c>
    </row>
    <row r="903" spans="1:16" ht="12.75" customHeight="1">
      <c r="A903" s="35" t="s">
        <v>16825</v>
      </c>
      <c r="B903" s="36" t="s">
        <v>16836</v>
      </c>
      <c r="C903" s="35" t="s">
        <v>5727</v>
      </c>
      <c r="D903" s="35" t="s">
        <v>8979</v>
      </c>
      <c r="E903" s="38" t="s">
        <v>16837</v>
      </c>
      <c r="F903" s="39"/>
      <c r="G903" s="40" t="s">
        <v>16838</v>
      </c>
      <c r="H903" s="35" t="s">
        <v>16839</v>
      </c>
      <c r="I903" s="40" t="s">
        <v>16840</v>
      </c>
      <c r="J903" s="35" t="s">
        <v>16841</v>
      </c>
      <c r="K903" s="40" t="s">
        <v>16842</v>
      </c>
      <c r="L903" s="40" t="s">
        <v>16843</v>
      </c>
      <c r="M903" s="40" t="s">
        <v>16844</v>
      </c>
      <c r="N903" s="40" t="s">
        <v>16845</v>
      </c>
      <c r="O903" s="37"/>
      <c r="P903" s="41" t="s">
        <v>9021</v>
      </c>
    </row>
    <row r="904" spans="1:16" ht="12.75" customHeight="1">
      <c r="A904" s="35" t="s">
        <v>16825</v>
      </c>
      <c r="B904" s="36" t="s">
        <v>16846</v>
      </c>
      <c r="C904" s="35" t="s">
        <v>5729</v>
      </c>
      <c r="D904" s="35" t="s">
        <v>8979</v>
      </c>
      <c r="E904" s="38" t="s">
        <v>16847</v>
      </c>
      <c r="F904" s="42" t="s">
        <v>16848</v>
      </c>
      <c r="G904" s="35" t="s">
        <v>9185</v>
      </c>
      <c r="H904" s="35" t="s">
        <v>16849</v>
      </c>
      <c r="I904" s="40" t="s">
        <v>16850</v>
      </c>
      <c r="J904" s="35" t="s">
        <v>16851</v>
      </c>
      <c r="K904" s="40" t="s">
        <v>16852</v>
      </c>
      <c r="L904" s="40" t="s">
        <v>16853</v>
      </c>
      <c r="M904" s="40" t="s">
        <v>16854</v>
      </c>
      <c r="N904" s="40" t="s">
        <v>16855</v>
      </c>
      <c r="O904" s="37"/>
      <c r="P904" s="41" t="s">
        <v>9021</v>
      </c>
    </row>
    <row r="905" spans="1:16" ht="12.75" customHeight="1">
      <c r="A905" s="35" t="s">
        <v>16825</v>
      </c>
      <c r="B905" s="36" t="s">
        <v>16856</v>
      </c>
      <c r="C905" s="35" t="s">
        <v>5731</v>
      </c>
      <c r="D905" s="35" t="s">
        <v>8979</v>
      </c>
      <c r="E905" s="38" t="s">
        <v>16857</v>
      </c>
      <c r="F905" s="39"/>
      <c r="G905" s="40" t="s">
        <v>16858</v>
      </c>
      <c r="H905" s="35" t="s">
        <v>16859</v>
      </c>
      <c r="I905" s="40" t="s">
        <v>16860</v>
      </c>
      <c r="J905" s="35" t="s">
        <v>16861</v>
      </c>
      <c r="K905" s="40" t="s">
        <v>16862</v>
      </c>
      <c r="L905" s="40" t="s">
        <v>16863</v>
      </c>
      <c r="M905" s="40" t="s">
        <v>16864</v>
      </c>
      <c r="N905" s="40" t="s">
        <v>16865</v>
      </c>
      <c r="O905" s="35" t="s">
        <v>9283</v>
      </c>
      <c r="P905" s="41" t="s">
        <v>9263</v>
      </c>
    </row>
    <row r="906" spans="1:16" ht="12.75" customHeight="1">
      <c r="A906" s="35" t="s">
        <v>16825</v>
      </c>
      <c r="B906" s="36" t="s">
        <v>16866</v>
      </c>
      <c r="C906" s="35" t="s">
        <v>5737</v>
      </c>
      <c r="D906" s="35" t="s">
        <v>8979</v>
      </c>
      <c r="E906" s="38" t="s">
        <v>16867</v>
      </c>
      <c r="F906" s="39"/>
      <c r="G906" s="40" t="s">
        <v>16868</v>
      </c>
      <c r="H906" s="35" t="s">
        <v>16869</v>
      </c>
      <c r="I906" s="40" t="s">
        <v>16870</v>
      </c>
      <c r="J906" s="35" t="s">
        <v>16871</v>
      </c>
      <c r="K906" s="40" t="s">
        <v>16872</v>
      </c>
      <c r="L906" s="40" t="s">
        <v>16873</v>
      </c>
      <c r="M906" s="40" t="s">
        <v>16874</v>
      </c>
      <c r="N906" s="40" t="s">
        <v>16875</v>
      </c>
      <c r="O906" s="35" t="s">
        <v>9283</v>
      </c>
      <c r="P906" s="41" t="s">
        <v>9021</v>
      </c>
    </row>
    <row r="907" spans="1:16" ht="12.75" customHeight="1">
      <c r="A907" s="35" t="s">
        <v>16825</v>
      </c>
      <c r="B907" s="36" t="s">
        <v>16876</v>
      </c>
      <c r="C907" s="35" t="s">
        <v>5768</v>
      </c>
      <c r="D907" s="35" t="s">
        <v>8979</v>
      </c>
      <c r="E907" s="38" t="s">
        <v>16877</v>
      </c>
      <c r="F907" s="39"/>
      <c r="G907" s="40" t="s">
        <v>16878</v>
      </c>
      <c r="H907" s="35" t="s">
        <v>16879</v>
      </c>
      <c r="I907" s="40" t="s">
        <v>16880</v>
      </c>
      <c r="J907" s="35" t="s">
        <v>16881</v>
      </c>
      <c r="K907" s="40" t="s">
        <v>16882</v>
      </c>
      <c r="L907" s="40" t="s">
        <v>16883</v>
      </c>
      <c r="M907" s="40" t="s">
        <v>16884</v>
      </c>
      <c r="N907" s="40" t="s">
        <v>16885</v>
      </c>
      <c r="O907" s="35" t="s">
        <v>9556</v>
      </c>
      <c r="P907" s="41" t="s">
        <v>9557</v>
      </c>
    </row>
    <row r="908" spans="1:16" ht="12.75" customHeight="1">
      <c r="A908" s="35" t="s">
        <v>16825</v>
      </c>
      <c r="B908" s="36" t="s">
        <v>16886</v>
      </c>
      <c r="C908" s="35" t="s">
        <v>5779</v>
      </c>
      <c r="D908" s="35" t="s">
        <v>8979</v>
      </c>
      <c r="E908" s="38" t="s">
        <v>16887</v>
      </c>
      <c r="F908" s="39"/>
      <c r="G908" s="40" t="s">
        <v>16888</v>
      </c>
      <c r="H908" s="35" t="s">
        <v>16889</v>
      </c>
      <c r="I908" s="40" t="s">
        <v>16890</v>
      </c>
      <c r="J908" s="35" t="s">
        <v>16891</v>
      </c>
      <c r="K908" s="40" t="s">
        <v>16892</v>
      </c>
      <c r="L908" s="40" t="s">
        <v>16893</v>
      </c>
      <c r="M908" s="40" t="s">
        <v>16894</v>
      </c>
      <c r="N908" s="40" t="s">
        <v>16895</v>
      </c>
      <c r="O908" s="35" t="s">
        <v>9283</v>
      </c>
      <c r="P908" s="41" t="s">
        <v>9263</v>
      </c>
    </row>
    <row r="909" spans="1:16" ht="12.75" customHeight="1">
      <c r="A909" s="35" t="s">
        <v>5707</v>
      </c>
      <c r="B909" s="36" t="s">
        <v>16896</v>
      </c>
      <c r="C909" s="35" t="s">
        <v>5788</v>
      </c>
      <c r="D909" s="35" t="s">
        <v>8991</v>
      </c>
      <c r="E909" s="38" t="s">
        <v>16897</v>
      </c>
      <c r="F909" s="39"/>
      <c r="G909" s="40" t="s">
        <v>16898</v>
      </c>
      <c r="H909" s="35" t="s">
        <v>9185</v>
      </c>
      <c r="I909" s="40" t="s">
        <v>16899</v>
      </c>
      <c r="J909" s="35" t="s">
        <v>16900</v>
      </c>
      <c r="K909" s="40" t="s">
        <v>16901</v>
      </c>
      <c r="L909" s="40" t="s">
        <v>16902</v>
      </c>
      <c r="M909" s="40" t="s">
        <v>16903</v>
      </c>
      <c r="N909" s="40" t="s">
        <v>16904</v>
      </c>
      <c r="O909" s="35" t="s">
        <v>9556</v>
      </c>
      <c r="P909" s="41" t="s">
        <v>9557</v>
      </c>
    </row>
    <row r="910" spans="1:16" ht="12.75" customHeight="1">
      <c r="A910" s="35" t="s">
        <v>5707</v>
      </c>
      <c r="B910" s="36" t="s">
        <v>16905</v>
      </c>
      <c r="C910" s="35" t="s">
        <v>5796</v>
      </c>
      <c r="D910" s="35" t="s">
        <v>8991</v>
      </c>
      <c r="E910" s="38" t="s">
        <v>16906</v>
      </c>
      <c r="F910" s="39"/>
      <c r="G910" s="40" t="s">
        <v>16907</v>
      </c>
      <c r="H910" s="35" t="s">
        <v>16908</v>
      </c>
      <c r="I910" s="40" t="s">
        <v>16909</v>
      </c>
      <c r="J910" s="35" t="s">
        <v>16910</v>
      </c>
      <c r="K910" s="40" t="s">
        <v>16911</v>
      </c>
      <c r="L910" s="40" t="s">
        <v>16912</v>
      </c>
      <c r="M910" s="40" t="s">
        <v>16913</v>
      </c>
      <c r="N910" s="40" t="s">
        <v>16914</v>
      </c>
      <c r="O910" s="37"/>
      <c r="P910" s="41" t="s">
        <v>11316</v>
      </c>
    </row>
    <row r="911" spans="1:16" ht="12.95" customHeight="1">
      <c r="A911" s="35" t="s">
        <v>5707</v>
      </c>
      <c r="B911" s="36" t="s">
        <v>16905</v>
      </c>
      <c r="C911" s="35" t="s">
        <v>5796</v>
      </c>
      <c r="D911" s="35" t="s">
        <v>8991</v>
      </c>
      <c r="E911" s="38" t="s">
        <v>16915</v>
      </c>
      <c r="F911" s="39"/>
      <c r="G911" s="37" t="str" cm="1">
        <f t="array" ref="G911">HYPERLINK("https://n2t.net/ark:/65665/3cc526005-c33a-43e0-96f3-17b6a68e7ab6")</f>
        <v>https://n2t.net/ark:/65665/3cc526005-c33a-43e0-96f3-17b6a68e7ab6</v>
      </c>
      <c r="H911" s="35" t="s">
        <v>16916</v>
      </c>
      <c r="I911" s="37" t="str" cm="1">
        <f t="array" ref="I911">HYPERLINK("https://n2t.net/ark:/65665/3170593f4-e7cc-477e-9e80-6b7e17447549")</f>
        <v>https://n2t.net/ark:/65665/3170593f4-e7cc-477e-9e80-6b7e17447549</v>
      </c>
      <c r="J911" s="35" t="s">
        <v>9185</v>
      </c>
      <c r="K911" s="35" t="s">
        <v>9185</v>
      </c>
      <c r="L911" s="43" t="str" cm="1">
        <f t="array" ref="L911">HYPERLINK("https://www.ncbi.nlm.nih.gov/biosample/?term=SAMN48403178","SAMN48403178")</f>
        <v>SAMN48403178</v>
      </c>
      <c r="M911" s="43" t="str" cm="1">
        <f t="array" ref="M911">HYPERLINK("https://www.ncbi.nlm.nih.gov/sra/?term=SRR33529814","SRR33529814")</f>
        <v>SRR33529814</v>
      </c>
      <c r="N911" s="43" t="str" cm="1">
        <f t="array" ref="N911">HYPERLINK("https://www.ncbi.nlm.nih.gov/nuccore/PV637416","PV637416")</f>
        <v>PV637416</v>
      </c>
      <c r="O911" s="37"/>
      <c r="P911" s="41" t="s">
        <v>11340</v>
      </c>
    </row>
    <row r="912" spans="1:16" ht="12.95" customHeight="1">
      <c r="A912" s="35" t="s">
        <v>5707</v>
      </c>
      <c r="B912" s="36" t="s">
        <v>16917</v>
      </c>
      <c r="C912" s="35" t="s">
        <v>5805</v>
      </c>
      <c r="D912" s="35" t="s">
        <v>8991</v>
      </c>
      <c r="E912" s="38" t="s">
        <v>16918</v>
      </c>
      <c r="F912" s="39"/>
      <c r="G912" s="37" t="str" cm="1">
        <f t="array" ref="G912">HYPERLINK("https://n2t.net/ark:/65665/3029e8178-e7df-474d-bc12-adfc46899ef1")</f>
        <v>https://n2t.net/ark:/65665/3029e8178-e7df-474d-bc12-adfc46899ef1</v>
      </c>
      <c r="H912" s="35" t="s">
        <v>16919</v>
      </c>
      <c r="I912" s="37" t="str" cm="1">
        <f t="array" ref="I912">HYPERLINK("https://n2t.net/ark:/65665/30df06668-3b0c-4d73-ba5e-45c57d20ffc0")</f>
        <v>https://n2t.net/ark:/65665/30df06668-3b0c-4d73-ba5e-45c57d20ffc0</v>
      </c>
      <c r="J912" s="35" t="s">
        <v>9185</v>
      </c>
      <c r="K912" s="35" t="s">
        <v>9185</v>
      </c>
      <c r="L912" s="43" t="str" cm="1">
        <f t="array" ref="L912">HYPERLINK("https://www.ncbi.nlm.nih.gov/biosample/?term=SAMN48403335","SAMN48403335")</f>
        <v>SAMN48403335</v>
      </c>
      <c r="M912" s="43" t="str" cm="1">
        <f t="array" ref="M912">HYPERLINK("https://www.ncbi.nlm.nih.gov/sra/?term=SRR33529903","SRR33529903")</f>
        <v>SRR33529903</v>
      </c>
      <c r="N912" s="43" t="str" cm="1">
        <f t="array" ref="N912">HYPERLINK("https://www.ncbi.nlm.nih.gov/nuccore/PV637422","PV637422")</f>
        <v>PV637422</v>
      </c>
      <c r="O912" s="37"/>
      <c r="P912" s="41" t="s">
        <v>11340</v>
      </c>
    </row>
    <row r="913" spans="1:16" ht="12.75" customHeight="1">
      <c r="A913" s="35" t="s">
        <v>16825</v>
      </c>
      <c r="B913" s="36" t="s">
        <v>16920</v>
      </c>
      <c r="C913" s="35" t="s">
        <v>5813</v>
      </c>
      <c r="D913" s="35" t="s">
        <v>8979</v>
      </c>
      <c r="E913" s="38" t="s">
        <v>16921</v>
      </c>
      <c r="F913" s="42" t="s">
        <v>16922</v>
      </c>
      <c r="G913" s="35" t="s">
        <v>9185</v>
      </c>
      <c r="H913" s="35" t="s">
        <v>16923</v>
      </c>
      <c r="I913" s="40" t="s">
        <v>16924</v>
      </c>
      <c r="J913" s="35" t="s">
        <v>16925</v>
      </c>
      <c r="K913" s="40" t="s">
        <v>16926</v>
      </c>
      <c r="L913" s="40" t="s">
        <v>16927</v>
      </c>
      <c r="M913" s="40" t="s">
        <v>16928</v>
      </c>
      <c r="N913" s="40" t="s">
        <v>16929</v>
      </c>
      <c r="O913" s="37"/>
      <c r="P913" s="41" t="s">
        <v>9021</v>
      </c>
    </row>
    <row r="914" spans="1:16" ht="12.95" customHeight="1">
      <c r="A914" s="35" t="s">
        <v>5707</v>
      </c>
      <c r="B914" s="36" t="s">
        <v>16930</v>
      </c>
      <c r="C914" s="35" t="s">
        <v>5815</v>
      </c>
      <c r="D914" s="35" t="s">
        <v>8991</v>
      </c>
      <c r="E914" s="38" t="s">
        <v>16931</v>
      </c>
      <c r="F914" s="39"/>
      <c r="G914" s="37" t="str" cm="1">
        <f t="array" ref="G914">HYPERLINK("https://n2t.net/ark:/65665/38da4dbe7-090f-4cd1-85c8-4ad48682cd25")</f>
        <v>https://n2t.net/ark:/65665/38da4dbe7-090f-4cd1-85c8-4ad48682cd25</v>
      </c>
      <c r="H914" s="35" t="s">
        <v>16932</v>
      </c>
      <c r="I914" s="37" t="str" cm="1">
        <f t="array" ref="I914">HYPERLINK("https://n2t.net/ark:/65665/3537e713b-b118-45a9-a7f0-99cb1003c247")</f>
        <v>https://n2t.net/ark:/65665/3537e713b-b118-45a9-a7f0-99cb1003c247</v>
      </c>
      <c r="J914" s="35" t="s">
        <v>9185</v>
      </c>
      <c r="K914" s="35" t="s">
        <v>9185</v>
      </c>
      <c r="L914" s="43" t="str" cm="1">
        <f t="array" ref="L914">HYPERLINK("https://www.ncbi.nlm.nih.gov/biosample/?term=SAMN48403181","SAMN48403181")</f>
        <v>SAMN48403181</v>
      </c>
      <c r="M914" s="43" t="str" cm="1">
        <f t="array" ref="M914">HYPERLINK("https://www.ncbi.nlm.nih.gov/sra/?term=SRR33529809","SRR33529809")</f>
        <v>SRR33529809</v>
      </c>
      <c r="N914" s="43" t="str" cm="1">
        <f t="array" ref="N914">HYPERLINK("https://www.ncbi.nlm.nih.gov/nuccore/PV637425","PV637425")</f>
        <v>PV637425</v>
      </c>
      <c r="O914" s="37"/>
      <c r="P914" s="41" t="s">
        <v>11340</v>
      </c>
    </row>
    <row r="915" spans="1:16" ht="12.75" customHeight="1">
      <c r="A915" s="35" t="s">
        <v>16825</v>
      </c>
      <c r="B915" s="36" t="s">
        <v>16933</v>
      </c>
      <c r="C915" s="35" t="s">
        <v>5835</v>
      </c>
      <c r="D915" s="35" t="s">
        <v>8979</v>
      </c>
      <c r="E915" s="38" t="s">
        <v>16934</v>
      </c>
      <c r="F915" s="39"/>
      <c r="G915" s="40" t="s">
        <v>16935</v>
      </c>
      <c r="H915" s="35" t="s">
        <v>16936</v>
      </c>
      <c r="I915" s="40" t="s">
        <v>16937</v>
      </c>
      <c r="J915" s="35" t="s">
        <v>16938</v>
      </c>
      <c r="K915" s="40" t="s">
        <v>16939</v>
      </c>
      <c r="L915" s="40" t="s">
        <v>16940</v>
      </c>
      <c r="M915" s="40" t="s">
        <v>16941</v>
      </c>
      <c r="N915" s="40" t="s">
        <v>16942</v>
      </c>
      <c r="O915" s="35" t="s">
        <v>9283</v>
      </c>
      <c r="P915" s="41" t="s">
        <v>9263</v>
      </c>
    </row>
    <row r="916" spans="1:16" ht="12.75" customHeight="1">
      <c r="A916" s="35" t="s">
        <v>16825</v>
      </c>
      <c r="B916" s="36" t="s">
        <v>16943</v>
      </c>
      <c r="C916" s="35" t="s">
        <v>5837</v>
      </c>
      <c r="D916" s="35" t="s">
        <v>8979</v>
      </c>
      <c r="E916" s="38" t="s">
        <v>16944</v>
      </c>
      <c r="F916" s="39"/>
      <c r="G916" s="40" t="s">
        <v>16945</v>
      </c>
      <c r="H916" s="35" t="s">
        <v>16946</v>
      </c>
      <c r="I916" s="40" t="s">
        <v>16947</v>
      </c>
      <c r="J916" s="35" t="s">
        <v>16948</v>
      </c>
      <c r="K916" s="40" t="s">
        <v>16949</v>
      </c>
      <c r="L916" s="40" t="s">
        <v>16950</v>
      </c>
      <c r="M916" s="40" t="s">
        <v>16951</v>
      </c>
      <c r="N916" s="40" t="s">
        <v>16952</v>
      </c>
      <c r="O916" s="37"/>
      <c r="P916" s="41" t="s">
        <v>9021</v>
      </c>
    </row>
    <row r="917" spans="1:16" ht="12.75" customHeight="1">
      <c r="A917" s="35" t="s">
        <v>5846</v>
      </c>
      <c r="B917" s="36" t="s">
        <v>16953</v>
      </c>
      <c r="C917" s="35" t="s">
        <v>5878</v>
      </c>
      <c r="D917" s="35" t="s">
        <v>8991</v>
      </c>
      <c r="E917" s="38" t="s">
        <v>16954</v>
      </c>
      <c r="F917" s="39"/>
      <c r="G917" s="40" t="s">
        <v>16955</v>
      </c>
      <c r="H917" s="35" t="s">
        <v>16956</v>
      </c>
      <c r="I917" s="40" t="s">
        <v>16957</v>
      </c>
      <c r="J917" s="35" t="s">
        <v>16958</v>
      </c>
      <c r="K917" s="40" t="s">
        <v>16959</v>
      </c>
      <c r="L917" s="40" t="s">
        <v>16960</v>
      </c>
      <c r="M917" s="40" t="s">
        <v>16961</v>
      </c>
      <c r="N917" s="40" t="s">
        <v>16962</v>
      </c>
      <c r="O917" s="37"/>
      <c r="P917" s="41" t="s">
        <v>16963</v>
      </c>
    </row>
    <row r="918" spans="1:16" ht="12.75" customHeight="1">
      <c r="A918" s="35" t="s">
        <v>5846</v>
      </c>
      <c r="B918" s="36" t="s">
        <v>16964</v>
      </c>
      <c r="C918" s="35" t="s">
        <v>5880</v>
      </c>
      <c r="D918" s="35" t="s">
        <v>8991</v>
      </c>
      <c r="E918" s="38" t="s">
        <v>16965</v>
      </c>
      <c r="F918" s="39"/>
      <c r="G918" s="40" t="s">
        <v>16966</v>
      </c>
      <c r="H918" s="35" t="s">
        <v>9185</v>
      </c>
      <c r="I918" s="35" t="s">
        <v>9185</v>
      </c>
      <c r="J918" s="35" t="s">
        <v>16967</v>
      </c>
      <c r="K918" s="40" t="s">
        <v>16968</v>
      </c>
      <c r="L918" s="40" t="s">
        <v>16969</v>
      </c>
      <c r="M918" s="40" t="s">
        <v>16970</v>
      </c>
      <c r="N918" s="40" t="s">
        <v>16971</v>
      </c>
      <c r="O918" s="37"/>
      <c r="P918" s="41" t="s">
        <v>9342</v>
      </c>
    </row>
    <row r="919" spans="1:16" ht="12.95" customHeight="1">
      <c r="A919" s="35" t="s">
        <v>5846</v>
      </c>
      <c r="B919" s="36" t="s">
        <v>16964</v>
      </c>
      <c r="C919" s="35" t="s">
        <v>5880</v>
      </c>
      <c r="D919" s="35" t="s">
        <v>8991</v>
      </c>
      <c r="E919" s="38" t="s">
        <v>16972</v>
      </c>
      <c r="F919" s="39"/>
      <c r="G919" s="37" t="str" cm="1">
        <f t="array" ref="G919">HYPERLINK("https://n2t.net/ark:/65665/331e231bf-a4a5-41e0-a4c6-d3ea207dffc0")</f>
        <v>https://n2t.net/ark:/65665/331e231bf-a4a5-41e0-a4c6-d3ea207dffc0</v>
      </c>
      <c r="H919" s="35" t="s">
        <v>16973</v>
      </c>
      <c r="I919" s="37" t="str" cm="1">
        <f t="array" ref="I919">HYPERLINK("https://n2t.net/ark:/65665/38eda3b93-6ef7-462a-af96-5bb5603d8c69")</f>
        <v>https://n2t.net/ark:/65665/38eda3b93-6ef7-462a-af96-5bb5603d8c69</v>
      </c>
      <c r="J919" s="35" t="s">
        <v>9185</v>
      </c>
      <c r="K919" s="35" t="s">
        <v>9185</v>
      </c>
      <c r="L919" s="43" t="str" cm="1">
        <f t="array" ref="L919">HYPERLINK("https://www.ncbi.nlm.nih.gov/biosample/?term=SAMN48403025","SAMN48403025")</f>
        <v>SAMN48403025</v>
      </c>
      <c r="M919" s="43" t="str" cm="1">
        <f t="array" ref="M919">HYPERLINK("https://www.ncbi.nlm.nih.gov/sra/?term=SRR33529885","SRR33529885")</f>
        <v>SRR33529885</v>
      </c>
      <c r="N919" s="43" t="str" cm="1">
        <f t="array" ref="N919">HYPERLINK("https://www.ncbi.nlm.nih.gov/nuccore/PV656768","PV656768")</f>
        <v>PV656768</v>
      </c>
      <c r="O919" s="37"/>
      <c r="P919" s="41" t="s">
        <v>12332</v>
      </c>
    </row>
    <row r="920" spans="1:16" ht="12.75" customHeight="1">
      <c r="A920" s="35" t="s">
        <v>16974</v>
      </c>
      <c r="B920" s="36" t="s">
        <v>16975</v>
      </c>
      <c r="C920" s="35" t="s">
        <v>5884</v>
      </c>
      <c r="D920" s="35" t="s">
        <v>8979</v>
      </c>
      <c r="E920" s="38" t="s">
        <v>16976</v>
      </c>
      <c r="F920" s="39"/>
      <c r="G920" s="40" t="s">
        <v>16977</v>
      </c>
      <c r="H920" s="35" t="s">
        <v>16978</v>
      </c>
      <c r="I920" s="40" t="s">
        <v>16979</v>
      </c>
      <c r="J920" s="35" t="s">
        <v>16980</v>
      </c>
      <c r="K920" s="40" t="s">
        <v>16981</v>
      </c>
      <c r="L920" s="40" t="s">
        <v>16982</v>
      </c>
      <c r="M920" s="40" t="s">
        <v>16983</v>
      </c>
      <c r="N920" s="40" t="s">
        <v>16984</v>
      </c>
      <c r="O920" s="37"/>
      <c r="P920" s="41" t="s">
        <v>9021</v>
      </c>
    </row>
    <row r="921" spans="1:16" ht="12.75" customHeight="1">
      <c r="A921" s="35" t="s">
        <v>16974</v>
      </c>
      <c r="B921" s="36" t="s">
        <v>16985</v>
      </c>
      <c r="C921" s="35" t="s">
        <v>5886</v>
      </c>
      <c r="D921" s="35" t="s">
        <v>8979</v>
      </c>
      <c r="E921" s="38" t="s">
        <v>16986</v>
      </c>
      <c r="F921" s="39"/>
      <c r="G921" s="40" t="s">
        <v>16987</v>
      </c>
      <c r="H921" s="35" t="s">
        <v>16988</v>
      </c>
      <c r="I921" s="40" t="s">
        <v>16989</v>
      </c>
      <c r="J921" s="35" t="s">
        <v>16990</v>
      </c>
      <c r="K921" s="40" t="s">
        <v>16991</v>
      </c>
      <c r="L921" s="40" t="s">
        <v>16992</v>
      </c>
      <c r="M921" s="40" t="s">
        <v>16993</v>
      </c>
      <c r="N921" s="40" t="s">
        <v>16994</v>
      </c>
      <c r="O921" s="37"/>
      <c r="P921" s="41" t="s">
        <v>9021</v>
      </c>
    </row>
    <row r="922" spans="1:16" ht="12.75" customHeight="1">
      <c r="A922" s="35" t="s">
        <v>5846</v>
      </c>
      <c r="B922" s="36" t="s">
        <v>16995</v>
      </c>
      <c r="C922" s="35" t="s">
        <v>5906</v>
      </c>
      <c r="D922" s="35" t="s">
        <v>9459</v>
      </c>
      <c r="E922" s="38" t="s">
        <v>16996</v>
      </c>
      <c r="F922" s="39"/>
      <c r="G922" s="40" t="s">
        <v>16997</v>
      </c>
      <c r="H922" s="35" t="s">
        <v>9185</v>
      </c>
      <c r="I922" s="35" t="s">
        <v>9185</v>
      </c>
      <c r="J922" s="35" t="s">
        <v>16998</v>
      </c>
      <c r="K922" s="40" t="s">
        <v>16999</v>
      </c>
      <c r="L922" s="40" t="s">
        <v>17000</v>
      </c>
      <c r="M922" s="40" t="s">
        <v>17001</v>
      </c>
      <c r="N922" s="40" t="s">
        <v>17002</v>
      </c>
      <c r="O922" s="37"/>
      <c r="P922" s="41" t="s">
        <v>9021</v>
      </c>
    </row>
    <row r="923" spans="1:16" ht="12.75" customHeight="1">
      <c r="A923" s="35" t="s">
        <v>5846</v>
      </c>
      <c r="B923" s="36" t="s">
        <v>17003</v>
      </c>
      <c r="C923" s="35" t="s">
        <v>5922</v>
      </c>
      <c r="D923" s="35" t="s">
        <v>8991</v>
      </c>
      <c r="E923" s="38" t="s">
        <v>17004</v>
      </c>
      <c r="F923" s="39"/>
      <c r="G923" s="40" t="s">
        <v>17005</v>
      </c>
      <c r="H923" s="35" t="s">
        <v>17006</v>
      </c>
      <c r="I923" s="40" t="s">
        <v>17007</v>
      </c>
      <c r="J923" s="35" t="s">
        <v>17008</v>
      </c>
      <c r="K923" s="40" t="s">
        <v>17009</v>
      </c>
      <c r="L923" s="40" t="s">
        <v>17010</v>
      </c>
      <c r="M923" s="40" t="s">
        <v>17011</v>
      </c>
      <c r="N923" s="40" t="s">
        <v>17012</v>
      </c>
      <c r="O923" s="37"/>
      <c r="P923" s="41" t="s">
        <v>9342</v>
      </c>
    </row>
    <row r="924" spans="1:16" ht="12.75" customHeight="1">
      <c r="A924" s="35" t="s">
        <v>5846</v>
      </c>
      <c r="B924" s="36" t="s">
        <v>17013</v>
      </c>
      <c r="C924" s="35" t="s">
        <v>5934</v>
      </c>
      <c r="D924" s="35" t="s">
        <v>8991</v>
      </c>
      <c r="E924" s="38" t="s">
        <v>17014</v>
      </c>
      <c r="F924" s="39"/>
      <c r="G924" s="40" t="s">
        <v>17015</v>
      </c>
      <c r="H924" s="35" t="s">
        <v>9185</v>
      </c>
      <c r="I924" s="35" t="s">
        <v>9185</v>
      </c>
      <c r="J924" s="35" t="s">
        <v>17016</v>
      </c>
      <c r="K924" s="40" t="s">
        <v>17017</v>
      </c>
      <c r="L924" s="40" t="s">
        <v>17018</v>
      </c>
      <c r="M924" s="40" t="s">
        <v>17019</v>
      </c>
      <c r="N924" s="40" t="s">
        <v>17020</v>
      </c>
      <c r="O924" s="37"/>
      <c r="P924" s="41" t="s">
        <v>9766</v>
      </c>
    </row>
    <row r="925" spans="1:16" ht="12.75" customHeight="1">
      <c r="A925" s="35" t="s">
        <v>5846</v>
      </c>
      <c r="B925" s="36" t="s">
        <v>17013</v>
      </c>
      <c r="C925" s="35" t="s">
        <v>5934</v>
      </c>
      <c r="D925" s="35" t="s">
        <v>8991</v>
      </c>
      <c r="E925" s="38" t="s">
        <v>17021</v>
      </c>
      <c r="F925" s="39"/>
      <c r="G925" s="40" t="s">
        <v>17022</v>
      </c>
      <c r="H925" s="35" t="s">
        <v>17023</v>
      </c>
      <c r="I925" s="40" t="s">
        <v>17024</v>
      </c>
      <c r="J925" s="35" t="s">
        <v>17025</v>
      </c>
      <c r="K925" s="40" t="s">
        <v>17026</v>
      </c>
      <c r="L925" s="40" t="s">
        <v>17027</v>
      </c>
      <c r="M925" s="40" t="s">
        <v>17028</v>
      </c>
      <c r="N925" s="40" t="s">
        <v>17029</v>
      </c>
      <c r="O925" s="37"/>
      <c r="P925" s="41" t="s">
        <v>9766</v>
      </c>
    </row>
    <row r="926" spans="1:16" ht="12.75" customHeight="1">
      <c r="A926" s="35" t="s">
        <v>5846</v>
      </c>
      <c r="B926" s="36" t="s">
        <v>17013</v>
      </c>
      <c r="C926" s="35" t="s">
        <v>5934</v>
      </c>
      <c r="D926" s="35" t="s">
        <v>8991</v>
      </c>
      <c r="E926" s="38" t="s">
        <v>17030</v>
      </c>
      <c r="F926" s="39"/>
      <c r="G926" s="40" t="s">
        <v>17031</v>
      </c>
      <c r="H926" s="35" t="s">
        <v>9185</v>
      </c>
      <c r="I926" s="35" t="s">
        <v>9185</v>
      </c>
      <c r="J926" s="35" t="s">
        <v>17032</v>
      </c>
      <c r="K926" s="40" t="s">
        <v>17033</v>
      </c>
      <c r="L926" s="40" t="s">
        <v>17034</v>
      </c>
      <c r="M926" s="40" t="s">
        <v>17035</v>
      </c>
      <c r="N926" s="40" t="s">
        <v>17036</v>
      </c>
      <c r="O926" s="37"/>
      <c r="P926" s="41" t="s">
        <v>9766</v>
      </c>
    </row>
    <row r="927" spans="1:16" ht="12.75" customHeight="1">
      <c r="A927" s="35" t="s">
        <v>5846</v>
      </c>
      <c r="B927" s="36" t="s">
        <v>17013</v>
      </c>
      <c r="C927" s="35" t="s">
        <v>5934</v>
      </c>
      <c r="D927" s="35" t="s">
        <v>8991</v>
      </c>
      <c r="E927" s="38" t="s">
        <v>17037</v>
      </c>
      <c r="F927" s="39"/>
      <c r="G927" s="40" t="s">
        <v>17038</v>
      </c>
      <c r="H927" s="35" t="s">
        <v>17039</v>
      </c>
      <c r="I927" s="40" t="s">
        <v>17040</v>
      </c>
      <c r="J927" s="35" t="s">
        <v>17041</v>
      </c>
      <c r="K927" s="40" t="s">
        <v>17042</v>
      </c>
      <c r="L927" s="40" t="s">
        <v>17043</v>
      </c>
      <c r="M927" s="40" t="s">
        <v>17044</v>
      </c>
      <c r="N927" s="40" t="s">
        <v>17045</v>
      </c>
      <c r="O927" s="37"/>
      <c r="P927" s="41" t="s">
        <v>10273</v>
      </c>
    </row>
    <row r="928" spans="1:16" ht="12.75" customHeight="1">
      <c r="A928" s="35" t="s">
        <v>5846</v>
      </c>
      <c r="B928" s="36" t="s">
        <v>17013</v>
      </c>
      <c r="C928" s="35" t="s">
        <v>5934</v>
      </c>
      <c r="D928" s="35" t="s">
        <v>8991</v>
      </c>
      <c r="E928" s="38" t="s">
        <v>17046</v>
      </c>
      <c r="F928" s="39"/>
      <c r="G928" s="40" t="s">
        <v>17047</v>
      </c>
      <c r="H928" s="35" t="s">
        <v>9185</v>
      </c>
      <c r="I928" s="35" t="s">
        <v>9185</v>
      </c>
      <c r="J928" s="35" t="s">
        <v>17048</v>
      </c>
      <c r="K928" s="40" t="s">
        <v>17049</v>
      </c>
      <c r="L928" s="40" t="s">
        <v>17050</v>
      </c>
      <c r="M928" s="40" t="s">
        <v>17051</v>
      </c>
      <c r="N928" s="40" t="s">
        <v>17052</v>
      </c>
      <c r="O928" s="37"/>
      <c r="P928" s="41" t="s">
        <v>9766</v>
      </c>
    </row>
    <row r="929" spans="1:16" ht="12.75" customHeight="1">
      <c r="A929" s="35" t="s">
        <v>5846</v>
      </c>
      <c r="B929" s="36" t="s">
        <v>17053</v>
      </c>
      <c r="C929" s="35" t="s">
        <v>5943</v>
      </c>
      <c r="D929" s="35" t="s">
        <v>8991</v>
      </c>
      <c r="E929" s="38" t="s">
        <v>17054</v>
      </c>
      <c r="F929" s="39"/>
      <c r="G929" s="40" t="s">
        <v>17055</v>
      </c>
      <c r="H929" s="35" t="s">
        <v>17056</v>
      </c>
      <c r="I929" s="40" t="s">
        <v>17057</v>
      </c>
      <c r="J929" s="35" t="s">
        <v>17058</v>
      </c>
      <c r="K929" s="40" t="s">
        <v>17059</v>
      </c>
      <c r="L929" s="40" t="s">
        <v>17060</v>
      </c>
      <c r="M929" s="40" t="s">
        <v>17061</v>
      </c>
      <c r="N929" s="40" t="s">
        <v>17062</v>
      </c>
      <c r="O929" s="37"/>
      <c r="P929" s="41" t="s">
        <v>9425</v>
      </c>
    </row>
    <row r="930" spans="1:16" ht="12.75" customHeight="1">
      <c r="A930" s="35" t="s">
        <v>5846</v>
      </c>
      <c r="B930" s="36" t="s">
        <v>17063</v>
      </c>
      <c r="C930" s="35" t="s">
        <v>5953</v>
      </c>
      <c r="D930" s="35" t="s">
        <v>8991</v>
      </c>
      <c r="E930" s="38" t="s">
        <v>17064</v>
      </c>
      <c r="F930" s="39"/>
      <c r="G930" s="40" t="s">
        <v>17065</v>
      </c>
      <c r="H930" s="35" t="s">
        <v>17066</v>
      </c>
      <c r="I930" s="40" t="s">
        <v>17067</v>
      </c>
      <c r="J930" s="35" t="s">
        <v>17068</v>
      </c>
      <c r="K930" s="40" t="s">
        <v>17069</v>
      </c>
      <c r="L930" s="40" t="s">
        <v>17070</v>
      </c>
      <c r="M930" s="40" t="s">
        <v>17071</v>
      </c>
      <c r="N930" s="40" t="s">
        <v>17072</v>
      </c>
      <c r="O930" s="37"/>
      <c r="P930" s="41" t="s">
        <v>10535</v>
      </c>
    </row>
    <row r="931" spans="1:16" ht="12.95" customHeight="1">
      <c r="A931" s="35" t="s">
        <v>5846</v>
      </c>
      <c r="B931" s="36" t="s">
        <v>17063</v>
      </c>
      <c r="C931" s="35" t="s">
        <v>5953</v>
      </c>
      <c r="D931" s="35" t="s">
        <v>8991</v>
      </c>
      <c r="E931" s="38" t="s">
        <v>17073</v>
      </c>
      <c r="F931" s="39"/>
      <c r="G931" s="37" t="str" cm="1">
        <f t="array" ref="G931">HYPERLINK("https://n2t.net/ark:/65665/38500b322-6eec-4884-8c25-8e1f718ca902")</f>
        <v>https://n2t.net/ark:/65665/38500b322-6eec-4884-8c25-8e1f718ca902</v>
      </c>
      <c r="H931" s="35" t="s">
        <v>17074</v>
      </c>
      <c r="I931" s="37" t="str" cm="1">
        <f t="array" ref="I931">HYPERLINK("https://n2t.net/ark:/65665/353eb60bf-34fe-4018-928c-69824d13f45c")</f>
        <v>https://n2t.net/ark:/65665/353eb60bf-34fe-4018-928c-69824d13f45c</v>
      </c>
      <c r="J931" s="35" t="s">
        <v>9185</v>
      </c>
      <c r="K931" s="35" t="s">
        <v>9185</v>
      </c>
      <c r="L931" s="43" t="str" cm="1">
        <f t="array" ref="L931">HYPERLINK("https://www.ncbi.nlm.nih.gov/biosample/?term=SAMN48403182","SAMN48403182")</f>
        <v>SAMN48403182</v>
      </c>
      <c r="M931" s="43" t="str" cm="1">
        <f t="array" ref="M931">HYPERLINK("https://www.ncbi.nlm.nih.gov/sra/?term=SRR33529808","SRR33529808")</f>
        <v>SRR33529808</v>
      </c>
      <c r="N931" s="43" t="str" cm="1">
        <f t="array" ref="N931">HYPERLINK("https://www.ncbi.nlm.nih.gov/nuccore/PV656766","PV656766")</f>
        <v>PV656766</v>
      </c>
      <c r="O931" s="37"/>
      <c r="P931" s="41" t="s">
        <v>12332</v>
      </c>
    </row>
    <row r="932" spans="1:16" ht="12.95" customHeight="1">
      <c r="A932" s="35" t="s">
        <v>5846</v>
      </c>
      <c r="B932" s="36" t="s">
        <v>17075</v>
      </c>
      <c r="C932" s="35" t="s">
        <v>5955</v>
      </c>
      <c r="D932" s="35" t="s">
        <v>8991</v>
      </c>
      <c r="E932" s="38" t="s">
        <v>17076</v>
      </c>
      <c r="F932" s="39"/>
      <c r="G932" s="37" t="str" cm="1">
        <f t="array" ref="G932">HYPERLINK("https://n2t.net/ark:/65665/3e5791612-d919-4a6d-9fd1-2a39c2c9e30f")</f>
        <v>https://n2t.net/ark:/65665/3e5791612-d919-4a6d-9fd1-2a39c2c9e30f</v>
      </c>
      <c r="H932" s="35" t="s">
        <v>17077</v>
      </c>
      <c r="I932" s="37" t="str" cm="1">
        <f t="array" ref="I932">HYPERLINK("https://n2t.net/ark:/65665/349883aa5-0229-43cd-bd0b-ae39ac2556ec")</f>
        <v>https://n2t.net/ark:/65665/349883aa5-0229-43cd-bd0b-ae39ac2556ec</v>
      </c>
      <c r="J932" s="35" t="s">
        <v>9185</v>
      </c>
      <c r="K932" s="35" t="s">
        <v>9185</v>
      </c>
      <c r="L932" s="43" t="str" cm="1">
        <f t="array" ref="L932">HYPERLINK("https://www.ncbi.nlm.nih.gov/biosample/?term=SAMN48403192","SAMN48403192")</f>
        <v>SAMN48403192</v>
      </c>
      <c r="M932" s="43" t="str" cm="1">
        <f t="array" ref="M932">HYPERLINK("https://www.ncbi.nlm.nih.gov/sra/?term=SRR33529965","SRR33529965")</f>
        <v>SRR33529965</v>
      </c>
      <c r="N932" s="43" t="str" cm="1">
        <f t="array" ref="N932">HYPERLINK("https://www.ncbi.nlm.nih.gov/nuccore/PV656765","PV656765")</f>
        <v>PV656765</v>
      </c>
      <c r="O932" s="37"/>
      <c r="P932" s="41" t="s">
        <v>12332</v>
      </c>
    </row>
    <row r="933" spans="1:16" ht="12.95" customHeight="1">
      <c r="A933" s="35" t="s">
        <v>5846</v>
      </c>
      <c r="B933" s="36" t="s">
        <v>17078</v>
      </c>
      <c r="C933" s="35" t="s">
        <v>5957</v>
      </c>
      <c r="D933" s="35" t="s">
        <v>8991</v>
      </c>
      <c r="E933" s="38" t="s">
        <v>17079</v>
      </c>
      <c r="F933" s="39"/>
      <c r="G933" s="37" t="str" cm="1">
        <f t="array" ref="G933">HYPERLINK("https://n2t.net/ark:/65665/395875507-5d71-4863-b23f-74a8258d298e")</f>
        <v>https://n2t.net/ark:/65665/395875507-5d71-4863-b23f-74a8258d298e</v>
      </c>
      <c r="H933" s="35" t="s">
        <v>17080</v>
      </c>
      <c r="I933" s="37" t="str" cm="1">
        <f t="array" ref="I933">HYPERLINK("https://n2t.net/ark:/65665/3dd201cb2-3abc-4b12-b2c0-569670622ecf")</f>
        <v>https://n2t.net/ark:/65665/3dd201cb2-3abc-4b12-b2c0-569670622ecf</v>
      </c>
      <c r="J933" s="35" t="s">
        <v>9185</v>
      </c>
      <c r="K933" s="35" t="s">
        <v>9185</v>
      </c>
      <c r="L933" s="43" t="str" cm="1">
        <f t="array" ref="L933">HYPERLINK("https://www.ncbi.nlm.nih.gov/biosample/?term=SAMN48403184","SAMN48403184")</f>
        <v>SAMN48403184</v>
      </c>
      <c r="M933" s="43" t="str" cm="1">
        <f t="array" ref="M933">HYPERLINK("https://www.ncbi.nlm.nih.gov/sra/?term=SRR33529806","SRR33529806")</f>
        <v>SRR33529806</v>
      </c>
      <c r="N933" s="43" t="str" cm="1">
        <f t="array" ref="N933">HYPERLINK("https://www.ncbi.nlm.nih.gov/nuccore/PV656774","PV656774")</f>
        <v>PV656774</v>
      </c>
      <c r="O933" s="37"/>
      <c r="P933" s="41" t="s">
        <v>12332</v>
      </c>
    </row>
    <row r="934" spans="1:16" ht="12.75" customHeight="1">
      <c r="A934" s="35" t="s">
        <v>5846</v>
      </c>
      <c r="B934" s="36" t="s">
        <v>17081</v>
      </c>
      <c r="C934" s="35" t="s">
        <v>5961</v>
      </c>
      <c r="D934" s="35" t="s">
        <v>8991</v>
      </c>
      <c r="E934" s="38" t="s">
        <v>17082</v>
      </c>
      <c r="F934" s="39"/>
      <c r="G934" s="40" t="s">
        <v>17083</v>
      </c>
      <c r="H934" s="35" t="s">
        <v>17084</v>
      </c>
      <c r="I934" s="40" t="s">
        <v>17085</v>
      </c>
      <c r="J934" s="35" t="s">
        <v>17086</v>
      </c>
      <c r="K934" s="40" t="s">
        <v>17087</v>
      </c>
      <c r="L934" s="40" t="s">
        <v>17088</v>
      </c>
      <c r="M934" s="40" t="s">
        <v>17089</v>
      </c>
      <c r="N934" s="40" t="s">
        <v>17090</v>
      </c>
      <c r="O934" s="37"/>
      <c r="P934" s="41" t="s">
        <v>9425</v>
      </c>
    </row>
    <row r="935" spans="1:16" ht="12.75" customHeight="1">
      <c r="A935" s="35" t="s">
        <v>5846</v>
      </c>
      <c r="B935" s="36" t="s">
        <v>17081</v>
      </c>
      <c r="C935" s="35" t="s">
        <v>5961</v>
      </c>
      <c r="D935" s="35" t="s">
        <v>8991</v>
      </c>
      <c r="E935" s="38" t="s">
        <v>17091</v>
      </c>
      <c r="F935" s="39"/>
      <c r="G935" s="40" t="s">
        <v>17092</v>
      </c>
      <c r="H935" s="35" t="s">
        <v>17093</v>
      </c>
      <c r="I935" s="40" t="s">
        <v>17094</v>
      </c>
      <c r="J935" s="35" t="s">
        <v>17095</v>
      </c>
      <c r="K935" s="40" t="s">
        <v>17096</v>
      </c>
      <c r="L935" s="40" t="s">
        <v>17097</v>
      </c>
      <c r="M935" s="40" t="s">
        <v>17098</v>
      </c>
      <c r="N935" s="40" t="s">
        <v>17099</v>
      </c>
      <c r="O935" s="37"/>
      <c r="P935" s="41" t="s">
        <v>9342</v>
      </c>
    </row>
    <row r="936" spans="1:16" ht="12.95" customHeight="1">
      <c r="A936" s="35" t="s">
        <v>5846</v>
      </c>
      <c r="B936" s="36" t="s">
        <v>17081</v>
      </c>
      <c r="C936" s="35" t="s">
        <v>5961</v>
      </c>
      <c r="D936" s="35" t="s">
        <v>8991</v>
      </c>
      <c r="E936" s="38" t="s">
        <v>17100</v>
      </c>
      <c r="F936" s="39"/>
      <c r="G936" s="37" t="str" cm="1">
        <f t="array" ref="G936">HYPERLINK("https://n2t.net/ark:/65665/355a8c8a6-4ffc-4fb0-b4fc-a8869a703481")</f>
        <v>https://n2t.net/ark:/65665/355a8c8a6-4ffc-4fb0-b4fc-a8869a703481</v>
      </c>
      <c r="H936" s="35" t="s">
        <v>17101</v>
      </c>
      <c r="I936" s="37" t="str" cm="1">
        <f t="array" ref="I936">HYPERLINK("https://n2t.net/ark:/65665/3d743d7bf-9035-462e-8fd6-e7a662820b50")</f>
        <v>https://n2t.net/ark:/65665/3d743d7bf-9035-462e-8fd6-e7a662820b50</v>
      </c>
      <c r="J936" s="35" t="s">
        <v>9185</v>
      </c>
      <c r="K936" s="35" t="s">
        <v>9185</v>
      </c>
      <c r="L936" s="43" t="str" cm="1">
        <f t="array" ref="L936">HYPERLINK("https://www.ncbi.nlm.nih.gov/biosample/?term=SAMN48403185","SAMN48403185")</f>
        <v>SAMN48403185</v>
      </c>
      <c r="M936" s="43" t="str" cm="1">
        <f t="array" ref="M936">HYPERLINK("https://www.ncbi.nlm.nih.gov/sra/?term=SRR33529973","SRR33529973")</f>
        <v>SRR33529973</v>
      </c>
      <c r="N936" s="43" t="str" cm="1">
        <f t="array" ref="N936">HYPERLINK("https://www.ncbi.nlm.nih.gov/nuccore/PV656763","PV656763")</f>
        <v>PV656763</v>
      </c>
      <c r="O936" s="37"/>
      <c r="P936" s="41" t="s">
        <v>12332</v>
      </c>
    </row>
    <row r="937" spans="1:16" ht="12.75" customHeight="1">
      <c r="A937" s="35" t="s">
        <v>16974</v>
      </c>
      <c r="B937" s="36" t="s">
        <v>17102</v>
      </c>
      <c r="C937" s="35" t="s">
        <v>5963</v>
      </c>
      <c r="D937" s="35" t="s">
        <v>8979</v>
      </c>
      <c r="E937" s="38" t="s">
        <v>17103</v>
      </c>
      <c r="F937" s="39"/>
      <c r="G937" s="40" t="s">
        <v>17104</v>
      </c>
      <c r="H937" s="35" t="s">
        <v>17105</v>
      </c>
      <c r="I937" s="40" t="s">
        <v>17106</v>
      </c>
      <c r="J937" s="35" t="s">
        <v>17107</v>
      </c>
      <c r="K937" s="40" t="s">
        <v>17108</v>
      </c>
      <c r="L937" s="40" t="s">
        <v>17109</v>
      </c>
      <c r="M937" s="40" t="s">
        <v>17110</v>
      </c>
      <c r="N937" s="40" t="s">
        <v>17111</v>
      </c>
      <c r="O937" s="37"/>
      <c r="P937" s="41" t="s">
        <v>9263</v>
      </c>
    </row>
    <row r="938" spans="1:16" ht="12.75" customHeight="1">
      <c r="A938" s="35" t="s">
        <v>5846</v>
      </c>
      <c r="B938" s="36" t="s">
        <v>17112</v>
      </c>
      <c r="C938" s="35" t="s">
        <v>5967</v>
      </c>
      <c r="D938" s="35" t="s">
        <v>8991</v>
      </c>
      <c r="E938" s="38" t="s">
        <v>17113</v>
      </c>
      <c r="F938" s="39"/>
      <c r="G938" s="40" t="s">
        <v>17114</v>
      </c>
      <c r="H938" s="35" t="s">
        <v>17115</v>
      </c>
      <c r="I938" s="40" t="s">
        <v>17116</v>
      </c>
      <c r="J938" s="35" t="s">
        <v>17117</v>
      </c>
      <c r="K938" s="40" t="s">
        <v>17118</v>
      </c>
      <c r="L938" s="40" t="s">
        <v>17119</v>
      </c>
      <c r="M938" s="40" t="s">
        <v>17120</v>
      </c>
      <c r="N938" s="40" t="s">
        <v>17121</v>
      </c>
      <c r="O938" s="37"/>
      <c r="P938" s="41" t="s">
        <v>9425</v>
      </c>
    </row>
    <row r="939" spans="1:16" ht="12.75" customHeight="1">
      <c r="A939" s="35" t="s">
        <v>5846</v>
      </c>
      <c r="B939" s="36" t="s">
        <v>17112</v>
      </c>
      <c r="C939" s="35" t="s">
        <v>5967</v>
      </c>
      <c r="D939" s="35" t="s">
        <v>8991</v>
      </c>
      <c r="E939" s="38" t="s">
        <v>17122</v>
      </c>
      <c r="F939" s="39"/>
      <c r="G939" s="40" t="s">
        <v>17123</v>
      </c>
      <c r="H939" s="35" t="s">
        <v>17124</v>
      </c>
      <c r="I939" s="40" t="s">
        <v>17125</v>
      </c>
      <c r="J939" s="35" t="s">
        <v>17126</v>
      </c>
      <c r="K939" s="40" t="s">
        <v>17127</v>
      </c>
      <c r="L939" s="40" t="s">
        <v>17128</v>
      </c>
      <c r="M939" s="40" t="s">
        <v>17129</v>
      </c>
      <c r="N939" s="40" t="s">
        <v>17130</v>
      </c>
      <c r="O939" s="37"/>
      <c r="P939" s="41" t="s">
        <v>10535</v>
      </c>
    </row>
    <row r="940" spans="1:16" ht="12.75" customHeight="1">
      <c r="A940" s="35" t="s">
        <v>5846</v>
      </c>
      <c r="B940" s="36" t="s">
        <v>17112</v>
      </c>
      <c r="C940" s="35" t="s">
        <v>5967</v>
      </c>
      <c r="D940" s="35" t="s">
        <v>8991</v>
      </c>
      <c r="E940" s="38" t="s">
        <v>17131</v>
      </c>
      <c r="F940" s="39"/>
      <c r="G940" s="40" t="s">
        <v>17132</v>
      </c>
      <c r="H940" s="35" t="s">
        <v>17133</v>
      </c>
      <c r="I940" s="40" t="s">
        <v>17134</v>
      </c>
      <c r="J940" s="35" t="s">
        <v>17135</v>
      </c>
      <c r="K940" s="40" t="s">
        <v>17136</v>
      </c>
      <c r="L940" s="40" t="s">
        <v>17137</v>
      </c>
      <c r="M940" s="40" t="s">
        <v>17138</v>
      </c>
      <c r="N940" s="40" t="s">
        <v>17139</v>
      </c>
      <c r="O940" s="37"/>
      <c r="P940" s="41" t="s">
        <v>10535</v>
      </c>
    </row>
    <row r="941" spans="1:16" ht="12.75" customHeight="1">
      <c r="A941" s="35" t="s">
        <v>5846</v>
      </c>
      <c r="B941" s="36" t="s">
        <v>17112</v>
      </c>
      <c r="C941" s="35" t="s">
        <v>5967</v>
      </c>
      <c r="D941" s="35" t="s">
        <v>8991</v>
      </c>
      <c r="E941" s="38" t="s">
        <v>17140</v>
      </c>
      <c r="F941" s="39"/>
      <c r="G941" s="40" t="s">
        <v>17141</v>
      </c>
      <c r="H941" s="35" t="s">
        <v>17142</v>
      </c>
      <c r="I941" s="40" t="s">
        <v>17143</v>
      </c>
      <c r="J941" s="35" t="s">
        <v>17144</v>
      </c>
      <c r="K941" s="40" t="s">
        <v>17145</v>
      </c>
      <c r="L941" s="40" t="s">
        <v>17146</v>
      </c>
      <c r="M941" s="40" t="s">
        <v>17147</v>
      </c>
      <c r="N941" s="40" t="s">
        <v>17148</v>
      </c>
      <c r="O941" s="37"/>
      <c r="P941" s="41" t="s">
        <v>10535</v>
      </c>
    </row>
    <row r="942" spans="1:16" ht="12.95" customHeight="1">
      <c r="A942" s="35" t="s">
        <v>5846</v>
      </c>
      <c r="B942" s="36" t="s">
        <v>17112</v>
      </c>
      <c r="C942" s="35" t="s">
        <v>5967</v>
      </c>
      <c r="D942" s="35" t="s">
        <v>8991</v>
      </c>
      <c r="E942" s="38" t="s">
        <v>17149</v>
      </c>
      <c r="F942" s="39"/>
      <c r="G942" s="37" t="str" cm="1">
        <f t="array" ref="G942">HYPERLINK("https://n2t.net/ark:/65665/3f47b0838-b8d3-4634-a3a6-a334fe82e43c")</f>
        <v>https://n2t.net/ark:/65665/3f47b0838-b8d3-4634-a3a6-a334fe82e43c</v>
      </c>
      <c r="H942" s="35" t="s">
        <v>17150</v>
      </c>
      <c r="I942" s="37" t="str" cm="1">
        <f t="array" ref="I942">HYPERLINK("https://n2t.net/ark:/65665/30dd10821-4815-41f7-afbd-2cda82287933")</f>
        <v>https://n2t.net/ark:/65665/30dd10821-4815-41f7-afbd-2cda82287933</v>
      </c>
      <c r="J942" s="35" t="s">
        <v>9185</v>
      </c>
      <c r="K942" s="35" t="s">
        <v>9185</v>
      </c>
      <c r="L942" s="43" t="str" cm="1">
        <f t="array" ref="L942">HYPERLINK("https://www.ncbi.nlm.nih.gov/biosample/?term=SAMN48403186","SAMN48403186")</f>
        <v>SAMN48403186</v>
      </c>
      <c r="M942" s="43" t="str" cm="1">
        <f t="array" ref="M942">HYPERLINK("https://www.ncbi.nlm.nih.gov/sra/?term=SRR33529972","SRR33529972")</f>
        <v>SRR33529972</v>
      </c>
      <c r="N942" s="43" t="str" cm="1">
        <f t="array" ref="N942">HYPERLINK("https://www.ncbi.nlm.nih.gov/nuccore/PV656762","PV656762")</f>
        <v>PV656762</v>
      </c>
      <c r="O942" s="37"/>
      <c r="P942" s="41" t="s">
        <v>12332</v>
      </c>
    </row>
    <row r="943" spans="1:16" ht="12.95" customHeight="1">
      <c r="A943" s="35" t="s">
        <v>5846</v>
      </c>
      <c r="B943" s="36" t="s">
        <v>17112</v>
      </c>
      <c r="C943" s="35" t="s">
        <v>5967</v>
      </c>
      <c r="D943" s="35" t="s">
        <v>8991</v>
      </c>
      <c r="E943" s="38" t="s">
        <v>17151</v>
      </c>
      <c r="F943" s="39"/>
      <c r="G943" s="37" t="str" cm="1">
        <f t="array" ref="G943">HYPERLINK("https://n2t.net/ark:/65665/34640e235-8652-462d-bc04-48c499cdb749")</f>
        <v>https://n2t.net/ark:/65665/34640e235-8652-462d-bc04-48c499cdb749</v>
      </c>
      <c r="H943" s="35" t="s">
        <v>17152</v>
      </c>
      <c r="I943" s="37" t="str" cm="1">
        <f t="array" ref="I943">HYPERLINK("https://n2t.net/ark:/65665/37e331ee2-e189-4478-9bdc-0e6eefd27c7b")</f>
        <v>https://n2t.net/ark:/65665/37e331ee2-e189-4478-9bdc-0e6eefd27c7b</v>
      </c>
      <c r="J943" s="35" t="s">
        <v>9185</v>
      </c>
      <c r="K943" s="35" t="s">
        <v>9185</v>
      </c>
      <c r="L943" s="43" t="str" cm="1">
        <f t="array" ref="L943">HYPERLINK("https://www.ncbi.nlm.nih.gov/biosample/?term=SAMN48403187","SAMN48403187")</f>
        <v>SAMN48403187</v>
      </c>
      <c r="M943" s="43" t="str" cm="1">
        <f t="array" ref="M943">HYPERLINK("https://www.ncbi.nlm.nih.gov/sra/?term=SRR33529971","SRR33529971")</f>
        <v>SRR33529971</v>
      </c>
      <c r="N943" s="43" t="str" cm="1">
        <f t="array" ref="N943">HYPERLINK("https://www.ncbi.nlm.nih.gov/nuccore/PV656773","PV656773")</f>
        <v>PV656773</v>
      </c>
      <c r="O943" s="37"/>
      <c r="P943" s="41" t="s">
        <v>12332</v>
      </c>
    </row>
    <row r="944" spans="1:16" ht="12.75" customHeight="1">
      <c r="A944" s="35" t="s">
        <v>5846</v>
      </c>
      <c r="B944" s="36" t="s">
        <v>17153</v>
      </c>
      <c r="C944" s="35" t="s">
        <v>5973</v>
      </c>
      <c r="D944" s="35" t="s">
        <v>8991</v>
      </c>
      <c r="E944" s="38" t="s">
        <v>17154</v>
      </c>
      <c r="F944" s="39"/>
      <c r="G944" s="40" t="s">
        <v>17155</v>
      </c>
      <c r="H944" s="35" t="s">
        <v>17156</v>
      </c>
      <c r="I944" s="40" t="s">
        <v>17157</v>
      </c>
      <c r="J944" s="35" t="s">
        <v>17158</v>
      </c>
      <c r="K944" s="40" t="s">
        <v>17159</v>
      </c>
      <c r="L944" s="40" t="s">
        <v>17160</v>
      </c>
      <c r="M944" s="40" t="s">
        <v>17161</v>
      </c>
      <c r="N944" s="40" t="s">
        <v>17162</v>
      </c>
      <c r="O944" s="37"/>
      <c r="P944" s="41" t="s">
        <v>9021</v>
      </c>
    </row>
    <row r="945" spans="1:16" ht="12.75" customHeight="1">
      <c r="A945" s="35" t="s">
        <v>5846</v>
      </c>
      <c r="B945" s="36" t="s">
        <v>17163</v>
      </c>
      <c r="C945" s="35" t="s">
        <v>5977</v>
      </c>
      <c r="D945" s="35" t="s">
        <v>8991</v>
      </c>
      <c r="E945" s="38" t="s">
        <v>17164</v>
      </c>
      <c r="F945" s="39"/>
      <c r="G945" s="40" t="s">
        <v>17165</v>
      </c>
      <c r="H945" s="35" t="s">
        <v>17166</v>
      </c>
      <c r="I945" s="40" t="s">
        <v>17167</v>
      </c>
      <c r="J945" s="35" t="s">
        <v>17168</v>
      </c>
      <c r="K945" s="40" t="s">
        <v>17169</v>
      </c>
      <c r="L945" s="40" t="s">
        <v>17170</v>
      </c>
      <c r="M945" s="40" t="s">
        <v>17171</v>
      </c>
      <c r="N945" s="40" t="s">
        <v>17172</v>
      </c>
      <c r="O945" s="37"/>
      <c r="P945" s="41" t="s">
        <v>9766</v>
      </c>
    </row>
    <row r="946" spans="1:16" ht="12.75" customHeight="1">
      <c r="A946" s="35" t="s">
        <v>5846</v>
      </c>
      <c r="B946" s="36" t="s">
        <v>17173</v>
      </c>
      <c r="C946" s="35" t="s">
        <v>5979</v>
      </c>
      <c r="D946" s="35" t="s">
        <v>8991</v>
      </c>
      <c r="E946" s="38" t="s">
        <v>17174</v>
      </c>
      <c r="F946" s="39"/>
      <c r="G946" s="40" t="s">
        <v>17175</v>
      </c>
      <c r="H946" s="35" t="s">
        <v>9185</v>
      </c>
      <c r="I946" s="35" t="s">
        <v>9185</v>
      </c>
      <c r="J946" s="35" t="s">
        <v>17176</v>
      </c>
      <c r="K946" s="40" t="s">
        <v>17177</v>
      </c>
      <c r="L946" s="40" t="s">
        <v>17178</v>
      </c>
      <c r="M946" s="40" t="s">
        <v>17179</v>
      </c>
      <c r="N946" s="40" t="s">
        <v>17180</v>
      </c>
      <c r="O946" s="37"/>
      <c r="P946" s="41" t="s">
        <v>9920</v>
      </c>
    </row>
    <row r="947" spans="1:16" ht="12.75" customHeight="1">
      <c r="A947" s="35" t="s">
        <v>5846</v>
      </c>
      <c r="B947" s="36" t="s">
        <v>17181</v>
      </c>
      <c r="C947" s="35" t="s">
        <v>17182</v>
      </c>
      <c r="D947" s="35" t="s">
        <v>9266</v>
      </c>
      <c r="E947" s="38" t="s">
        <v>17183</v>
      </c>
      <c r="F947" s="39"/>
      <c r="G947" s="40" t="s">
        <v>17184</v>
      </c>
      <c r="H947" s="35" t="s">
        <v>17185</v>
      </c>
      <c r="I947" s="40" t="s">
        <v>17186</v>
      </c>
      <c r="J947" s="35" t="s">
        <v>17187</v>
      </c>
      <c r="K947" s="40" t="s">
        <v>17188</v>
      </c>
      <c r="L947" s="40" t="s">
        <v>17189</v>
      </c>
      <c r="M947" s="40" t="s">
        <v>17190</v>
      </c>
      <c r="N947" s="40" t="s">
        <v>17191</v>
      </c>
      <c r="O947" s="37"/>
      <c r="P947" s="41" t="s">
        <v>9646</v>
      </c>
    </row>
    <row r="948" spans="1:16" ht="12.75" customHeight="1">
      <c r="A948" s="35" t="s">
        <v>5846</v>
      </c>
      <c r="B948" s="36" t="s">
        <v>17192</v>
      </c>
      <c r="C948" s="35" t="s">
        <v>5995</v>
      </c>
      <c r="D948" s="35" t="s">
        <v>9459</v>
      </c>
      <c r="E948" s="38" t="s">
        <v>17193</v>
      </c>
      <c r="F948" s="39"/>
      <c r="G948" s="40" t="s">
        <v>17194</v>
      </c>
      <c r="H948" s="35" t="s">
        <v>17195</v>
      </c>
      <c r="I948" s="40" t="s">
        <v>17196</v>
      </c>
      <c r="J948" s="35" t="s">
        <v>17197</v>
      </c>
      <c r="K948" s="40" t="s">
        <v>17198</v>
      </c>
      <c r="L948" s="40" t="s">
        <v>17199</v>
      </c>
      <c r="M948" s="40" t="s">
        <v>17200</v>
      </c>
      <c r="N948" s="40" t="s">
        <v>17201</v>
      </c>
      <c r="O948" s="37"/>
      <c r="P948" s="41" t="s">
        <v>9021</v>
      </c>
    </row>
    <row r="949" spans="1:16" ht="12.75" customHeight="1">
      <c r="A949" s="35" t="s">
        <v>6026</v>
      </c>
      <c r="B949" s="36" t="s">
        <v>17202</v>
      </c>
      <c r="C949" s="35" t="s">
        <v>6039</v>
      </c>
      <c r="D949" s="35" t="s">
        <v>8991</v>
      </c>
      <c r="E949" s="38" t="s">
        <v>17203</v>
      </c>
      <c r="F949" s="39"/>
      <c r="G949" s="40" t="s">
        <v>17204</v>
      </c>
      <c r="H949" s="35" t="s">
        <v>17205</v>
      </c>
      <c r="I949" s="40" t="s">
        <v>17206</v>
      </c>
      <c r="J949" s="35" t="s">
        <v>17207</v>
      </c>
      <c r="K949" s="40" t="s">
        <v>17208</v>
      </c>
      <c r="L949" s="40" t="s">
        <v>17209</v>
      </c>
      <c r="M949" s="40" t="s">
        <v>17210</v>
      </c>
      <c r="N949" s="40" t="s">
        <v>17211</v>
      </c>
      <c r="O949" s="37"/>
      <c r="P949" s="41" t="s">
        <v>9021</v>
      </c>
    </row>
    <row r="950" spans="1:16" ht="12.75" customHeight="1">
      <c r="A950" s="35" t="s">
        <v>6058</v>
      </c>
      <c r="B950" s="36" t="s">
        <v>17212</v>
      </c>
      <c r="C950" s="35" t="s">
        <v>17213</v>
      </c>
      <c r="D950" s="35" t="s">
        <v>9266</v>
      </c>
      <c r="E950" s="38" t="s">
        <v>17214</v>
      </c>
      <c r="F950" s="39"/>
      <c r="G950" s="37"/>
      <c r="H950" s="37"/>
      <c r="I950" s="37"/>
      <c r="J950" s="37"/>
      <c r="K950" s="37"/>
      <c r="L950" s="40" t="s">
        <v>17215</v>
      </c>
      <c r="M950" s="40" t="s">
        <v>17216</v>
      </c>
      <c r="N950" s="40" t="s">
        <v>17217</v>
      </c>
      <c r="O950" s="37"/>
      <c r="P950" s="41" t="s">
        <v>9122</v>
      </c>
    </row>
    <row r="951" spans="1:16" ht="12.75" customHeight="1">
      <c r="A951" s="35" t="s">
        <v>6058</v>
      </c>
      <c r="B951" s="36" t="s">
        <v>17218</v>
      </c>
      <c r="C951" s="35" t="s">
        <v>17219</v>
      </c>
      <c r="D951" s="35" t="s">
        <v>9266</v>
      </c>
      <c r="E951" s="38" t="s">
        <v>17220</v>
      </c>
      <c r="F951" s="39"/>
      <c r="G951" s="37"/>
      <c r="H951" s="37"/>
      <c r="I951" s="37"/>
      <c r="J951" s="37"/>
      <c r="K951" s="37"/>
      <c r="L951" s="40" t="s">
        <v>17221</v>
      </c>
      <c r="M951" s="40" t="s">
        <v>17222</v>
      </c>
      <c r="N951" s="40" t="s">
        <v>17223</v>
      </c>
      <c r="O951" s="37"/>
      <c r="P951" s="41" t="s">
        <v>9122</v>
      </c>
    </row>
    <row r="952" spans="1:16" ht="12.95" customHeight="1">
      <c r="A952" s="35" t="s">
        <v>6079</v>
      </c>
      <c r="B952" s="36" t="s">
        <v>17224</v>
      </c>
      <c r="C952" s="35" t="s">
        <v>6081</v>
      </c>
      <c r="D952" s="35" t="s">
        <v>8991</v>
      </c>
      <c r="E952" s="38" t="s">
        <v>17225</v>
      </c>
      <c r="F952" s="39"/>
      <c r="G952" s="37" t="str" cm="1">
        <f t="array" ref="G952">HYPERLINK("https://n2t.net/ark:/65665/37fb90de0-becb-4472-bc52-6de7967ef109")</f>
        <v>https://n2t.net/ark:/65665/37fb90de0-becb-4472-bc52-6de7967ef109</v>
      </c>
      <c r="H952" s="35" t="s">
        <v>17226</v>
      </c>
      <c r="I952" s="37" t="str" cm="1">
        <f t="array" ref="I952">HYPERLINK("https://n2t.net/ark:/65665/3e733090c-947f-4566-8f51-3e040ade5b51")</f>
        <v>https://n2t.net/ark:/65665/3e733090c-947f-4566-8f51-3e040ade5b51</v>
      </c>
      <c r="J952" s="35" t="s">
        <v>9185</v>
      </c>
      <c r="K952" s="35" t="s">
        <v>9185</v>
      </c>
      <c r="L952" s="43" t="str" cm="1">
        <f t="array" ref="L952">HYPERLINK("https://www.ncbi.nlm.nih.gov/biosample/?term=SAMN48402979","SAMN48402979")</f>
        <v>SAMN48402979</v>
      </c>
      <c r="M952" s="43" t="str" cm="1">
        <f t="array" ref="M952">HYPERLINK("https://www.ncbi.nlm.nih.gov/sra/?term=SRR33530021","SRR33530021")</f>
        <v>SRR33530021</v>
      </c>
      <c r="N952" s="43" t="str" cm="1">
        <f t="array" ref="N952">HYPERLINK("https://www.ncbi.nlm.nih.gov/nuccore/PV662072","PV662072")</f>
        <v>PV662072</v>
      </c>
      <c r="O952" s="37"/>
      <c r="P952" s="41" t="s">
        <v>11249</v>
      </c>
    </row>
    <row r="953" spans="1:16" ht="12.95" customHeight="1">
      <c r="A953" s="35" t="s">
        <v>6079</v>
      </c>
      <c r="B953" s="36" t="s">
        <v>17227</v>
      </c>
      <c r="C953" s="35" t="s">
        <v>6083</v>
      </c>
      <c r="D953" s="35" t="s">
        <v>8991</v>
      </c>
      <c r="E953" s="38" t="s">
        <v>17228</v>
      </c>
      <c r="F953" s="39"/>
      <c r="G953" s="37" t="str" cm="1">
        <f t="array" ref="G953">HYPERLINK("https://n2t.net/ark:/65665/3268014f2-ea45-47ed-abb1-6517990ded47")</f>
        <v>https://n2t.net/ark:/65665/3268014f2-ea45-47ed-abb1-6517990ded47</v>
      </c>
      <c r="H953" s="35" t="s">
        <v>17229</v>
      </c>
      <c r="I953" s="37" t="str" cm="1">
        <f t="array" ref="I953">HYPERLINK("https://n2t.net/ark:/65665/3cdbdbba7-0f0b-4221-b049-113a5e65599b")</f>
        <v>https://n2t.net/ark:/65665/3cdbdbba7-0f0b-4221-b049-113a5e65599b</v>
      </c>
      <c r="J953" s="35" t="s">
        <v>9185</v>
      </c>
      <c r="K953" s="35" t="s">
        <v>9185</v>
      </c>
      <c r="L953" s="43" t="str" cm="1">
        <f t="array" ref="L953">HYPERLINK("https://www.ncbi.nlm.nih.gov/biosample/?term=SAMN48402980","SAMN48402980")</f>
        <v>SAMN48402980</v>
      </c>
      <c r="M953" s="43" t="str" cm="1">
        <f t="array" ref="M953">HYPERLINK("https://www.ncbi.nlm.nih.gov/sra/?term=SRR33530020","SRR33530020")</f>
        <v>SRR33530020</v>
      </c>
      <c r="N953" s="43" t="str" cm="1">
        <f t="array" ref="N953">HYPERLINK("https://www.ncbi.nlm.nih.gov/nuccore/PV662076","PV662076")</f>
        <v>PV662076</v>
      </c>
      <c r="O953" s="37"/>
      <c r="P953" s="41" t="s">
        <v>11249</v>
      </c>
    </row>
    <row r="954" spans="1:16" ht="12.95" customHeight="1">
      <c r="A954" s="35" t="s">
        <v>6079</v>
      </c>
      <c r="B954" s="36" t="s">
        <v>17227</v>
      </c>
      <c r="C954" s="35" t="s">
        <v>6083</v>
      </c>
      <c r="D954" s="35" t="s">
        <v>8991</v>
      </c>
      <c r="E954" s="38" t="s">
        <v>17230</v>
      </c>
      <c r="F954" s="39"/>
      <c r="G954" s="37" t="str" cm="1">
        <f t="array" ref="G954">HYPERLINK("https://n2t.net/ark:/65665/32f88016c-5dbf-4696-8237-2b670c133ae4")</f>
        <v>https://n2t.net/ark:/65665/32f88016c-5dbf-4696-8237-2b670c133ae4</v>
      </c>
      <c r="H954" s="35" t="s">
        <v>17231</v>
      </c>
      <c r="I954" s="37" t="str" cm="1">
        <f t="array" ref="I954">HYPERLINK("https://n2t.net/ark:/65665/3369ac302-001b-4cb4-83d7-6b6908ace176")</f>
        <v>https://n2t.net/ark:/65665/3369ac302-001b-4cb4-83d7-6b6908ace176</v>
      </c>
      <c r="J954" s="35" t="s">
        <v>9185</v>
      </c>
      <c r="K954" s="35" t="s">
        <v>9185</v>
      </c>
      <c r="L954" s="43" t="str" cm="1">
        <f t="array" ref="L954">HYPERLINK("https://www.ncbi.nlm.nih.gov/biosample/?term=SAMN48402981","SAMN48402981")</f>
        <v>SAMN48402981</v>
      </c>
      <c r="M954" s="43" t="str" cm="1">
        <f t="array" ref="M954">HYPERLINK("https://www.ncbi.nlm.nih.gov/sra/?term=SRR33529813","SRR33529813")</f>
        <v>SRR33529813</v>
      </c>
      <c r="N954" s="43" t="str" cm="1">
        <f t="array" ref="N954">HYPERLINK("https://www.ncbi.nlm.nih.gov/nuccore/PV662073","PV662073")</f>
        <v>PV662073</v>
      </c>
      <c r="O954" s="37"/>
      <c r="P954" s="41" t="s">
        <v>11249</v>
      </c>
    </row>
    <row r="955" spans="1:16" ht="12.75" customHeight="1">
      <c r="A955" s="35" t="s">
        <v>6079</v>
      </c>
      <c r="B955" s="36" t="s">
        <v>17232</v>
      </c>
      <c r="C955" s="35" t="s">
        <v>6085</v>
      </c>
      <c r="D955" s="35" t="s">
        <v>8991</v>
      </c>
      <c r="E955" s="38" t="s">
        <v>17233</v>
      </c>
      <c r="F955" s="39"/>
      <c r="G955" s="40" t="s">
        <v>17234</v>
      </c>
      <c r="H955" s="35" t="s">
        <v>17235</v>
      </c>
      <c r="I955" s="40" t="s">
        <v>17236</v>
      </c>
      <c r="J955" s="35" t="s">
        <v>17237</v>
      </c>
      <c r="K955" s="40" t="s">
        <v>17238</v>
      </c>
      <c r="L955" s="40" t="s">
        <v>17239</v>
      </c>
      <c r="M955" s="40" t="s">
        <v>17240</v>
      </c>
      <c r="N955" s="40" t="s">
        <v>17241</v>
      </c>
      <c r="O955" s="37"/>
      <c r="P955" s="41" t="s">
        <v>9021</v>
      </c>
    </row>
    <row r="956" spans="1:16" ht="12.75" customHeight="1">
      <c r="A956" s="35" t="s">
        <v>6079</v>
      </c>
      <c r="B956" s="36" t="s">
        <v>17242</v>
      </c>
      <c r="C956" s="35" t="s">
        <v>6087</v>
      </c>
      <c r="D956" s="35" t="s">
        <v>8991</v>
      </c>
      <c r="E956" s="38" t="s">
        <v>17243</v>
      </c>
      <c r="F956" s="39"/>
      <c r="G956" s="40" t="s">
        <v>17244</v>
      </c>
      <c r="H956" s="35" t="s">
        <v>17245</v>
      </c>
      <c r="I956" s="40" t="s">
        <v>17246</v>
      </c>
      <c r="J956" s="35" t="s">
        <v>17247</v>
      </c>
      <c r="K956" s="40" t="s">
        <v>17248</v>
      </c>
      <c r="L956" s="40" t="s">
        <v>17249</v>
      </c>
      <c r="M956" s="40" t="s">
        <v>17250</v>
      </c>
      <c r="N956" s="40" t="s">
        <v>17251</v>
      </c>
      <c r="O956" s="37"/>
      <c r="P956" s="41" t="s">
        <v>9021</v>
      </c>
    </row>
    <row r="957" spans="1:16" ht="12.75" customHeight="1">
      <c r="A957" s="35" t="s">
        <v>6079</v>
      </c>
      <c r="B957" s="36" t="s">
        <v>17252</v>
      </c>
      <c r="C957" s="35" t="s">
        <v>6089</v>
      </c>
      <c r="D957" s="35" t="s">
        <v>8991</v>
      </c>
      <c r="E957" s="38" t="s">
        <v>17253</v>
      </c>
      <c r="F957" s="39"/>
      <c r="G957" s="40" t="s">
        <v>17254</v>
      </c>
      <c r="H957" s="35" t="s">
        <v>17255</v>
      </c>
      <c r="I957" s="40" t="s">
        <v>17256</v>
      </c>
      <c r="J957" s="35" t="s">
        <v>17257</v>
      </c>
      <c r="K957" s="40" t="s">
        <v>17258</v>
      </c>
      <c r="L957" s="40" t="s">
        <v>17259</v>
      </c>
      <c r="M957" s="40" t="s">
        <v>17260</v>
      </c>
      <c r="N957" s="40" t="s">
        <v>17261</v>
      </c>
      <c r="O957" s="37"/>
      <c r="P957" s="41" t="s">
        <v>9021</v>
      </c>
    </row>
    <row r="958" spans="1:16" ht="12.75" customHeight="1">
      <c r="A958" s="35" t="s">
        <v>6079</v>
      </c>
      <c r="B958" s="36" t="s">
        <v>17262</v>
      </c>
      <c r="C958" s="35" t="s">
        <v>17263</v>
      </c>
      <c r="D958" s="35" t="s">
        <v>10013</v>
      </c>
      <c r="E958" s="38" t="s">
        <v>17264</v>
      </c>
      <c r="F958" s="39"/>
      <c r="G958" s="40" t="s">
        <v>17265</v>
      </c>
      <c r="H958" s="35" t="s">
        <v>17266</v>
      </c>
      <c r="I958" s="40" t="s">
        <v>17267</v>
      </c>
      <c r="J958" s="35" t="s">
        <v>17268</v>
      </c>
      <c r="K958" s="40" t="s">
        <v>17269</v>
      </c>
      <c r="L958" s="40" t="s">
        <v>17270</v>
      </c>
      <c r="M958" s="40" t="s">
        <v>17271</v>
      </c>
      <c r="N958" s="40" t="s">
        <v>17272</v>
      </c>
      <c r="O958" s="37"/>
      <c r="P958" s="41" t="s">
        <v>9193</v>
      </c>
    </row>
    <row r="959" spans="1:16" ht="12.75" customHeight="1">
      <c r="A959" s="35" t="s">
        <v>17273</v>
      </c>
      <c r="B959" s="36" t="s">
        <v>17274</v>
      </c>
      <c r="C959" s="35" t="s">
        <v>6096</v>
      </c>
      <c r="D959" s="35" t="s">
        <v>8979</v>
      </c>
      <c r="E959" s="38" t="s">
        <v>17275</v>
      </c>
      <c r="F959" s="39"/>
      <c r="G959" s="40" t="s">
        <v>17276</v>
      </c>
      <c r="H959" s="35" t="s">
        <v>17277</v>
      </c>
      <c r="I959" s="40" t="s">
        <v>17278</v>
      </c>
      <c r="J959" s="35" t="s">
        <v>17279</v>
      </c>
      <c r="K959" s="40" t="s">
        <v>17280</v>
      </c>
      <c r="L959" s="40" t="s">
        <v>17281</v>
      </c>
      <c r="M959" s="40" t="s">
        <v>17282</v>
      </c>
      <c r="N959" s="40" t="s">
        <v>17283</v>
      </c>
      <c r="O959" s="37"/>
      <c r="P959" s="41" t="s">
        <v>9021</v>
      </c>
    </row>
    <row r="960" spans="1:16" ht="12.75" customHeight="1">
      <c r="A960" s="35" t="s">
        <v>17273</v>
      </c>
      <c r="B960" s="36" t="s">
        <v>17284</v>
      </c>
      <c r="C960" s="35" t="s">
        <v>6098</v>
      </c>
      <c r="D960" s="35" t="s">
        <v>8979</v>
      </c>
      <c r="E960" s="38" t="s">
        <v>17285</v>
      </c>
      <c r="F960" s="39"/>
      <c r="G960" s="40" t="s">
        <v>17286</v>
      </c>
      <c r="H960" s="35" t="s">
        <v>17287</v>
      </c>
      <c r="I960" s="40" t="s">
        <v>17288</v>
      </c>
      <c r="J960" s="35" t="s">
        <v>17289</v>
      </c>
      <c r="K960" s="40" t="s">
        <v>17290</v>
      </c>
      <c r="L960" s="40" t="s">
        <v>17291</v>
      </c>
      <c r="M960" s="40" t="s">
        <v>17292</v>
      </c>
      <c r="N960" s="40" t="s">
        <v>17293</v>
      </c>
      <c r="O960" s="37"/>
      <c r="P960" s="41" t="s">
        <v>9021</v>
      </c>
    </row>
    <row r="961" spans="1:16" ht="12.75" customHeight="1">
      <c r="A961" s="35" t="s">
        <v>17273</v>
      </c>
      <c r="B961" s="36" t="s">
        <v>17294</v>
      </c>
      <c r="C961" s="35" t="s">
        <v>6100</v>
      </c>
      <c r="D961" s="35" t="s">
        <v>8979</v>
      </c>
      <c r="E961" s="38" t="s">
        <v>17295</v>
      </c>
      <c r="F961" s="39"/>
      <c r="G961" s="40" t="s">
        <v>17296</v>
      </c>
      <c r="H961" s="35" t="s">
        <v>17297</v>
      </c>
      <c r="I961" s="40" t="s">
        <v>17298</v>
      </c>
      <c r="J961" s="35" t="s">
        <v>17299</v>
      </c>
      <c r="K961" s="40" t="s">
        <v>17300</v>
      </c>
      <c r="L961" s="40" t="s">
        <v>17301</v>
      </c>
      <c r="M961" s="40" t="s">
        <v>17302</v>
      </c>
      <c r="N961" s="40" t="s">
        <v>17303</v>
      </c>
      <c r="O961" s="37"/>
      <c r="P961" s="41" t="s">
        <v>9021</v>
      </c>
    </row>
    <row r="962" spans="1:16" ht="12.75" customHeight="1">
      <c r="A962" s="35" t="s">
        <v>6109</v>
      </c>
      <c r="B962" s="36" t="s">
        <v>17304</v>
      </c>
      <c r="C962" s="35" t="s">
        <v>6111</v>
      </c>
      <c r="D962" s="35" t="s">
        <v>9344</v>
      </c>
      <c r="E962" s="38" t="s">
        <v>17305</v>
      </c>
      <c r="F962" s="42" t="s">
        <v>17306</v>
      </c>
      <c r="G962" s="37"/>
      <c r="H962" s="37"/>
      <c r="I962" s="37"/>
      <c r="J962" s="37"/>
      <c r="K962" s="37"/>
      <c r="L962" s="40" t="s">
        <v>17307</v>
      </c>
      <c r="M962" s="40" t="s">
        <v>17308</v>
      </c>
      <c r="N962" s="40" t="s">
        <v>17309</v>
      </c>
      <c r="O962" s="35" t="s">
        <v>9283</v>
      </c>
      <c r="P962" s="41" t="s">
        <v>9021</v>
      </c>
    </row>
    <row r="963" spans="1:16" ht="12.75" customHeight="1">
      <c r="A963" s="35" t="s">
        <v>6109</v>
      </c>
      <c r="B963" s="36" t="s">
        <v>17310</v>
      </c>
      <c r="C963" s="35" t="s">
        <v>6140</v>
      </c>
      <c r="D963" s="35" t="s">
        <v>9344</v>
      </c>
      <c r="E963" s="38" t="s">
        <v>17311</v>
      </c>
      <c r="F963" s="42" t="s">
        <v>17312</v>
      </c>
      <c r="G963" s="37"/>
      <c r="H963" s="37"/>
      <c r="I963" s="37"/>
      <c r="J963" s="37"/>
      <c r="K963" s="37"/>
      <c r="L963" s="40" t="s">
        <v>17313</v>
      </c>
      <c r="M963" s="40" t="s">
        <v>17314</v>
      </c>
      <c r="N963" s="40" t="s">
        <v>17315</v>
      </c>
      <c r="O963" s="37"/>
      <c r="P963" s="41" t="s">
        <v>9021</v>
      </c>
    </row>
    <row r="964" spans="1:16" ht="12.75" customHeight="1">
      <c r="A964" s="35" t="s">
        <v>6109</v>
      </c>
      <c r="B964" s="36" t="s">
        <v>17316</v>
      </c>
      <c r="C964" s="35" t="s">
        <v>17317</v>
      </c>
      <c r="D964" s="35" t="s">
        <v>10013</v>
      </c>
      <c r="E964" s="38" t="s">
        <v>12188</v>
      </c>
      <c r="F964" s="42" t="s">
        <v>17318</v>
      </c>
      <c r="G964" s="37"/>
      <c r="H964" s="37"/>
      <c r="I964" s="37"/>
      <c r="J964" s="37"/>
      <c r="K964" s="37"/>
      <c r="L964" s="40" t="s">
        <v>17319</v>
      </c>
      <c r="M964" s="40" t="s">
        <v>17320</v>
      </c>
      <c r="N964" s="40" t="s">
        <v>17321</v>
      </c>
      <c r="O964" s="35" t="s">
        <v>9283</v>
      </c>
      <c r="P964" s="41" t="s">
        <v>9263</v>
      </c>
    </row>
    <row r="965" spans="1:16" ht="12.75" customHeight="1">
      <c r="A965" s="35" t="s">
        <v>6109</v>
      </c>
      <c r="B965" s="36" t="s">
        <v>17322</v>
      </c>
      <c r="C965" s="35" t="s">
        <v>6159</v>
      </c>
      <c r="D965" s="35" t="s">
        <v>9459</v>
      </c>
      <c r="E965" s="38" t="s">
        <v>17323</v>
      </c>
      <c r="F965" s="39"/>
      <c r="G965" s="40" t="s">
        <v>17324</v>
      </c>
      <c r="H965" s="35" t="s">
        <v>17325</v>
      </c>
      <c r="I965" s="40" t="s">
        <v>17326</v>
      </c>
      <c r="J965" s="35" t="s">
        <v>17327</v>
      </c>
      <c r="K965" s="40" t="s">
        <v>17328</v>
      </c>
      <c r="L965" s="40" t="s">
        <v>17329</v>
      </c>
      <c r="M965" s="40" t="s">
        <v>17330</v>
      </c>
      <c r="N965" s="40" t="s">
        <v>17331</v>
      </c>
      <c r="O965" s="37"/>
      <c r="P965" s="41" t="s">
        <v>9342</v>
      </c>
    </row>
    <row r="966" spans="1:16" ht="12.75" customHeight="1">
      <c r="A966" s="35" t="s">
        <v>6109</v>
      </c>
      <c r="B966" s="36" t="s">
        <v>17332</v>
      </c>
      <c r="C966" s="35" t="s">
        <v>6161</v>
      </c>
      <c r="D966" s="35" t="s">
        <v>9344</v>
      </c>
      <c r="E966" s="38" t="s">
        <v>11788</v>
      </c>
      <c r="F966" s="42" t="s">
        <v>17333</v>
      </c>
      <c r="G966" s="37"/>
      <c r="H966" s="37"/>
      <c r="I966" s="37"/>
      <c r="J966" s="37"/>
      <c r="K966" s="37"/>
      <c r="L966" s="40" t="s">
        <v>17334</v>
      </c>
      <c r="M966" s="40" t="s">
        <v>17335</v>
      </c>
      <c r="N966" s="40" t="s">
        <v>17336</v>
      </c>
      <c r="O966" s="37"/>
      <c r="P966" s="41" t="s">
        <v>9342</v>
      </c>
    </row>
    <row r="967" spans="1:16" ht="12.75" customHeight="1">
      <c r="A967" s="35" t="s">
        <v>6168</v>
      </c>
      <c r="B967" s="36" t="s">
        <v>17337</v>
      </c>
      <c r="C967" s="35" t="s">
        <v>6172</v>
      </c>
      <c r="D967" s="35" t="s">
        <v>8991</v>
      </c>
      <c r="E967" s="38" t="s">
        <v>17338</v>
      </c>
      <c r="F967" s="39"/>
      <c r="G967" s="40" t="s">
        <v>17339</v>
      </c>
      <c r="H967" s="35" t="s">
        <v>17340</v>
      </c>
      <c r="I967" s="40" t="s">
        <v>17341</v>
      </c>
      <c r="J967" s="35" t="s">
        <v>17342</v>
      </c>
      <c r="K967" s="40" t="s">
        <v>17343</v>
      </c>
      <c r="L967" s="40" t="s">
        <v>17344</v>
      </c>
      <c r="M967" s="40" t="s">
        <v>17345</v>
      </c>
      <c r="N967" s="40" t="s">
        <v>17346</v>
      </c>
      <c r="O967" s="37"/>
      <c r="P967" s="41" t="s">
        <v>9342</v>
      </c>
    </row>
    <row r="968" spans="1:16" ht="12.75" customHeight="1">
      <c r="A968" s="35" t="s">
        <v>6168</v>
      </c>
      <c r="B968" s="36" t="s">
        <v>17347</v>
      </c>
      <c r="C968" s="35" t="s">
        <v>6174</v>
      </c>
      <c r="D968" s="35" t="s">
        <v>8991</v>
      </c>
      <c r="E968" s="38" t="s">
        <v>17348</v>
      </c>
      <c r="F968" s="39"/>
      <c r="G968" s="40" t="s">
        <v>17349</v>
      </c>
      <c r="H968" s="35" t="s">
        <v>9185</v>
      </c>
      <c r="I968" s="35" t="s">
        <v>9185</v>
      </c>
      <c r="J968" s="35" t="s">
        <v>17350</v>
      </c>
      <c r="K968" s="40" t="s">
        <v>17351</v>
      </c>
      <c r="L968" s="40" t="s">
        <v>17352</v>
      </c>
      <c r="M968" s="40" t="s">
        <v>17353</v>
      </c>
      <c r="N968" s="40" t="s">
        <v>17354</v>
      </c>
      <c r="O968" s="37"/>
      <c r="P968" s="41" t="s">
        <v>9342</v>
      </c>
    </row>
    <row r="969" spans="1:16" ht="12.75" customHeight="1">
      <c r="A969" s="35" t="s">
        <v>6168</v>
      </c>
      <c r="B969" s="36" t="s">
        <v>17347</v>
      </c>
      <c r="C969" s="35" t="s">
        <v>6174</v>
      </c>
      <c r="D969" s="35" t="s">
        <v>8991</v>
      </c>
      <c r="E969" s="38" t="s">
        <v>17355</v>
      </c>
      <c r="F969" s="39"/>
      <c r="G969" s="40" t="s">
        <v>17356</v>
      </c>
      <c r="H969" s="35" t="s">
        <v>17357</v>
      </c>
      <c r="I969" s="40" t="s">
        <v>17358</v>
      </c>
      <c r="J969" s="35" t="s">
        <v>17359</v>
      </c>
      <c r="K969" s="40" t="s">
        <v>17360</v>
      </c>
      <c r="L969" s="40" t="s">
        <v>17361</v>
      </c>
      <c r="M969" s="40" t="s">
        <v>17362</v>
      </c>
      <c r="N969" s="40" t="s">
        <v>17363</v>
      </c>
      <c r="O969" s="37"/>
      <c r="P969" s="41" t="s">
        <v>10535</v>
      </c>
    </row>
    <row r="970" spans="1:16" ht="12.75" customHeight="1">
      <c r="A970" s="35" t="s">
        <v>6168</v>
      </c>
      <c r="B970" s="36" t="s">
        <v>17364</v>
      </c>
      <c r="C970" s="35" t="s">
        <v>6176</v>
      </c>
      <c r="D970" s="35" t="s">
        <v>8991</v>
      </c>
      <c r="E970" s="38" t="s">
        <v>17365</v>
      </c>
      <c r="F970" s="39"/>
      <c r="G970" s="40" t="s">
        <v>17366</v>
      </c>
      <c r="H970" s="35" t="s">
        <v>17367</v>
      </c>
      <c r="I970" s="40" t="s">
        <v>17368</v>
      </c>
      <c r="J970" s="35" t="s">
        <v>17369</v>
      </c>
      <c r="K970" s="40" t="s">
        <v>17370</v>
      </c>
      <c r="L970" s="40" t="s">
        <v>17371</v>
      </c>
      <c r="M970" s="40" t="s">
        <v>17372</v>
      </c>
      <c r="N970" s="40" t="s">
        <v>17373</v>
      </c>
      <c r="O970" s="37"/>
      <c r="P970" s="41" t="s">
        <v>9021</v>
      </c>
    </row>
    <row r="971" spans="1:16" ht="12.75" customHeight="1">
      <c r="A971" s="35" t="s">
        <v>6168</v>
      </c>
      <c r="B971" s="36" t="s">
        <v>17374</v>
      </c>
      <c r="C971" s="35" t="s">
        <v>6180</v>
      </c>
      <c r="D971" s="35" t="s">
        <v>8991</v>
      </c>
      <c r="E971" s="38" t="s">
        <v>17375</v>
      </c>
      <c r="F971" s="39"/>
      <c r="G971" s="40" t="s">
        <v>17376</v>
      </c>
      <c r="H971" s="35" t="s">
        <v>17377</v>
      </c>
      <c r="I971" s="40" t="s">
        <v>17378</v>
      </c>
      <c r="J971" s="35" t="s">
        <v>17379</v>
      </c>
      <c r="K971" s="40" t="s">
        <v>17380</v>
      </c>
      <c r="L971" s="40" t="s">
        <v>17381</v>
      </c>
      <c r="M971" s="40" t="s">
        <v>17382</v>
      </c>
      <c r="N971" s="40" t="s">
        <v>17383</v>
      </c>
      <c r="O971" s="37"/>
      <c r="P971" s="41" t="s">
        <v>9342</v>
      </c>
    </row>
    <row r="972" spans="1:16" ht="12.75" customHeight="1">
      <c r="A972" s="35" t="s">
        <v>6168</v>
      </c>
      <c r="B972" s="36" t="s">
        <v>17384</v>
      </c>
      <c r="C972" s="35" t="s">
        <v>6188</v>
      </c>
      <c r="D972" s="35" t="s">
        <v>8991</v>
      </c>
      <c r="E972" s="38" t="s">
        <v>17385</v>
      </c>
      <c r="F972" s="39"/>
      <c r="G972" s="40" t="s">
        <v>17386</v>
      </c>
      <c r="H972" s="35" t="s">
        <v>17387</v>
      </c>
      <c r="I972" s="40" t="s">
        <v>17388</v>
      </c>
      <c r="J972" s="35" t="s">
        <v>17389</v>
      </c>
      <c r="K972" s="40" t="s">
        <v>17390</v>
      </c>
      <c r="L972" s="40" t="s">
        <v>17391</v>
      </c>
      <c r="M972" s="40" t="s">
        <v>17392</v>
      </c>
      <c r="N972" s="40" t="s">
        <v>17393</v>
      </c>
      <c r="O972" s="37"/>
      <c r="P972" s="41" t="s">
        <v>9021</v>
      </c>
    </row>
    <row r="973" spans="1:16" ht="12.75" customHeight="1">
      <c r="A973" s="35" t="s">
        <v>6191</v>
      </c>
      <c r="B973" s="36" t="s">
        <v>17394</v>
      </c>
      <c r="C973" s="35" t="s">
        <v>6193</v>
      </c>
      <c r="D973" s="35" t="s">
        <v>8991</v>
      </c>
      <c r="E973" s="38" t="s">
        <v>17395</v>
      </c>
      <c r="F973" s="39"/>
      <c r="G973" s="40" t="s">
        <v>17396</v>
      </c>
      <c r="H973" s="35" t="s">
        <v>17397</v>
      </c>
      <c r="I973" s="40" t="s">
        <v>17398</v>
      </c>
      <c r="J973" s="35" t="s">
        <v>17399</v>
      </c>
      <c r="K973" s="40" t="s">
        <v>17400</v>
      </c>
      <c r="L973" s="40" t="s">
        <v>17401</v>
      </c>
      <c r="M973" s="40" t="s">
        <v>17402</v>
      </c>
      <c r="N973" s="40" t="s">
        <v>17403</v>
      </c>
      <c r="O973" s="35" t="s">
        <v>9283</v>
      </c>
      <c r="P973" s="41" t="s">
        <v>9263</v>
      </c>
    </row>
    <row r="974" spans="1:16" ht="12.75" customHeight="1">
      <c r="A974" s="35" t="s">
        <v>6216</v>
      </c>
      <c r="B974" s="36" t="s">
        <v>17404</v>
      </c>
      <c r="C974" s="35" t="s">
        <v>17405</v>
      </c>
      <c r="D974" s="35" t="s">
        <v>9266</v>
      </c>
      <c r="E974" s="38" t="s">
        <v>17406</v>
      </c>
      <c r="F974" s="39"/>
      <c r="G974" s="37"/>
      <c r="H974" s="37"/>
      <c r="I974" s="37"/>
      <c r="J974" s="37"/>
      <c r="K974" s="37"/>
      <c r="L974" s="40" t="s">
        <v>17407</v>
      </c>
      <c r="M974" s="40" t="s">
        <v>17408</v>
      </c>
      <c r="N974" s="40" t="s">
        <v>17409</v>
      </c>
      <c r="O974" s="35" t="s">
        <v>9283</v>
      </c>
      <c r="P974" s="41" t="s">
        <v>9263</v>
      </c>
    </row>
    <row r="975" spans="1:16" ht="12.75" customHeight="1">
      <c r="A975" s="35" t="s">
        <v>6216</v>
      </c>
      <c r="B975" s="36" t="s">
        <v>17410</v>
      </c>
      <c r="C975" s="35" t="s">
        <v>6236</v>
      </c>
      <c r="D975" s="35" t="s">
        <v>8991</v>
      </c>
      <c r="E975" s="38" t="s">
        <v>17411</v>
      </c>
      <c r="F975" s="39"/>
      <c r="G975" s="40" t="s">
        <v>17412</v>
      </c>
      <c r="H975" s="35" t="s">
        <v>9185</v>
      </c>
      <c r="I975" s="35" t="s">
        <v>9185</v>
      </c>
      <c r="J975" s="35" t="s">
        <v>17413</v>
      </c>
      <c r="K975" s="40" t="s">
        <v>17414</v>
      </c>
      <c r="L975" s="40" t="s">
        <v>17415</v>
      </c>
      <c r="M975" s="40" t="s">
        <v>17416</v>
      </c>
      <c r="N975" s="40" t="s">
        <v>17417</v>
      </c>
      <c r="O975" s="37"/>
      <c r="P975" s="41" t="s">
        <v>9634</v>
      </c>
    </row>
    <row r="976" spans="1:16" ht="12.75" customHeight="1">
      <c r="A976" s="35" t="s">
        <v>6216</v>
      </c>
      <c r="B976" s="36" t="s">
        <v>17418</v>
      </c>
      <c r="C976" s="35" t="s">
        <v>17419</v>
      </c>
      <c r="D976" s="35" t="s">
        <v>9266</v>
      </c>
      <c r="E976" s="38" t="s">
        <v>17420</v>
      </c>
      <c r="F976" s="39"/>
      <c r="G976" s="37"/>
      <c r="H976" s="37"/>
      <c r="I976" s="37"/>
      <c r="J976" s="37"/>
      <c r="K976" s="37"/>
      <c r="L976" s="40" t="s">
        <v>17421</v>
      </c>
      <c r="M976" s="40" t="s">
        <v>17422</v>
      </c>
      <c r="N976" s="40" t="s">
        <v>17423</v>
      </c>
      <c r="O976" s="37"/>
      <c r="P976" s="41" t="s">
        <v>9122</v>
      </c>
    </row>
    <row r="977" spans="1:16" ht="12.75" customHeight="1">
      <c r="A977" s="35" t="s">
        <v>6246</v>
      </c>
      <c r="B977" s="36" t="s">
        <v>17424</v>
      </c>
      <c r="C977" s="35" t="s">
        <v>6250</v>
      </c>
      <c r="D977" s="35" t="s">
        <v>8991</v>
      </c>
      <c r="E977" s="38" t="s">
        <v>17425</v>
      </c>
      <c r="F977" s="39"/>
      <c r="G977" s="40" t="s">
        <v>17426</v>
      </c>
      <c r="H977" s="35" t="s">
        <v>17427</v>
      </c>
      <c r="I977" s="40" t="s">
        <v>17428</v>
      </c>
      <c r="J977" s="35" t="s">
        <v>17429</v>
      </c>
      <c r="K977" s="40" t="s">
        <v>17430</v>
      </c>
      <c r="L977" s="40" t="s">
        <v>17431</v>
      </c>
      <c r="M977" s="40" t="s">
        <v>17432</v>
      </c>
      <c r="N977" s="40" t="s">
        <v>17433</v>
      </c>
      <c r="O977" s="37"/>
      <c r="P977" s="41" t="s">
        <v>9021</v>
      </c>
    </row>
    <row r="978" spans="1:16" ht="12.75" customHeight="1">
      <c r="A978" s="35" t="s">
        <v>6246</v>
      </c>
      <c r="B978" s="36" t="s">
        <v>17434</v>
      </c>
      <c r="C978" s="35" t="s">
        <v>6254</v>
      </c>
      <c r="D978" s="35" t="s">
        <v>8991</v>
      </c>
      <c r="E978" s="38" t="s">
        <v>17435</v>
      </c>
      <c r="F978" s="39"/>
      <c r="G978" s="40" t="s">
        <v>17436</v>
      </c>
      <c r="H978" s="35" t="s">
        <v>17437</v>
      </c>
      <c r="I978" s="40" t="s">
        <v>17438</v>
      </c>
      <c r="J978" s="35" t="s">
        <v>17439</v>
      </c>
      <c r="K978" s="40" t="s">
        <v>17440</v>
      </c>
      <c r="L978" s="40" t="s">
        <v>17441</v>
      </c>
      <c r="M978" s="40" t="s">
        <v>17442</v>
      </c>
      <c r="N978" s="40" t="s">
        <v>17443</v>
      </c>
      <c r="O978" s="37"/>
      <c r="P978" s="41" t="s">
        <v>9920</v>
      </c>
    </row>
    <row r="979" spans="1:16" ht="12.95" customHeight="1">
      <c r="A979" s="35" t="s">
        <v>6246</v>
      </c>
      <c r="B979" s="36" t="s">
        <v>17434</v>
      </c>
      <c r="C979" s="35" t="s">
        <v>6254</v>
      </c>
      <c r="D979" s="35" t="s">
        <v>8991</v>
      </c>
      <c r="E979" s="38" t="s">
        <v>17444</v>
      </c>
      <c r="F979" s="39"/>
      <c r="G979" s="37" t="str" cm="1">
        <f t="array" ref="G979">HYPERLINK("https://n2t.net/ark:/65665/324ebbb3c-2bd3-493f-869d-bc463dd7cf5d")</f>
        <v>https://n2t.net/ark:/65665/324ebbb3c-2bd3-493f-869d-bc463dd7cf5d</v>
      </c>
      <c r="H979" s="35" t="s">
        <v>17445</v>
      </c>
      <c r="I979" s="37" t="str" cm="1">
        <f t="array" ref="I979">HYPERLINK("https://n2t.net/ark:/65665/30c0adb3d-fd71-4e5b-8472-d528de5116fd")</f>
        <v>https://n2t.net/ark:/65665/30c0adb3d-fd71-4e5b-8472-d528de5116fd</v>
      </c>
      <c r="J979" s="35" t="s">
        <v>9185</v>
      </c>
      <c r="K979" s="35" t="s">
        <v>9185</v>
      </c>
      <c r="L979" s="43" t="str" cm="1">
        <f t="array" ref="L979">HYPERLINK("https://www.ncbi.nlm.nih.gov/biosample/?term=SAMN48403211","SAMN48403211")</f>
        <v>SAMN48403211</v>
      </c>
      <c r="M979" s="43" t="str" cm="1">
        <f t="array" ref="M979">HYPERLINK("https://www.ncbi.nlm.nih.gov/sra/?term=SRR33529704","SRR33529704")</f>
        <v>SRR33529704</v>
      </c>
      <c r="N979" s="43" t="str" cm="1">
        <f t="array" ref="N979">HYPERLINK("https://www.ncbi.nlm.nih.gov/nuccore/PV670478","PV670478")</f>
        <v>PV670478</v>
      </c>
      <c r="O979" s="37"/>
      <c r="P979" s="41" t="s">
        <v>9526</v>
      </c>
    </row>
    <row r="980" spans="1:16" ht="12.75" customHeight="1">
      <c r="A980" s="35" t="s">
        <v>6246</v>
      </c>
      <c r="B980" s="36" t="s">
        <v>17446</v>
      </c>
      <c r="C980" s="35" t="s">
        <v>6256</v>
      </c>
      <c r="D980" s="35" t="s">
        <v>8991</v>
      </c>
      <c r="E980" s="38" t="s">
        <v>17447</v>
      </c>
      <c r="F980" s="39"/>
      <c r="G980" s="40" t="s">
        <v>17448</v>
      </c>
      <c r="H980" s="35" t="s">
        <v>17449</v>
      </c>
      <c r="I980" s="40" t="s">
        <v>17450</v>
      </c>
      <c r="J980" s="35" t="s">
        <v>17451</v>
      </c>
      <c r="K980" s="40" t="s">
        <v>17452</v>
      </c>
      <c r="L980" s="40" t="s">
        <v>17453</v>
      </c>
      <c r="M980" s="40" t="s">
        <v>17454</v>
      </c>
      <c r="N980" s="40" t="s">
        <v>17455</v>
      </c>
      <c r="O980" s="37"/>
      <c r="P980" s="41" t="s">
        <v>9920</v>
      </c>
    </row>
    <row r="981" spans="1:16" ht="12.95" customHeight="1">
      <c r="A981" s="35" t="s">
        <v>6246</v>
      </c>
      <c r="B981" s="36" t="s">
        <v>17446</v>
      </c>
      <c r="C981" s="35" t="s">
        <v>6256</v>
      </c>
      <c r="D981" s="35" t="s">
        <v>8991</v>
      </c>
      <c r="E981" s="38" t="s">
        <v>17456</v>
      </c>
      <c r="F981" s="39"/>
      <c r="G981" s="37" t="str" cm="1">
        <f t="array" ref="G981">HYPERLINK("https://n2t.net/ark:/65665/3f43042d6-8c2e-4584-89dc-933cafce518f")</f>
        <v>https://n2t.net/ark:/65665/3f43042d6-8c2e-4584-89dc-933cafce518f</v>
      </c>
      <c r="H981" s="35" t="s">
        <v>17457</v>
      </c>
      <c r="I981" s="37" t="str" cm="1">
        <f t="array" ref="I981">HYPERLINK("https://n2t.net/ark:/65665/3b1d6eb9e-c8f2-402c-af81-cc3252babee1")</f>
        <v>https://n2t.net/ark:/65665/3b1d6eb9e-c8f2-402c-af81-cc3252babee1</v>
      </c>
      <c r="J981" s="35" t="s">
        <v>9185</v>
      </c>
      <c r="K981" s="35" t="s">
        <v>9185</v>
      </c>
      <c r="L981" s="43" t="str" cm="1">
        <f t="array" ref="L981">HYPERLINK("https://www.ncbi.nlm.nih.gov/biosample/?term=SAMN48403212","SAMN48403212")</f>
        <v>SAMN48403212</v>
      </c>
      <c r="M981" s="43" t="str" cm="1">
        <f t="array" ref="M981">HYPERLINK("https://www.ncbi.nlm.nih.gov/sra/?term=SRR33529703","SRR33529703")</f>
        <v>SRR33529703</v>
      </c>
      <c r="N981" s="43" t="str" cm="1">
        <f t="array" ref="N981">HYPERLINK("https://www.ncbi.nlm.nih.gov/nuccore/PV670471","PV670471")</f>
        <v>PV670471</v>
      </c>
      <c r="O981" s="37"/>
      <c r="P981" s="41" t="s">
        <v>9526</v>
      </c>
    </row>
    <row r="982" spans="1:16" ht="12.95" customHeight="1">
      <c r="A982" s="35" t="s">
        <v>6246</v>
      </c>
      <c r="B982" s="36" t="s">
        <v>17446</v>
      </c>
      <c r="C982" s="35" t="s">
        <v>6256</v>
      </c>
      <c r="D982" s="35" t="s">
        <v>8991</v>
      </c>
      <c r="E982" s="38" t="s">
        <v>17458</v>
      </c>
      <c r="F982" s="39"/>
      <c r="G982" s="37" t="str" cm="1">
        <f t="array" ref="G982">HYPERLINK("https://n2t.net/ark:/65665/372d5a895-b583-4bea-8337-6f1a9dc48923")</f>
        <v>https://n2t.net/ark:/65665/372d5a895-b583-4bea-8337-6f1a9dc48923</v>
      </c>
      <c r="H982" s="35" t="s">
        <v>17459</v>
      </c>
      <c r="I982" s="37" t="str" cm="1">
        <f t="array" ref="I982">HYPERLINK("https://n2t.net/ark:/65665/313b49077-0a11-482f-b9cd-7ef372afed8c")</f>
        <v>https://n2t.net/ark:/65665/313b49077-0a11-482f-b9cd-7ef372afed8c</v>
      </c>
      <c r="J982" s="35" t="s">
        <v>9185</v>
      </c>
      <c r="K982" s="35" t="s">
        <v>9185</v>
      </c>
      <c r="L982" s="43" t="str" cm="1">
        <f t="array" ref="L982">HYPERLINK("https://www.ncbi.nlm.nih.gov/biosample/?term=SAMN48403209","SAMN48403209")</f>
        <v>SAMN48403209</v>
      </c>
      <c r="M982" s="43" t="str" cm="1">
        <f t="array" ref="M982">HYPERLINK("https://www.ncbi.nlm.nih.gov/sra/?term=SRR33529706","SRR33529706")</f>
        <v>SRR33529706</v>
      </c>
      <c r="N982" s="43" t="str" cm="1">
        <f t="array" ref="N982">HYPERLINK("https://www.ncbi.nlm.nih.gov/nuccore/PV670482","PV670482")</f>
        <v>PV670482</v>
      </c>
      <c r="O982" s="37"/>
      <c r="P982" s="41" t="s">
        <v>9526</v>
      </c>
    </row>
    <row r="983" spans="1:16" ht="12.75" customHeight="1">
      <c r="A983" s="35" t="s">
        <v>6246</v>
      </c>
      <c r="B983" s="36" t="s">
        <v>17460</v>
      </c>
      <c r="C983" s="35" t="s">
        <v>6258</v>
      </c>
      <c r="D983" s="35" t="s">
        <v>8991</v>
      </c>
      <c r="E983" s="38" t="s">
        <v>17461</v>
      </c>
      <c r="F983" s="39"/>
      <c r="G983" s="40" t="s">
        <v>17462</v>
      </c>
      <c r="H983" s="35" t="s">
        <v>17463</v>
      </c>
      <c r="I983" s="40" t="s">
        <v>17464</v>
      </c>
      <c r="J983" s="35" t="s">
        <v>17465</v>
      </c>
      <c r="K983" s="40" t="s">
        <v>17466</v>
      </c>
      <c r="L983" s="40" t="s">
        <v>17467</v>
      </c>
      <c r="M983" s="40" t="s">
        <v>17468</v>
      </c>
      <c r="N983" s="40" t="s">
        <v>17469</v>
      </c>
      <c r="O983" s="35" t="s">
        <v>9556</v>
      </c>
      <c r="P983" s="41" t="s">
        <v>10131</v>
      </c>
    </row>
    <row r="984" spans="1:16" ht="12.75" customHeight="1">
      <c r="A984" s="35" t="s">
        <v>6246</v>
      </c>
      <c r="B984" s="36" t="s">
        <v>17470</v>
      </c>
      <c r="C984" s="35" t="s">
        <v>6261</v>
      </c>
      <c r="D984" s="35" t="s">
        <v>8991</v>
      </c>
      <c r="E984" s="38" t="s">
        <v>17471</v>
      </c>
      <c r="F984" s="39"/>
      <c r="G984" s="40" t="s">
        <v>17472</v>
      </c>
      <c r="H984" s="35" t="s">
        <v>17473</v>
      </c>
      <c r="I984" s="40" t="s">
        <v>17474</v>
      </c>
      <c r="J984" s="35" t="s">
        <v>17475</v>
      </c>
      <c r="K984" s="40" t="s">
        <v>17476</v>
      </c>
      <c r="L984" s="40" t="s">
        <v>17477</v>
      </c>
      <c r="M984" s="40" t="s">
        <v>17478</v>
      </c>
      <c r="N984" s="40" t="s">
        <v>17479</v>
      </c>
      <c r="O984" s="37"/>
      <c r="P984" s="41" t="s">
        <v>9122</v>
      </c>
    </row>
    <row r="985" spans="1:16" ht="12.75" customHeight="1">
      <c r="A985" s="35" t="s">
        <v>6246</v>
      </c>
      <c r="B985" s="36" t="s">
        <v>17480</v>
      </c>
      <c r="C985" s="35" t="s">
        <v>6263</v>
      </c>
      <c r="D985" s="35" t="s">
        <v>8991</v>
      </c>
      <c r="E985" s="38" t="s">
        <v>17481</v>
      </c>
      <c r="F985" s="39"/>
      <c r="G985" s="40" t="s">
        <v>17482</v>
      </c>
      <c r="H985" s="35" t="s">
        <v>17483</v>
      </c>
      <c r="I985" s="40" t="s">
        <v>17484</v>
      </c>
      <c r="J985" s="35" t="s">
        <v>17485</v>
      </c>
      <c r="K985" s="40" t="s">
        <v>17486</v>
      </c>
      <c r="L985" s="40" t="s">
        <v>17487</v>
      </c>
      <c r="M985" s="40" t="s">
        <v>17488</v>
      </c>
      <c r="N985" s="40" t="s">
        <v>17489</v>
      </c>
      <c r="O985" s="37"/>
      <c r="P985" s="41" t="s">
        <v>9122</v>
      </c>
    </row>
    <row r="986" spans="1:16" ht="12.95" customHeight="1">
      <c r="A986" s="35" t="s">
        <v>6246</v>
      </c>
      <c r="B986" s="36" t="s">
        <v>17480</v>
      </c>
      <c r="C986" s="35" t="s">
        <v>6263</v>
      </c>
      <c r="D986" s="35" t="s">
        <v>8991</v>
      </c>
      <c r="E986" s="38" t="s">
        <v>17490</v>
      </c>
      <c r="F986" s="39"/>
      <c r="G986" s="37" t="str" cm="1">
        <f t="array" ref="G986">HYPERLINK("https://n2t.net/ark:/65665/3683ea84b-5a0d-4372-a8e9-821d8fa40469")</f>
        <v>https://n2t.net/ark:/65665/3683ea84b-5a0d-4372-a8e9-821d8fa40469</v>
      </c>
      <c r="H986" s="35" t="s">
        <v>17491</v>
      </c>
      <c r="I986" s="37" t="str" cm="1">
        <f t="array" ref="I986">HYPERLINK("https://n2t.net/ark:/65665/38cd79bc5-1db6-495d-86ca-f0e54dce0430")</f>
        <v>https://n2t.net/ark:/65665/38cd79bc5-1db6-495d-86ca-f0e54dce0430</v>
      </c>
      <c r="J986" s="35" t="s">
        <v>9185</v>
      </c>
      <c r="K986" s="35" t="s">
        <v>9185</v>
      </c>
      <c r="L986" s="43" t="str" cm="1">
        <f t="array" ref="L986">HYPERLINK("https://www.ncbi.nlm.nih.gov/biosample/?term=SAMN48403207","SAMN48403207")</f>
        <v>SAMN48403207</v>
      </c>
      <c r="M986" s="43" t="str" cm="1">
        <f t="array" ref="M986">HYPERLINK("https://www.ncbi.nlm.nih.gov/sra/?term=SRR33529709","SRR33529709")</f>
        <v>SRR33529709</v>
      </c>
      <c r="N986" s="43" t="str" cm="1">
        <f t="array" ref="N986">HYPERLINK("https://www.ncbi.nlm.nih.gov/nuccore/PV670479","PV670479")</f>
        <v>PV670479</v>
      </c>
      <c r="O986" s="37"/>
      <c r="P986" s="41" t="s">
        <v>9526</v>
      </c>
    </row>
    <row r="987" spans="1:16" ht="12.95" customHeight="1">
      <c r="A987" s="35" t="s">
        <v>6246</v>
      </c>
      <c r="B987" s="36" t="s">
        <v>17480</v>
      </c>
      <c r="C987" s="35" t="s">
        <v>6263</v>
      </c>
      <c r="D987" s="35" t="s">
        <v>8991</v>
      </c>
      <c r="E987" s="38" t="s">
        <v>17492</v>
      </c>
      <c r="F987" s="39"/>
      <c r="G987" s="37" t="str" cm="1">
        <f t="array" ref="G987">HYPERLINK("https://n2t.net/ark:/65665/37de548b9-4e8a-46ad-8ce8-58d4f199230f")</f>
        <v>https://n2t.net/ark:/65665/37de548b9-4e8a-46ad-8ce8-58d4f199230f</v>
      </c>
      <c r="H987" s="35" t="s">
        <v>17493</v>
      </c>
      <c r="I987" s="37" t="str" cm="1">
        <f t="array" ref="I987">HYPERLINK("https://n2t.net/ark:/65665/3ca3e19ba-e6a4-4887-917c-fe0460e66434")</f>
        <v>https://n2t.net/ark:/65665/3ca3e19ba-e6a4-4887-917c-fe0460e66434</v>
      </c>
      <c r="J987" s="35" t="s">
        <v>9185</v>
      </c>
      <c r="K987" s="35" t="s">
        <v>9185</v>
      </c>
      <c r="L987" s="43" t="str" cm="1">
        <f t="array" ref="L987">HYPERLINK("https://www.ncbi.nlm.nih.gov/biosample/?term=SAMN48403208","SAMN48403208")</f>
        <v>SAMN48403208</v>
      </c>
      <c r="M987" s="43" t="str" cm="1">
        <f t="array" ref="M987">HYPERLINK("https://www.ncbi.nlm.nih.gov/sra/?term=SRR33529708","SRR33529708")</f>
        <v>SRR33529708</v>
      </c>
      <c r="N987" s="43" t="str" cm="1">
        <f t="array" ref="N987">HYPERLINK("https://www.ncbi.nlm.nih.gov/nuccore/PV670480","PV670480")</f>
        <v>PV670480</v>
      </c>
      <c r="O987" s="37"/>
      <c r="P987" s="41" t="s">
        <v>9526</v>
      </c>
    </row>
    <row r="988" spans="1:16" ht="12.75" customHeight="1">
      <c r="A988" s="35" t="s">
        <v>6246</v>
      </c>
      <c r="B988" s="36" t="s">
        <v>17494</v>
      </c>
      <c r="C988" s="35" t="s">
        <v>6265</v>
      </c>
      <c r="D988" s="35" t="s">
        <v>8991</v>
      </c>
      <c r="E988" s="38" t="s">
        <v>17495</v>
      </c>
      <c r="F988" s="39"/>
      <c r="G988" s="40" t="s">
        <v>17496</v>
      </c>
      <c r="H988" s="35" t="s">
        <v>17497</v>
      </c>
      <c r="I988" s="40" t="s">
        <v>17498</v>
      </c>
      <c r="J988" s="35" t="s">
        <v>17499</v>
      </c>
      <c r="K988" s="40" t="s">
        <v>17500</v>
      </c>
      <c r="L988" s="40" t="s">
        <v>17501</v>
      </c>
      <c r="M988" s="40" t="s">
        <v>17502</v>
      </c>
      <c r="N988" s="40" t="s">
        <v>17503</v>
      </c>
      <c r="O988" s="37"/>
      <c r="P988" s="41" t="s">
        <v>9122</v>
      </c>
    </row>
    <row r="989" spans="1:16" ht="12.95" customHeight="1">
      <c r="A989" s="35" t="s">
        <v>6246</v>
      </c>
      <c r="B989" s="36" t="s">
        <v>17494</v>
      </c>
      <c r="C989" s="35" t="s">
        <v>6265</v>
      </c>
      <c r="D989" s="35" t="s">
        <v>8991</v>
      </c>
      <c r="E989" s="38" t="s">
        <v>17504</v>
      </c>
      <c r="F989" s="39"/>
      <c r="G989" s="37" t="str" cm="1">
        <f t="array" ref="G989">HYPERLINK("https://n2t.net/ark:/65665/31036c28b-8653-4e89-94af-1ee07dde0f72")</f>
        <v>https://n2t.net/ark:/65665/31036c28b-8653-4e89-94af-1ee07dde0f72</v>
      </c>
      <c r="H989" s="35" t="s">
        <v>17505</v>
      </c>
      <c r="I989" s="37" t="str" cm="1">
        <f t="array" ref="I989">HYPERLINK("https://n2t.net/ark:/65665/3221dc931-0a79-41e1-9697-07c67515269d")</f>
        <v>https://n2t.net/ark:/65665/3221dc931-0a79-41e1-9697-07c67515269d</v>
      </c>
      <c r="J989" s="35" t="s">
        <v>9185</v>
      </c>
      <c r="K989" s="35" t="s">
        <v>9185</v>
      </c>
      <c r="L989" s="43" t="str" cm="1">
        <f t="array" ref="L989">HYPERLINK("https://www.ncbi.nlm.nih.gov/biosample/?term=SAMN48403206","SAMN48403206")</f>
        <v>SAMN48403206</v>
      </c>
      <c r="M989" s="43" t="str" cm="1">
        <f t="array" ref="M989">HYPERLINK("https://www.ncbi.nlm.nih.gov/sra/?term=SRR33529950","SRR33529950")</f>
        <v>SRR33529950</v>
      </c>
      <c r="N989" s="43" t="str" cm="1">
        <f t="array" ref="N989">HYPERLINK("https://www.ncbi.nlm.nih.gov/nuccore/PV670467","PV670467")</f>
        <v>PV670467</v>
      </c>
      <c r="O989" s="37"/>
      <c r="P989" s="41" t="s">
        <v>9526</v>
      </c>
    </row>
    <row r="990" spans="1:16" ht="12.95" customHeight="1">
      <c r="A990" s="35" t="s">
        <v>6246</v>
      </c>
      <c r="B990" s="36" t="s">
        <v>17494</v>
      </c>
      <c r="C990" s="35" t="s">
        <v>6265</v>
      </c>
      <c r="D990" s="35" t="s">
        <v>8991</v>
      </c>
      <c r="E990" s="38" t="s">
        <v>17506</v>
      </c>
      <c r="F990" s="39"/>
      <c r="G990" s="37" t="str" cm="1">
        <f t="array" ref="G990">HYPERLINK("https://n2t.net/ark:/65665/377abd399-ae31-46ff-89e8-7363ac6768c2")</f>
        <v>https://n2t.net/ark:/65665/377abd399-ae31-46ff-89e8-7363ac6768c2</v>
      </c>
      <c r="H990" s="35" t="s">
        <v>17507</v>
      </c>
      <c r="I990" s="37" t="str" cm="1">
        <f t="array" ref="I990">HYPERLINK("https://n2t.net/ark:/65665/3c55e7052-c7fb-460c-86f1-14a7686f43f5")</f>
        <v>https://n2t.net/ark:/65665/3c55e7052-c7fb-460c-86f1-14a7686f43f5</v>
      </c>
      <c r="J990" s="35" t="s">
        <v>9185</v>
      </c>
      <c r="K990" s="35" t="s">
        <v>9185</v>
      </c>
      <c r="L990" s="43" t="str" cm="1">
        <f t="array" ref="L990">HYPERLINK("https://www.ncbi.nlm.nih.gov/biosample/?term=SAMN48403213","SAMN48403213")</f>
        <v>SAMN48403213</v>
      </c>
      <c r="M990" s="43" t="str" cm="1">
        <f t="array" ref="M990">HYPERLINK("https://www.ncbi.nlm.nih.gov/sra/?term=SRR33529702","SRR33529702")</f>
        <v>SRR33529702</v>
      </c>
      <c r="N990" s="43" t="str" cm="1">
        <f t="array" ref="N990">HYPERLINK("https://www.ncbi.nlm.nih.gov/nuccore/PV670468","PV670468")</f>
        <v>PV670468</v>
      </c>
      <c r="O990" s="37"/>
      <c r="P990" s="41" t="s">
        <v>9526</v>
      </c>
    </row>
    <row r="991" spans="1:16" ht="12.95" customHeight="1">
      <c r="A991" s="35" t="s">
        <v>6246</v>
      </c>
      <c r="B991" s="36" t="s">
        <v>17494</v>
      </c>
      <c r="C991" s="35" t="s">
        <v>6265</v>
      </c>
      <c r="D991" s="35" t="s">
        <v>8991</v>
      </c>
      <c r="E991" s="38" t="s">
        <v>17508</v>
      </c>
      <c r="F991" s="39"/>
      <c r="G991" s="37" t="str" cm="1">
        <f t="array" ref="G991">HYPERLINK("https://n2t.net/ark:/65665/3c8da2497-16e6-4b79-8846-7b1463c297f8")</f>
        <v>https://n2t.net/ark:/65665/3c8da2497-16e6-4b79-8846-7b1463c297f8</v>
      </c>
      <c r="H991" s="35" t="s">
        <v>17509</v>
      </c>
      <c r="I991" s="37" t="str" cm="1">
        <f t="array" ref="I991">HYPERLINK("https://n2t.net/ark:/65665/346cb5977-dcfd-4830-9332-8218f0e9842d")</f>
        <v>https://n2t.net/ark:/65665/346cb5977-dcfd-4830-9332-8218f0e9842d</v>
      </c>
      <c r="J991" s="35" t="s">
        <v>9185</v>
      </c>
      <c r="K991" s="35" t="s">
        <v>9185</v>
      </c>
      <c r="L991" s="43" t="str" cm="1">
        <f t="array" ref="L991">HYPERLINK("https://www.ncbi.nlm.nih.gov/biosample/?term=SAMN48403210","SAMN48403210")</f>
        <v>SAMN48403210</v>
      </c>
      <c r="M991" s="43" t="str" cm="1">
        <f t="array" ref="M991">HYPERLINK("https://www.ncbi.nlm.nih.gov/sra/?term=SRR33529705","SRR33529705")</f>
        <v>SRR33529705</v>
      </c>
      <c r="N991" s="43" t="str" cm="1">
        <f t="array" ref="N991">HYPERLINK("https://www.ncbi.nlm.nih.gov/nuccore/PV670484","PV670484")</f>
        <v>PV670484</v>
      </c>
      <c r="O991" s="37"/>
      <c r="P991" s="41" t="s">
        <v>9526</v>
      </c>
    </row>
    <row r="992" spans="1:16" ht="12.75" customHeight="1">
      <c r="A992" s="35" t="s">
        <v>6305</v>
      </c>
      <c r="B992" s="36" t="s">
        <v>17510</v>
      </c>
      <c r="C992" s="35" t="s">
        <v>6319</v>
      </c>
      <c r="D992" s="35" t="s">
        <v>8991</v>
      </c>
      <c r="E992" s="38" t="s">
        <v>17511</v>
      </c>
      <c r="F992" s="39"/>
      <c r="G992" s="40" t="s">
        <v>17512</v>
      </c>
      <c r="H992" s="35" t="s">
        <v>17513</v>
      </c>
      <c r="I992" s="40" t="s">
        <v>17514</v>
      </c>
      <c r="J992" s="35" t="s">
        <v>17515</v>
      </c>
      <c r="K992" s="40" t="s">
        <v>17516</v>
      </c>
      <c r="L992" s="40" t="s">
        <v>17517</v>
      </c>
      <c r="M992" s="40" t="s">
        <v>17518</v>
      </c>
      <c r="N992" s="40" t="s">
        <v>17519</v>
      </c>
      <c r="O992" s="37"/>
      <c r="P992" s="41" t="s">
        <v>10487</v>
      </c>
    </row>
    <row r="993" spans="1:16" ht="12.75" customHeight="1">
      <c r="A993" s="35" t="s">
        <v>6305</v>
      </c>
      <c r="B993" s="36" t="s">
        <v>17510</v>
      </c>
      <c r="C993" s="35" t="s">
        <v>6319</v>
      </c>
      <c r="D993" s="35" t="s">
        <v>8991</v>
      </c>
      <c r="E993" s="38" t="s">
        <v>17520</v>
      </c>
      <c r="F993" s="39"/>
      <c r="G993" s="40" t="s">
        <v>17521</v>
      </c>
      <c r="H993" s="35" t="s">
        <v>9185</v>
      </c>
      <c r="I993" s="35" t="s">
        <v>9185</v>
      </c>
      <c r="J993" s="35" t="s">
        <v>17522</v>
      </c>
      <c r="K993" s="40" t="s">
        <v>17523</v>
      </c>
      <c r="L993" s="40" t="s">
        <v>17524</v>
      </c>
      <c r="M993" s="40" t="s">
        <v>17525</v>
      </c>
      <c r="N993" s="40" t="s">
        <v>17526</v>
      </c>
      <c r="O993" s="37"/>
      <c r="P993" s="41" t="s">
        <v>9263</v>
      </c>
    </row>
    <row r="994" spans="1:16" ht="12.75" customHeight="1">
      <c r="A994" s="35" t="s">
        <v>6305</v>
      </c>
      <c r="B994" s="36" t="s">
        <v>17527</v>
      </c>
      <c r="C994" s="35" t="s">
        <v>6325</v>
      </c>
      <c r="D994" s="35" t="s">
        <v>9344</v>
      </c>
      <c r="E994" s="38" t="s">
        <v>17528</v>
      </c>
      <c r="F994" s="42" t="s">
        <v>17529</v>
      </c>
      <c r="G994" s="37"/>
      <c r="H994" s="37"/>
      <c r="I994" s="37"/>
      <c r="J994" s="37"/>
      <c r="K994" s="37"/>
      <c r="L994" s="40" t="s">
        <v>17530</v>
      </c>
      <c r="M994" s="40" t="s">
        <v>17531</v>
      </c>
      <c r="N994" s="40" t="s">
        <v>17532</v>
      </c>
      <c r="O994" s="35" t="s">
        <v>9556</v>
      </c>
      <c r="P994" s="41" t="s">
        <v>10131</v>
      </c>
    </row>
    <row r="995" spans="1:16" ht="12.75" customHeight="1">
      <c r="A995" s="35" t="s">
        <v>6305</v>
      </c>
      <c r="B995" s="36" t="s">
        <v>17533</v>
      </c>
      <c r="C995" s="35" t="s">
        <v>6327</v>
      </c>
      <c r="D995" s="35" t="s">
        <v>9344</v>
      </c>
      <c r="E995" s="38" t="s">
        <v>15674</v>
      </c>
      <c r="F995" s="42" t="s">
        <v>17534</v>
      </c>
      <c r="G995" s="37"/>
      <c r="H995" s="37"/>
      <c r="I995" s="37"/>
      <c r="J995" s="37"/>
      <c r="K995" s="37"/>
      <c r="L995" s="40" t="s">
        <v>17535</v>
      </c>
      <c r="M995" s="40" t="s">
        <v>17536</v>
      </c>
      <c r="N995" s="40" t="s">
        <v>17537</v>
      </c>
      <c r="O995" s="35" t="s">
        <v>9283</v>
      </c>
      <c r="P995" s="41" t="s">
        <v>9021</v>
      </c>
    </row>
    <row r="996" spans="1:16" ht="12.75" customHeight="1">
      <c r="A996" s="35" t="s">
        <v>6305</v>
      </c>
      <c r="B996" s="36" t="s">
        <v>17538</v>
      </c>
      <c r="C996" s="35" t="s">
        <v>6331</v>
      </c>
      <c r="D996" s="35" t="s">
        <v>8991</v>
      </c>
      <c r="E996" s="38" t="s">
        <v>17539</v>
      </c>
      <c r="F996" s="39"/>
      <c r="G996" s="40" t="s">
        <v>17540</v>
      </c>
      <c r="H996" s="35" t="s">
        <v>9185</v>
      </c>
      <c r="I996" s="35" t="s">
        <v>9185</v>
      </c>
      <c r="J996" s="35" t="s">
        <v>17541</v>
      </c>
      <c r="K996" s="40" t="s">
        <v>17542</v>
      </c>
      <c r="L996" s="40" t="s">
        <v>17543</v>
      </c>
      <c r="M996" s="40" t="s">
        <v>17544</v>
      </c>
      <c r="N996" s="40" t="s">
        <v>17545</v>
      </c>
      <c r="O996" s="37"/>
      <c r="P996" s="41" t="s">
        <v>9021</v>
      </c>
    </row>
    <row r="997" spans="1:16" ht="12.75" customHeight="1">
      <c r="A997" s="35" t="s">
        <v>6332</v>
      </c>
      <c r="B997" s="36" t="s">
        <v>17546</v>
      </c>
      <c r="C997" s="35" t="s">
        <v>6334</v>
      </c>
      <c r="D997" s="35" t="s">
        <v>8991</v>
      </c>
      <c r="E997" s="38" t="s">
        <v>17547</v>
      </c>
      <c r="F997" s="39"/>
      <c r="G997" s="40" t="s">
        <v>17548</v>
      </c>
      <c r="H997" s="35" t="s">
        <v>17549</v>
      </c>
      <c r="I997" s="40" t="s">
        <v>17550</v>
      </c>
      <c r="J997" s="35" t="s">
        <v>17551</v>
      </c>
      <c r="K997" s="40" t="s">
        <v>17552</v>
      </c>
      <c r="L997" s="40" t="s">
        <v>17553</v>
      </c>
      <c r="M997" s="40" t="s">
        <v>17554</v>
      </c>
      <c r="N997" s="40" t="s">
        <v>17555</v>
      </c>
      <c r="O997" s="35" t="s">
        <v>9283</v>
      </c>
      <c r="P997" s="41" t="s">
        <v>9263</v>
      </c>
    </row>
    <row r="998" spans="1:16" ht="12.75" customHeight="1">
      <c r="A998" s="35" t="s">
        <v>6332</v>
      </c>
      <c r="B998" s="36" t="s">
        <v>17556</v>
      </c>
      <c r="C998" s="35" t="s">
        <v>6336</v>
      </c>
      <c r="D998" s="35" t="s">
        <v>8991</v>
      </c>
      <c r="E998" s="38" t="s">
        <v>17557</v>
      </c>
      <c r="F998" s="39"/>
      <c r="G998" s="40" t="s">
        <v>17558</v>
      </c>
      <c r="H998" s="35" t="s">
        <v>17559</v>
      </c>
      <c r="I998" s="40" t="s">
        <v>17560</v>
      </c>
      <c r="J998" s="35" t="s">
        <v>17561</v>
      </c>
      <c r="K998" s="40" t="s">
        <v>17562</v>
      </c>
      <c r="L998" s="40" t="s">
        <v>17563</v>
      </c>
      <c r="M998" s="40" t="s">
        <v>17564</v>
      </c>
      <c r="N998" s="40" t="s">
        <v>17565</v>
      </c>
      <c r="O998" s="35" t="s">
        <v>9283</v>
      </c>
      <c r="P998" s="41" t="s">
        <v>9021</v>
      </c>
    </row>
    <row r="999" spans="1:16" ht="12.95" customHeight="1">
      <c r="A999" s="35" t="s">
        <v>6332</v>
      </c>
      <c r="B999" s="36" t="s">
        <v>17556</v>
      </c>
      <c r="C999" s="35" t="s">
        <v>6336</v>
      </c>
      <c r="D999" s="35" t="s">
        <v>8991</v>
      </c>
      <c r="E999" s="38" t="s">
        <v>17566</v>
      </c>
      <c r="F999" s="39"/>
      <c r="G999" s="37" t="str" cm="1">
        <f t="array" ref="G999">HYPERLINK("https://n2t.net/ark:/65665/306cc2e65-e5dc-4265-8ccc-ef16f3b91750")</f>
        <v>https://n2t.net/ark:/65665/306cc2e65-e5dc-4265-8ccc-ef16f3b91750</v>
      </c>
      <c r="H999" s="35" t="s">
        <v>17567</v>
      </c>
      <c r="I999" s="37" t="str" cm="1">
        <f t="array" ref="I999">HYPERLINK("https://n2t.net/ark:/65665/36981ce88-2a8a-45a9-81d3-15cc31ad9ebd")</f>
        <v>https://n2t.net/ark:/65665/36981ce88-2a8a-45a9-81d3-15cc31ad9ebd</v>
      </c>
      <c r="J999" s="35" t="s">
        <v>9185</v>
      </c>
      <c r="K999" s="35" t="s">
        <v>9185</v>
      </c>
      <c r="L999" s="43" t="str" cm="1">
        <f t="array" ref="L999">HYPERLINK("https://www.ncbi.nlm.nih.gov/biosample/?term=SAMN48403306","SAMN48403306")</f>
        <v>SAMN48403306</v>
      </c>
      <c r="M999" s="43" t="str" cm="1">
        <f t="array" ref="M999">HYPERLINK("https://www.ncbi.nlm.nih.gov/sra/?term=SRR33529767","SRR33529767")</f>
        <v>SRR33529767</v>
      </c>
      <c r="N999" s="43" t="str" cm="1">
        <f t="array" ref="N999">HYPERLINK("https://www.ncbi.nlm.nih.gov/nuccore/PV656769","PV656769")</f>
        <v>PV656769</v>
      </c>
      <c r="O999" s="37"/>
      <c r="P999" s="41" t="s">
        <v>12332</v>
      </c>
    </row>
    <row r="1000" spans="1:16" ht="12.95" customHeight="1">
      <c r="A1000" s="35" t="s">
        <v>6332</v>
      </c>
      <c r="B1000" s="36" t="s">
        <v>17568</v>
      </c>
      <c r="C1000" s="35" t="s">
        <v>6340</v>
      </c>
      <c r="D1000" s="35" t="s">
        <v>8991</v>
      </c>
      <c r="E1000" s="38" t="s">
        <v>17569</v>
      </c>
      <c r="F1000" s="39"/>
      <c r="G1000" s="37" t="str" cm="1">
        <f t="array" ref="G1000">HYPERLINK("https://n2t.net/ark:/65665/324679c19-8e81-489e-a034-1c93f8e3a8a3")</f>
        <v>https://n2t.net/ark:/65665/324679c19-8e81-489e-a034-1c93f8e3a8a3</v>
      </c>
      <c r="H1000" s="35" t="s">
        <v>17570</v>
      </c>
      <c r="I1000" s="37" t="str" cm="1">
        <f t="array" ref="I1000">HYPERLINK("https://n2t.net/ark:/65665/3ade252af-cbbc-4444-a789-b84cd3f53a57")</f>
        <v>https://n2t.net/ark:/65665/3ade252af-cbbc-4444-a789-b84cd3f53a57</v>
      </c>
      <c r="J1000" s="35" t="s">
        <v>9185</v>
      </c>
      <c r="K1000" s="35" t="s">
        <v>9185</v>
      </c>
      <c r="L1000" s="43" t="str" cm="1">
        <f t="array" ref="L1000">HYPERLINK("https://www.ncbi.nlm.nih.gov/biosample/?term=SAMN48403307","SAMN48403307")</f>
        <v>SAMN48403307</v>
      </c>
      <c r="M1000" s="43" t="str" cm="1">
        <f t="array" ref="M1000">HYPERLINK("https://www.ncbi.nlm.nih.gov/sra/?term=SRR33529766","SRR33529766")</f>
        <v>SRR33529766</v>
      </c>
      <c r="N1000" s="43" t="str" cm="1">
        <f t="array" ref="N1000">HYPERLINK("https://www.ncbi.nlm.nih.gov/nuccore/PV656767","PV656767")</f>
        <v>PV656767</v>
      </c>
      <c r="O1000" s="37"/>
      <c r="P1000" s="41" t="s">
        <v>12332</v>
      </c>
    </row>
    <row r="1001" spans="1:16" ht="12.75" customHeight="1">
      <c r="A1001" s="35" t="s">
        <v>6332</v>
      </c>
      <c r="B1001" s="36" t="s">
        <v>17571</v>
      </c>
      <c r="C1001" s="35" t="s">
        <v>6344</v>
      </c>
      <c r="D1001" s="35" t="s">
        <v>8991</v>
      </c>
      <c r="E1001" s="38" t="s">
        <v>17572</v>
      </c>
      <c r="F1001" s="39"/>
      <c r="G1001" s="40" t="s">
        <v>17573</v>
      </c>
      <c r="H1001" s="35" t="s">
        <v>17574</v>
      </c>
      <c r="I1001" s="40" t="s">
        <v>17575</v>
      </c>
      <c r="J1001" s="35" t="s">
        <v>17576</v>
      </c>
      <c r="K1001" s="40" t="s">
        <v>17577</v>
      </c>
      <c r="L1001" s="40" t="s">
        <v>17578</v>
      </c>
      <c r="M1001" s="40" t="s">
        <v>17579</v>
      </c>
      <c r="N1001" s="40" t="s">
        <v>17580</v>
      </c>
      <c r="O1001" s="35" t="s">
        <v>9283</v>
      </c>
      <c r="P1001" s="41" t="s">
        <v>9263</v>
      </c>
    </row>
    <row r="1002" spans="1:16" ht="12.75" customHeight="1">
      <c r="A1002" s="35" t="s">
        <v>6364</v>
      </c>
      <c r="B1002" s="36" t="s">
        <v>17581</v>
      </c>
      <c r="C1002" s="35" t="s">
        <v>17582</v>
      </c>
      <c r="D1002" s="35" t="s">
        <v>10013</v>
      </c>
      <c r="E1002" s="38" t="s">
        <v>17583</v>
      </c>
      <c r="F1002" s="42" t="s">
        <v>17584</v>
      </c>
      <c r="G1002" s="37"/>
      <c r="H1002" s="37"/>
      <c r="I1002" s="37"/>
      <c r="J1002" s="37"/>
      <c r="K1002" s="37"/>
      <c r="L1002" s="40" t="s">
        <v>17585</v>
      </c>
      <c r="M1002" s="40" t="s">
        <v>17586</v>
      </c>
      <c r="N1002" s="40" t="s">
        <v>17587</v>
      </c>
      <c r="O1002" s="35" t="s">
        <v>9283</v>
      </c>
      <c r="P1002" s="41" t="s">
        <v>9021</v>
      </c>
    </row>
    <row r="1003" spans="1:16" ht="12.75" customHeight="1">
      <c r="A1003" s="35" t="s">
        <v>6405</v>
      </c>
      <c r="B1003" s="36" t="s">
        <v>17588</v>
      </c>
      <c r="C1003" s="35" t="s">
        <v>17589</v>
      </c>
      <c r="D1003" s="35" t="s">
        <v>9266</v>
      </c>
      <c r="E1003" s="38" t="s">
        <v>17590</v>
      </c>
      <c r="F1003" s="39"/>
      <c r="G1003" s="37"/>
      <c r="H1003" s="37"/>
      <c r="I1003" s="37"/>
      <c r="J1003" s="37"/>
      <c r="K1003" s="37"/>
      <c r="L1003" s="40" t="s">
        <v>17591</v>
      </c>
      <c r="M1003" s="40" t="s">
        <v>17592</v>
      </c>
      <c r="N1003" s="40" t="s">
        <v>17593</v>
      </c>
      <c r="O1003" s="37"/>
      <c r="P1003" s="41" t="s">
        <v>9263</v>
      </c>
    </row>
    <row r="1004" spans="1:16" ht="12.75" customHeight="1">
      <c r="A1004" s="35" t="s">
        <v>6405</v>
      </c>
      <c r="B1004" s="36" t="s">
        <v>17594</v>
      </c>
      <c r="C1004" s="35" t="s">
        <v>17595</v>
      </c>
      <c r="D1004" s="35" t="s">
        <v>9266</v>
      </c>
      <c r="E1004" s="38" t="s">
        <v>17596</v>
      </c>
      <c r="F1004" s="39"/>
      <c r="G1004" s="37"/>
      <c r="H1004" s="37"/>
      <c r="I1004" s="37"/>
      <c r="J1004" s="37"/>
      <c r="K1004" s="37"/>
      <c r="L1004" s="40" t="s">
        <v>17597</v>
      </c>
      <c r="M1004" s="40" t="s">
        <v>17598</v>
      </c>
      <c r="N1004" s="40" t="s">
        <v>17599</v>
      </c>
      <c r="O1004" s="37"/>
      <c r="P1004" s="41" t="s">
        <v>9021</v>
      </c>
    </row>
    <row r="1005" spans="1:16" ht="12.75" customHeight="1">
      <c r="A1005" s="35" t="s">
        <v>6405</v>
      </c>
      <c r="B1005" s="36" t="s">
        <v>17594</v>
      </c>
      <c r="C1005" s="35" t="s">
        <v>17595</v>
      </c>
      <c r="D1005" s="35" t="s">
        <v>9266</v>
      </c>
      <c r="E1005" s="38" t="s">
        <v>17600</v>
      </c>
      <c r="F1005" s="39"/>
      <c r="G1005" s="37"/>
      <c r="H1005" s="37"/>
      <c r="I1005" s="37"/>
      <c r="J1005" s="37"/>
      <c r="K1005" s="37"/>
      <c r="L1005" s="40" t="s">
        <v>17601</v>
      </c>
      <c r="M1005" s="40" t="s">
        <v>17602</v>
      </c>
      <c r="N1005" s="40" t="s">
        <v>17603</v>
      </c>
      <c r="O1005" s="37"/>
      <c r="P1005" s="41" t="s">
        <v>9263</v>
      </c>
    </row>
    <row r="1006" spans="1:16" ht="12.75" customHeight="1">
      <c r="A1006" s="35" t="s">
        <v>6405</v>
      </c>
      <c r="B1006" s="36" t="s">
        <v>17604</v>
      </c>
      <c r="C1006" s="35" t="s">
        <v>17605</v>
      </c>
      <c r="D1006" s="35" t="s">
        <v>9266</v>
      </c>
      <c r="E1006" s="38" t="s">
        <v>17606</v>
      </c>
      <c r="F1006" s="39"/>
      <c r="G1006" s="37"/>
      <c r="H1006" s="37"/>
      <c r="I1006" s="37"/>
      <c r="J1006" s="37"/>
      <c r="K1006" s="37"/>
      <c r="L1006" s="40" t="s">
        <v>17607</v>
      </c>
      <c r="M1006" s="40" t="s">
        <v>17608</v>
      </c>
      <c r="N1006" s="40" t="s">
        <v>17609</v>
      </c>
      <c r="O1006" s="37"/>
      <c r="P1006" s="41" t="s">
        <v>9342</v>
      </c>
    </row>
    <row r="1007" spans="1:16" ht="12.75" customHeight="1">
      <c r="A1007" s="35" t="s">
        <v>6405</v>
      </c>
      <c r="B1007" s="36" t="s">
        <v>17610</v>
      </c>
      <c r="C1007" s="35" t="s">
        <v>17611</v>
      </c>
      <c r="D1007" s="35" t="s">
        <v>9266</v>
      </c>
      <c r="E1007" s="38" t="s">
        <v>17612</v>
      </c>
      <c r="F1007" s="39"/>
      <c r="G1007" s="37"/>
      <c r="H1007" s="37"/>
      <c r="I1007" s="37"/>
      <c r="J1007" s="37"/>
      <c r="K1007" s="37"/>
      <c r="L1007" s="40" t="s">
        <v>17613</v>
      </c>
      <c r="M1007" s="40" t="s">
        <v>17614</v>
      </c>
      <c r="N1007" s="40" t="s">
        <v>17615</v>
      </c>
      <c r="O1007" s="35" t="s">
        <v>9283</v>
      </c>
      <c r="P1007" s="41" t="s">
        <v>9263</v>
      </c>
    </row>
    <row r="1008" spans="1:16" ht="12.75" customHeight="1">
      <c r="A1008" s="35" t="s">
        <v>6405</v>
      </c>
      <c r="B1008" s="36" t="s">
        <v>17610</v>
      </c>
      <c r="C1008" s="35" t="s">
        <v>17611</v>
      </c>
      <c r="D1008" s="35" t="s">
        <v>9266</v>
      </c>
      <c r="E1008" s="38" t="s">
        <v>17616</v>
      </c>
      <c r="F1008" s="39"/>
      <c r="G1008" s="37"/>
      <c r="H1008" s="37"/>
      <c r="I1008" s="37"/>
      <c r="J1008" s="37"/>
      <c r="K1008" s="37"/>
      <c r="L1008" s="40" t="s">
        <v>17617</v>
      </c>
      <c r="M1008" s="40" t="s">
        <v>17618</v>
      </c>
      <c r="N1008" s="40" t="s">
        <v>17619</v>
      </c>
      <c r="O1008" s="35" t="s">
        <v>9283</v>
      </c>
      <c r="P1008" s="41" t="s">
        <v>9193</v>
      </c>
    </row>
    <row r="1009" spans="1:16" ht="12.75" customHeight="1">
      <c r="A1009" s="35" t="s">
        <v>6405</v>
      </c>
      <c r="B1009" s="36" t="s">
        <v>17620</v>
      </c>
      <c r="C1009" s="35" t="s">
        <v>17621</v>
      </c>
      <c r="D1009" s="35" t="s">
        <v>9266</v>
      </c>
      <c r="E1009" s="38" t="s">
        <v>17622</v>
      </c>
      <c r="F1009" s="39"/>
      <c r="G1009" s="37"/>
      <c r="H1009" s="37"/>
      <c r="I1009" s="37"/>
      <c r="J1009" s="37"/>
      <c r="K1009" s="37"/>
      <c r="L1009" s="40" t="s">
        <v>17623</v>
      </c>
      <c r="M1009" s="40" t="s">
        <v>17624</v>
      </c>
      <c r="N1009" s="40" t="s">
        <v>17625</v>
      </c>
      <c r="O1009" s="37"/>
      <c r="P1009" s="41" t="s">
        <v>9122</v>
      </c>
    </row>
    <row r="1010" spans="1:16" ht="12.75" customHeight="1">
      <c r="A1010" s="35" t="s">
        <v>6405</v>
      </c>
      <c r="B1010" s="36" t="s">
        <v>17626</v>
      </c>
      <c r="C1010" s="35" t="s">
        <v>17627</v>
      </c>
      <c r="D1010" s="35" t="s">
        <v>9266</v>
      </c>
      <c r="E1010" s="38" t="s">
        <v>17628</v>
      </c>
      <c r="F1010" s="39"/>
      <c r="G1010" s="37"/>
      <c r="H1010" s="37"/>
      <c r="I1010" s="37"/>
      <c r="J1010" s="37"/>
      <c r="K1010" s="37"/>
      <c r="L1010" s="40" t="s">
        <v>17629</v>
      </c>
      <c r="M1010" s="40" t="s">
        <v>17630</v>
      </c>
      <c r="N1010" s="40" t="s">
        <v>17631</v>
      </c>
      <c r="O1010" s="37"/>
      <c r="P1010" s="41" t="s">
        <v>9122</v>
      </c>
    </row>
    <row r="1011" spans="1:16" ht="12.75" customHeight="1">
      <c r="A1011" s="35" t="s">
        <v>6405</v>
      </c>
      <c r="B1011" s="36" t="s">
        <v>17632</v>
      </c>
      <c r="C1011" s="35" t="s">
        <v>17633</v>
      </c>
      <c r="D1011" s="35" t="s">
        <v>9266</v>
      </c>
      <c r="E1011" s="38" t="s">
        <v>17634</v>
      </c>
      <c r="F1011" s="39"/>
      <c r="G1011" s="37"/>
      <c r="H1011" s="37"/>
      <c r="I1011" s="37"/>
      <c r="J1011" s="37"/>
      <c r="K1011" s="37"/>
      <c r="L1011" s="40" t="s">
        <v>17635</v>
      </c>
      <c r="M1011" s="40" t="s">
        <v>17636</v>
      </c>
      <c r="N1011" s="40" t="s">
        <v>17637</v>
      </c>
      <c r="O1011" s="35" t="s">
        <v>9283</v>
      </c>
      <c r="P1011" s="41" t="s">
        <v>9193</v>
      </c>
    </row>
    <row r="1012" spans="1:16" ht="12.75" customHeight="1">
      <c r="A1012" s="35" t="s">
        <v>6405</v>
      </c>
      <c r="B1012" s="36" t="s">
        <v>17638</v>
      </c>
      <c r="C1012" s="35" t="s">
        <v>17639</v>
      </c>
      <c r="D1012" s="35" t="s">
        <v>9266</v>
      </c>
      <c r="E1012" s="38" t="s">
        <v>17640</v>
      </c>
      <c r="F1012" s="39"/>
      <c r="G1012" s="37"/>
      <c r="H1012" s="37"/>
      <c r="I1012" s="37"/>
      <c r="J1012" s="37"/>
      <c r="K1012" s="37"/>
      <c r="L1012" s="40" t="s">
        <v>17641</v>
      </c>
      <c r="M1012" s="40" t="s">
        <v>17642</v>
      </c>
      <c r="N1012" s="40" t="s">
        <v>17643</v>
      </c>
      <c r="O1012" s="37"/>
      <c r="P1012" s="41" t="s">
        <v>9021</v>
      </c>
    </row>
    <row r="1013" spans="1:16" ht="12.75" customHeight="1">
      <c r="A1013" s="35" t="s">
        <v>6405</v>
      </c>
      <c r="B1013" s="36" t="s">
        <v>17638</v>
      </c>
      <c r="C1013" s="35" t="s">
        <v>17639</v>
      </c>
      <c r="D1013" s="35" t="s">
        <v>9266</v>
      </c>
      <c r="E1013" s="38" t="s">
        <v>17644</v>
      </c>
      <c r="F1013" s="39"/>
      <c r="G1013" s="37"/>
      <c r="H1013" s="37"/>
      <c r="I1013" s="37"/>
      <c r="J1013" s="37"/>
      <c r="K1013" s="37"/>
      <c r="L1013" s="40" t="s">
        <v>17645</v>
      </c>
      <c r="M1013" s="40" t="s">
        <v>17646</v>
      </c>
      <c r="N1013" s="40" t="s">
        <v>17647</v>
      </c>
      <c r="O1013" s="37"/>
      <c r="P1013" s="41" t="s">
        <v>9122</v>
      </c>
    </row>
    <row r="1014" spans="1:16" ht="12.75" customHeight="1">
      <c r="A1014" s="35" t="s">
        <v>6405</v>
      </c>
      <c r="B1014" s="36" t="s">
        <v>17648</v>
      </c>
      <c r="C1014" s="35" t="s">
        <v>17649</v>
      </c>
      <c r="D1014" s="35" t="s">
        <v>9266</v>
      </c>
      <c r="E1014" s="38" t="s">
        <v>17650</v>
      </c>
      <c r="F1014" s="39"/>
      <c r="G1014" s="37"/>
      <c r="H1014" s="37"/>
      <c r="I1014" s="37"/>
      <c r="J1014" s="37"/>
      <c r="K1014" s="37"/>
      <c r="L1014" s="40" t="s">
        <v>17651</v>
      </c>
      <c r="M1014" s="40" t="s">
        <v>17652</v>
      </c>
      <c r="N1014" s="40" t="s">
        <v>17653</v>
      </c>
      <c r="O1014" s="37"/>
      <c r="P1014" s="41" t="s">
        <v>9122</v>
      </c>
    </row>
    <row r="1015" spans="1:16" ht="12.75" customHeight="1">
      <c r="A1015" s="35" t="s">
        <v>6405</v>
      </c>
      <c r="B1015" s="36" t="s">
        <v>17654</v>
      </c>
      <c r="C1015" s="35" t="s">
        <v>17655</v>
      </c>
      <c r="D1015" s="35" t="s">
        <v>9266</v>
      </c>
      <c r="E1015" s="38" t="s">
        <v>17656</v>
      </c>
      <c r="F1015" s="39"/>
      <c r="G1015" s="37"/>
      <c r="H1015" s="37"/>
      <c r="I1015" s="37"/>
      <c r="J1015" s="37"/>
      <c r="K1015" s="37"/>
      <c r="L1015" s="40" t="s">
        <v>17657</v>
      </c>
      <c r="M1015" s="40" t="s">
        <v>17658</v>
      </c>
      <c r="N1015" s="40" t="s">
        <v>17659</v>
      </c>
      <c r="O1015" s="37"/>
      <c r="P1015" s="41" t="s">
        <v>9122</v>
      </c>
    </row>
    <row r="1016" spans="1:16" ht="12.75" customHeight="1">
      <c r="A1016" s="35" t="s">
        <v>6405</v>
      </c>
      <c r="B1016" s="36" t="s">
        <v>17660</v>
      </c>
      <c r="C1016" s="35" t="s">
        <v>17661</v>
      </c>
      <c r="D1016" s="35" t="s">
        <v>9266</v>
      </c>
      <c r="E1016" s="38" t="s">
        <v>17662</v>
      </c>
      <c r="F1016" s="39"/>
      <c r="G1016" s="37"/>
      <c r="H1016" s="37"/>
      <c r="I1016" s="37"/>
      <c r="J1016" s="37"/>
      <c r="K1016" s="37"/>
      <c r="L1016" s="40" t="s">
        <v>17663</v>
      </c>
      <c r="M1016" s="40" t="s">
        <v>17664</v>
      </c>
      <c r="N1016" s="40" t="s">
        <v>17665</v>
      </c>
      <c r="O1016" s="37"/>
      <c r="P1016" s="41" t="s">
        <v>9122</v>
      </c>
    </row>
    <row r="1017" spans="1:16" ht="12.75" customHeight="1">
      <c r="A1017" s="35" t="s">
        <v>6405</v>
      </c>
      <c r="B1017" s="36" t="s">
        <v>17666</v>
      </c>
      <c r="C1017" s="35" t="s">
        <v>17667</v>
      </c>
      <c r="D1017" s="35" t="s">
        <v>9266</v>
      </c>
      <c r="E1017" s="38" t="s">
        <v>17668</v>
      </c>
      <c r="F1017" s="39"/>
      <c r="G1017" s="37"/>
      <c r="H1017" s="37"/>
      <c r="I1017" s="37"/>
      <c r="J1017" s="37"/>
      <c r="K1017" s="37"/>
      <c r="L1017" s="40" t="s">
        <v>17669</v>
      </c>
      <c r="M1017" s="40" t="s">
        <v>17670</v>
      </c>
      <c r="N1017" s="40" t="s">
        <v>17671</v>
      </c>
      <c r="O1017" s="37"/>
      <c r="P1017" s="41" t="s">
        <v>9122</v>
      </c>
    </row>
    <row r="1018" spans="1:16" ht="12.75" customHeight="1">
      <c r="A1018" s="35" t="s">
        <v>6405</v>
      </c>
      <c r="B1018" s="36" t="s">
        <v>17672</v>
      </c>
      <c r="C1018" s="35" t="s">
        <v>17673</v>
      </c>
      <c r="D1018" s="35" t="s">
        <v>9266</v>
      </c>
      <c r="E1018" s="38" t="s">
        <v>17674</v>
      </c>
      <c r="F1018" s="39"/>
      <c r="G1018" s="37"/>
      <c r="H1018" s="37"/>
      <c r="I1018" s="37"/>
      <c r="J1018" s="37"/>
      <c r="K1018" s="37"/>
      <c r="L1018" s="40" t="s">
        <v>17675</v>
      </c>
      <c r="M1018" s="40" t="s">
        <v>17676</v>
      </c>
      <c r="N1018" s="40" t="s">
        <v>17677</v>
      </c>
      <c r="O1018" s="37"/>
      <c r="P1018" s="41" t="s">
        <v>9122</v>
      </c>
    </row>
    <row r="1019" spans="1:16" ht="12.75" customHeight="1">
      <c r="A1019" s="35" t="s">
        <v>6405</v>
      </c>
      <c r="B1019" s="36" t="s">
        <v>17678</v>
      </c>
      <c r="C1019" s="35" t="s">
        <v>17679</v>
      </c>
      <c r="D1019" s="35" t="s">
        <v>9266</v>
      </c>
      <c r="E1019" s="38" t="s">
        <v>17680</v>
      </c>
      <c r="F1019" s="39"/>
      <c r="G1019" s="37"/>
      <c r="H1019" s="37"/>
      <c r="I1019" s="37"/>
      <c r="J1019" s="37"/>
      <c r="K1019" s="37"/>
      <c r="L1019" s="40" t="s">
        <v>17681</v>
      </c>
      <c r="M1019" s="40" t="s">
        <v>17682</v>
      </c>
      <c r="N1019" s="40" t="s">
        <v>17683</v>
      </c>
      <c r="O1019" s="37"/>
      <c r="P1019" s="41" t="s">
        <v>9021</v>
      </c>
    </row>
    <row r="1020" spans="1:16" ht="12.75" customHeight="1">
      <c r="A1020" s="35" t="s">
        <v>6405</v>
      </c>
      <c r="B1020" s="36" t="s">
        <v>17678</v>
      </c>
      <c r="C1020" s="35" t="s">
        <v>17679</v>
      </c>
      <c r="D1020" s="35" t="s">
        <v>9266</v>
      </c>
      <c r="E1020" s="38" t="s">
        <v>17680</v>
      </c>
      <c r="F1020" s="39"/>
      <c r="G1020" s="37"/>
      <c r="H1020" s="37"/>
      <c r="I1020" s="37"/>
      <c r="J1020" s="37"/>
      <c r="K1020" s="37"/>
      <c r="L1020" s="40" t="s">
        <v>17684</v>
      </c>
      <c r="M1020" s="40" t="s">
        <v>17685</v>
      </c>
      <c r="N1020" s="40" t="s">
        <v>17686</v>
      </c>
      <c r="O1020" s="37"/>
      <c r="P1020" s="41" t="s">
        <v>9122</v>
      </c>
    </row>
    <row r="1021" spans="1:16" ht="12.75" customHeight="1">
      <c r="A1021" s="35" t="s">
        <v>6405</v>
      </c>
      <c r="B1021" s="36" t="s">
        <v>17687</v>
      </c>
      <c r="C1021" s="35" t="s">
        <v>17688</v>
      </c>
      <c r="D1021" s="35" t="s">
        <v>9266</v>
      </c>
      <c r="E1021" s="38" t="s">
        <v>17689</v>
      </c>
      <c r="F1021" s="39"/>
      <c r="G1021" s="37"/>
      <c r="H1021" s="37"/>
      <c r="I1021" s="37"/>
      <c r="J1021" s="37"/>
      <c r="K1021" s="37"/>
      <c r="L1021" s="40" t="s">
        <v>17690</v>
      </c>
      <c r="M1021" s="40" t="s">
        <v>17691</v>
      </c>
      <c r="N1021" s="40" t="s">
        <v>17692</v>
      </c>
      <c r="O1021" s="37"/>
      <c r="P1021" s="41" t="s">
        <v>9021</v>
      </c>
    </row>
    <row r="1022" spans="1:16" ht="12.75" customHeight="1">
      <c r="A1022" s="35" t="s">
        <v>6405</v>
      </c>
      <c r="B1022" s="36" t="s">
        <v>17687</v>
      </c>
      <c r="C1022" s="35" t="s">
        <v>17688</v>
      </c>
      <c r="D1022" s="35" t="s">
        <v>9266</v>
      </c>
      <c r="E1022" s="38" t="s">
        <v>17693</v>
      </c>
      <c r="F1022" s="39"/>
      <c r="G1022" s="37"/>
      <c r="H1022" s="37"/>
      <c r="I1022" s="37"/>
      <c r="J1022" s="37"/>
      <c r="K1022" s="37"/>
      <c r="L1022" s="40" t="s">
        <v>17694</v>
      </c>
      <c r="M1022" s="40" t="s">
        <v>17695</v>
      </c>
      <c r="N1022" s="40" t="s">
        <v>17696</v>
      </c>
      <c r="O1022" s="37"/>
      <c r="P1022" s="41" t="s">
        <v>9122</v>
      </c>
    </row>
    <row r="1023" spans="1:16" ht="12.75" customHeight="1">
      <c r="A1023" s="35" t="s">
        <v>6405</v>
      </c>
      <c r="B1023" s="36" t="s">
        <v>17697</v>
      </c>
      <c r="C1023" s="35" t="s">
        <v>17698</v>
      </c>
      <c r="D1023" s="35" t="s">
        <v>9266</v>
      </c>
      <c r="E1023" s="38" t="s">
        <v>17699</v>
      </c>
      <c r="F1023" s="39"/>
      <c r="G1023" s="37"/>
      <c r="H1023" s="37"/>
      <c r="I1023" s="37"/>
      <c r="J1023" s="37"/>
      <c r="K1023" s="37"/>
      <c r="L1023" s="40" t="s">
        <v>17700</v>
      </c>
      <c r="M1023" s="40" t="s">
        <v>17701</v>
      </c>
      <c r="N1023" s="40" t="s">
        <v>17702</v>
      </c>
      <c r="O1023" s="35" t="s">
        <v>9283</v>
      </c>
      <c r="P1023" s="41" t="s">
        <v>9193</v>
      </c>
    </row>
    <row r="1024" spans="1:16" ht="12.75" customHeight="1">
      <c r="A1024" s="35" t="s">
        <v>6405</v>
      </c>
      <c r="B1024" s="36" t="s">
        <v>17703</v>
      </c>
      <c r="C1024" s="35" t="s">
        <v>17704</v>
      </c>
      <c r="D1024" s="35" t="s">
        <v>9266</v>
      </c>
      <c r="E1024" s="38" t="s">
        <v>17705</v>
      </c>
      <c r="F1024" s="39"/>
      <c r="G1024" s="37"/>
      <c r="H1024" s="37"/>
      <c r="I1024" s="37"/>
      <c r="J1024" s="37"/>
      <c r="K1024" s="37"/>
      <c r="L1024" s="40" t="s">
        <v>17706</v>
      </c>
      <c r="M1024" s="40" t="s">
        <v>17707</v>
      </c>
      <c r="N1024" s="40" t="s">
        <v>17708</v>
      </c>
      <c r="O1024" s="37"/>
      <c r="P1024" s="41" t="s">
        <v>9342</v>
      </c>
    </row>
    <row r="1025" spans="1:16" ht="12.75" customHeight="1">
      <c r="A1025" s="35" t="s">
        <v>6405</v>
      </c>
      <c r="B1025" s="36" t="s">
        <v>17709</v>
      </c>
      <c r="C1025" s="35" t="s">
        <v>17710</v>
      </c>
      <c r="D1025" s="35" t="s">
        <v>9266</v>
      </c>
      <c r="E1025" s="38" t="s">
        <v>17711</v>
      </c>
      <c r="F1025" s="39"/>
      <c r="G1025" s="37"/>
      <c r="H1025" s="37"/>
      <c r="I1025" s="37"/>
      <c r="J1025" s="37"/>
      <c r="K1025" s="37"/>
      <c r="L1025" s="40" t="s">
        <v>17712</v>
      </c>
      <c r="M1025" s="40" t="s">
        <v>17713</v>
      </c>
      <c r="N1025" s="40" t="s">
        <v>17714</v>
      </c>
      <c r="O1025" s="37"/>
      <c r="P1025" s="41" t="s">
        <v>9122</v>
      </c>
    </row>
    <row r="1026" spans="1:16" ht="12.75" customHeight="1">
      <c r="A1026" s="35" t="s">
        <v>6405</v>
      </c>
      <c r="B1026" s="36" t="s">
        <v>17715</v>
      </c>
      <c r="C1026" s="35" t="s">
        <v>6473</v>
      </c>
      <c r="D1026" s="35" t="s">
        <v>8991</v>
      </c>
      <c r="E1026" s="38" t="s">
        <v>17716</v>
      </c>
      <c r="F1026" s="39"/>
      <c r="G1026" s="40" t="s">
        <v>17717</v>
      </c>
      <c r="H1026" s="35" t="s">
        <v>17718</v>
      </c>
      <c r="I1026" s="40" t="s">
        <v>17719</v>
      </c>
      <c r="J1026" s="35" t="s">
        <v>17720</v>
      </c>
      <c r="K1026" s="40" t="s">
        <v>17721</v>
      </c>
      <c r="L1026" s="40" t="s">
        <v>17722</v>
      </c>
      <c r="M1026" s="40" t="s">
        <v>17723</v>
      </c>
      <c r="N1026" s="40" t="s">
        <v>17724</v>
      </c>
      <c r="O1026" s="37"/>
      <c r="P1026" s="41" t="s">
        <v>9122</v>
      </c>
    </row>
    <row r="1027" spans="1:16" ht="12.75" customHeight="1">
      <c r="A1027" s="35" t="s">
        <v>6508</v>
      </c>
      <c r="B1027" s="36" t="s">
        <v>17725</v>
      </c>
      <c r="C1027" s="35" t="s">
        <v>6514</v>
      </c>
      <c r="D1027" s="35" t="s">
        <v>8991</v>
      </c>
      <c r="E1027" s="38" t="s">
        <v>17726</v>
      </c>
      <c r="F1027" s="39"/>
      <c r="G1027" s="40" t="s">
        <v>17727</v>
      </c>
      <c r="H1027" s="35" t="s">
        <v>17728</v>
      </c>
      <c r="I1027" s="40" t="s">
        <v>17729</v>
      </c>
      <c r="J1027" s="35" t="s">
        <v>17730</v>
      </c>
      <c r="K1027" s="40" t="s">
        <v>17731</v>
      </c>
      <c r="L1027" s="40" t="s">
        <v>17732</v>
      </c>
      <c r="M1027" s="40" t="s">
        <v>17733</v>
      </c>
      <c r="N1027" s="40" t="s">
        <v>17734</v>
      </c>
      <c r="O1027" s="37"/>
      <c r="P1027" s="41" t="s">
        <v>9122</v>
      </c>
    </row>
    <row r="1028" spans="1:16" ht="12.75" customHeight="1">
      <c r="A1028" s="35" t="s">
        <v>17735</v>
      </c>
      <c r="B1028" s="36" t="s">
        <v>17736</v>
      </c>
      <c r="C1028" s="35" t="s">
        <v>6528</v>
      </c>
      <c r="D1028" s="35" t="s">
        <v>8979</v>
      </c>
      <c r="E1028" s="38" t="s">
        <v>17737</v>
      </c>
      <c r="F1028" s="39"/>
      <c r="G1028" s="40" t="s">
        <v>17738</v>
      </c>
      <c r="H1028" s="35" t="s">
        <v>17739</v>
      </c>
      <c r="I1028" s="40" t="s">
        <v>17740</v>
      </c>
      <c r="J1028" s="35" t="s">
        <v>17741</v>
      </c>
      <c r="K1028" s="40" t="s">
        <v>17742</v>
      </c>
      <c r="L1028" s="40" t="s">
        <v>17743</v>
      </c>
      <c r="M1028" s="40" t="s">
        <v>17744</v>
      </c>
      <c r="N1028" s="40" t="s">
        <v>17745</v>
      </c>
      <c r="O1028" s="37"/>
      <c r="P1028" s="41" t="s">
        <v>9021</v>
      </c>
    </row>
    <row r="1029" spans="1:16" ht="12.75" customHeight="1">
      <c r="A1029" s="35" t="s">
        <v>6517</v>
      </c>
      <c r="B1029" s="36" t="s">
        <v>17746</v>
      </c>
      <c r="C1029" s="35" t="s">
        <v>6530</v>
      </c>
      <c r="D1029" s="35" t="s">
        <v>8991</v>
      </c>
      <c r="E1029" s="38" t="s">
        <v>17747</v>
      </c>
      <c r="F1029" s="39"/>
      <c r="G1029" s="40" t="s">
        <v>17748</v>
      </c>
      <c r="H1029" s="35" t="s">
        <v>17749</v>
      </c>
      <c r="I1029" s="40" t="s">
        <v>17750</v>
      </c>
      <c r="J1029" s="35" t="s">
        <v>17751</v>
      </c>
      <c r="K1029" s="40" t="s">
        <v>17752</v>
      </c>
      <c r="L1029" s="40" t="s">
        <v>17753</v>
      </c>
      <c r="M1029" s="40" t="s">
        <v>17754</v>
      </c>
      <c r="N1029" s="40" t="s">
        <v>17755</v>
      </c>
      <c r="O1029" s="37"/>
      <c r="P1029" s="41" t="s">
        <v>9021</v>
      </c>
    </row>
    <row r="1030" spans="1:16" ht="12.75" customHeight="1">
      <c r="A1030" s="35" t="s">
        <v>6534</v>
      </c>
      <c r="B1030" s="36" t="s">
        <v>17756</v>
      </c>
      <c r="C1030" s="35" t="s">
        <v>6541</v>
      </c>
      <c r="D1030" s="35" t="s">
        <v>8991</v>
      </c>
      <c r="E1030" s="38" t="s">
        <v>17757</v>
      </c>
      <c r="F1030" s="39"/>
      <c r="G1030" s="40" t="s">
        <v>17758</v>
      </c>
      <c r="H1030" s="35" t="s">
        <v>17759</v>
      </c>
      <c r="I1030" s="40" t="s">
        <v>17760</v>
      </c>
      <c r="J1030" s="35" t="s">
        <v>17761</v>
      </c>
      <c r="K1030" s="40" t="s">
        <v>17762</v>
      </c>
      <c r="L1030" s="40" t="s">
        <v>17763</v>
      </c>
      <c r="M1030" s="40" t="s">
        <v>17764</v>
      </c>
      <c r="N1030" s="40" t="s">
        <v>17765</v>
      </c>
      <c r="O1030" s="37"/>
      <c r="P1030" s="41" t="s">
        <v>9021</v>
      </c>
    </row>
    <row r="1031" spans="1:16" ht="12.75" customHeight="1">
      <c r="A1031" s="35" t="s">
        <v>17766</v>
      </c>
      <c r="B1031" s="36" t="s">
        <v>17767</v>
      </c>
      <c r="C1031" s="35" t="s">
        <v>6547</v>
      </c>
      <c r="D1031" s="35" t="s">
        <v>8979</v>
      </c>
      <c r="E1031" s="38" t="s">
        <v>17768</v>
      </c>
      <c r="F1031" s="39"/>
      <c r="G1031" s="40" t="s">
        <v>17769</v>
      </c>
      <c r="H1031" s="35" t="s">
        <v>17770</v>
      </c>
      <c r="I1031" s="40" t="s">
        <v>17771</v>
      </c>
      <c r="J1031" s="35" t="s">
        <v>17772</v>
      </c>
      <c r="K1031" s="40" t="s">
        <v>17773</v>
      </c>
      <c r="L1031" s="40" t="s">
        <v>17774</v>
      </c>
      <c r="M1031" s="40" t="s">
        <v>17775</v>
      </c>
      <c r="N1031" s="40" t="s">
        <v>17776</v>
      </c>
      <c r="O1031" s="37"/>
      <c r="P1031" s="41" t="s">
        <v>9021</v>
      </c>
    </row>
    <row r="1032" spans="1:16" ht="12.75" customHeight="1">
      <c r="A1032" s="35" t="s">
        <v>17766</v>
      </c>
      <c r="B1032" s="36" t="s">
        <v>17777</v>
      </c>
      <c r="C1032" s="35" t="s">
        <v>6554</v>
      </c>
      <c r="D1032" s="35" t="s">
        <v>8979</v>
      </c>
      <c r="E1032" s="38" t="s">
        <v>17778</v>
      </c>
      <c r="F1032" s="39"/>
      <c r="G1032" s="40" t="s">
        <v>17779</v>
      </c>
      <c r="H1032" s="35" t="s">
        <v>17780</v>
      </c>
      <c r="I1032" s="40" t="s">
        <v>17781</v>
      </c>
      <c r="J1032" s="35" t="s">
        <v>17782</v>
      </c>
      <c r="K1032" s="40" t="s">
        <v>17783</v>
      </c>
      <c r="L1032" s="40" t="s">
        <v>17784</v>
      </c>
      <c r="M1032" s="40" t="s">
        <v>17785</v>
      </c>
      <c r="N1032" s="40" t="s">
        <v>17786</v>
      </c>
      <c r="O1032" s="37"/>
      <c r="P1032" s="41" t="s">
        <v>9021</v>
      </c>
    </row>
    <row r="1033" spans="1:16" ht="12.75" customHeight="1">
      <c r="A1033" s="35" t="s">
        <v>17766</v>
      </c>
      <c r="B1033" s="36" t="s">
        <v>17787</v>
      </c>
      <c r="C1033" s="35" t="s">
        <v>6560</v>
      </c>
      <c r="D1033" s="35" t="s">
        <v>8979</v>
      </c>
      <c r="E1033" s="38" t="s">
        <v>17788</v>
      </c>
      <c r="F1033" s="39"/>
      <c r="G1033" s="40" t="s">
        <v>17789</v>
      </c>
      <c r="H1033" s="35" t="s">
        <v>17790</v>
      </c>
      <c r="I1033" s="40" t="s">
        <v>17791</v>
      </c>
      <c r="J1033" s="35" t="s">
        <v>17792</v>
      </c>
      <c r="K1033" s="40" t="s">
        <v>17793</v>
      </c>
      <c r="L1033" s="40" t="s">
        <v>17794</v>
      </c>
      <c r="M1033" s="40" t="s">
        <v>17795</v>
      </c>
      <c r="N1033" s="40" t="s">
        <v>17796</v>
      </c>
      <c r="O1033" s="37"/>
      <c r="P1033" s="41" t="s">
        <v>9263</v>
      </c>
    </row>
    <row r="1034" spans="1:16" ht="12.75" customHeight="1">
      <c r="A1034" s="35" t="s">
        <v>17766</v>
      </c>
      <c r="B1034" s="36" t="s">
        <v>17797</v>
      </c>
      <c r="C1034" s="35" t="s">
        <v>6562</v>
      </c>
      <c r="D1034" s="35" t="s">
        <v>8979</v>
      </c>
      <c r="E1034" s="38" t="s">
        <v>17798</v>
      </c>
      <c r="F1034" s="39"/>
      <c r="G1034" s="40" t="s">
        <v>17799</v>
      </c>
      <c r="H1034" s="35" t="s">
        <v>17800</v>
      </c>
      <c r="I1034" s="40" t="s">
        <v>17801</v>
      </c>
      <c r="J1034" s="35" t="s">
        <v>17802</v>
      </c>
      <c r="K1034" s="40" t="s">
        <v>17803</v>
      </c>
      <c r="L1034" s="40" t="s">
        <v>17804</v>
      </c>
      <c r="M1034" s="40" t="s">
        <v>17805</v>
      </c>
      <c r="N1034" s="40" t="s">
        <v>17806</v>
      </c>
      <c r="O1034" s="37"/>
      <c r="P1034" s="41" t="s">
        <v>9021</v>
      </c>
    </row>
    <row r="1035" spans="1:16" ht="12.75" customHeight="1">
      <c r="A1035" s="35" t="s">
        <v>6534</v>
      </c>
      <c r="B1035" s="36" t="s">
        <v>17807</v>
      </c>
      <c r="C1035" s="35" t="s">
        <v>6583</v>
      </c>
      <c r="D1035" s="35" t="s">
        <v>8991</v>
      </c>
      <c r="E1035" s="38" t="s">
        <v>17808</v>
      </c>
      <c r="F1035" s="39"/>
      <c r="G1035" s="40" t="s">
        <v>17809</v>
      </c>
      <c r="H1035" s="35" t="s">
        <v>17810</v>
      </c>
      <c r="I1035" s="40" t="s">
        <v>17811</v>
      </c>
      <c r="J1035" s="35" t="s">
        <v>17812</v>
      </c>
      <c r="K1035" s="40" t="s">
        <v>17813</v>
      </c>
      <c r="L1035" s="40" t="s">
        <v>17814</v>
      </c>
      <c r="M1035" s="40" t="s">
        <v>17815</v>
      </c>
      <c r="N1035" s="40" t="s">
        <v>17816</v>
      </c>
      <c r="O1035" s="37"/>
      <c r="P1035" s="41" t="s">
        <v>9766</v>
      </c>
    </row>
    <row r="1036" spans="1:16" ht="12.75" customHeight="1">
      <c r="A1036" s="35" t="s">
        <v>6534</v>
      </c>
      <c r="B1036" s="36" t="s">
        <v>17817</v>
      </c>
      <c r="C1036" s="35" t="s">
        <v>6587</v>
      </c>
      <c r="D1036" s="35" t="s">
        <v>8991</v>
      </c>
      <c r="E1036" s="38" t="s">
        <v>17818</v>
      </c>
      <c r="F1036" s="39"/>
      <c r="G1036" s="40" t="s">
        <v>17819</v>
      </c>
      <c r="H1036" s="35" t="s">
        <v>17820</v>
      </c>
      <c r="I1036" s="40" t="s">
        <v>17821</v>
      </c>
      <c r="J1036" s="35" t="s">
        <v>17822</v>
      </c>
      <c r="K1036" s="40" t="s">
        <v>17823</v>
      </c>
      <c r="L1036" s="40" t="s">
        <v>17824</v>
      </c>
      <c r="M1036" s="40" t="s">
        <v>17825</v>
      </c>
      <c r="N1036" s="40" t="s">
        <v>17826</v>
      </c>
      <c r="O1036" s="37"/>
      <c r="P1036" s="41" t="s">
        <v>10535</v>
      </c>
    </row>
    <row r="1037" spans="1:16" ht="12.75" customHeight="1">
      <c r="A1037" s="35" t="s">
        <v>17766</v>
      </c>
      <c r="B1037" s="36" t="s">
        <v>17827</v>
      </c>
      <c r="C1037" s="35" t="s">
        <v>6589</v>
      </c>
      <c r="D1037" s="35" t="s">
        <v>8979</v>
      </c>
      <c r="E1037" s="38" t="s">
        <v>17828</v>
      </c>
      <c r="F1037" s="39"/>
      <c r="G1037" s="40" t="s">
        <v>17829</v>
      </c>
      <c r="H1037" s="35" t="s">
        <v>17830</v>
      </c>
      <c r="I1037" s="40" t="s">
        <v>17831</v>
      </c>
      <c r="J1037" s="35" t="s">
        <v>17832</v>
      </c>
      <c r="K1037" s="40" t="s">
        <v>17833</v>
      </c>
      <c r="L1037" s="40" t="s">
        <v>17834</v>
      </c>
      <c r="M1037" s="40" t="s">
        <v>17835</v>
      </c>
      <c r="N1037" s="40" t="s">
        <v>17836</v>
      </c>
      <c r="O1037" s="35" t="s">
        <v>9283</v>
      </c>
      <c r="P1037" s="41" t="s">
        <v>9021</v>
      </c>
    </row>
    <row r="1038" spans="1:16" ht="12.75" customHeight="1">
      <c r="A1038" s="35" t="s">
        <v>17837</v>
      </c>
      <c r="B1038" s="36" t="s">
        <v>17838</v>
      </c>
      <c r="C1038" s="35" t="s">
        <v>6597</v>
      </c>
      <c r="D1038" s="35" t="s">
        <v>8979</v>
      </c>
      <c r="E1038" s="38" t="s">
        <v>17839</v>
      </c>
      <c r="F1038" s="39"/>
      <c r="G1038" s="40" t="s">
        <v>17840</v>
      </c>
      <c r="H1038" s="35" t="s">
        <v>17841</v>
      </c>
      <c r="I1038" s="40" t="s">
        <v>17842</v>
      </c>
      <c r="J1038" s="35" t="s">
        <v>17843</v>
      </c>
      <c r="K1038" s="40" t="s">
        <v>17844</v>
      </c>
      <c r="L1038" s="40" t="s">
        <v>17845</v>
      </c>
      <c r="M1038" s="40" t="s">
        <v>17846</v>
      </c>
      <c r="N1038" s="40" t="s">
        <v>17847</v>
      </c>
      <c r="O1038" s="37"/>
      <c r="P1038" s="41" t="s">
        <v>9021</v>
      </c>
    </row>
    <row r="1039" spans="1:16" ht="12.75" customHeight="1">
      <c r="A1039" s="35" t="s">
        <v>6595</v>
      </c>
      <c r="B1039" s="36" t="s">
        <v>17848</v>
      </c>
      <c r="C1039" s="35" t="s">
        <v>6600</v>
      </c>
      <c r="D1039" s="35" t="s">
        <v>8991</v>
      </c>
      <c r="E1039" s="38" t="s">
        <v>17849</v>
      </c>
      <c r="F1039" s="39"/>
      <c r="G1039" s="40" t="s">
        <v>17850</v>
      </c>
      <c r="H1039" s="35" t="s">
        <v>17851</v>
      </c>
      <c r="I1039" s="40" t="s">
        <v>17852</v>
      </c>
      <c r="J1039" s="35" t="s">
        <v>17853</v>
      </c>
      <c r="K1039" s="40" t="s">
        <v>17854</v>
      </c>
      <c r="L1039" s="40" t="s">
        <v>17855</v>
      </c>
      <c r="M1039" s="40" t="s">
        <v>17856</v>
      </c>
      <c r="N1039" s="40" t="s">
        <v>17857</v>
      </c>
      <c r="O1039" s="37"/>
      <c r="P1039" s="41" t="s">
        <v>9021</v>
      </c>
    </row>
    <row r="1040" spans="1:16" ht="12.75" customHeight="1">
      <c r="A1040" s="35" t="s">
        <v>17837</v>
      </c>
      <c r="B1040" s="36" t="s">
        <v>17858</v>
      </c>
      <c r="C1040" s="35" t="s">
        <v>6604</v>
      </c>
      <c r="D1040" s="35" t="s">
        <v>8979</v>
      </c>
      <c r="E1040" s="38" t="s">
        <v>17859</v>
      </c>
      <c r="F1040" s="39"/>
      <c r="G1040" s="40" t="s">
        <v>17860</v>
      </c>
      <c r="H1040" s="35" t="s">
        <v>17861</v>
      </c>
      <c r="I1040" s="40" t="s">
        <v>17862</v>
      </c>
      <c r="J1040" s="35" t="s">
        <v>17863</v>
      </c>
      <c r="K1040" s="40" t="s">
        <v>17864</v>
      </c>
      <c r="L1040" s="40" t="s">
        <v>17865</v>
      </c>
      <c r="M1040" s="40" t="s">
        <v>17866</v>
      </c>
      <c r="N1040" s="40" t="s">
        <v>17867</v>
      </c>
      <c r="O1040" s="37"/>
      <c r="P1040" s="41" t="s">
        <v>9021</v>
      </c>
    </row>
    <row r="1041" spans="1:16" ht="12.75" customHeight="1">
      <c r="A1041" s="35" t="s">
        <v>6595</v>
      </c>
      <c r="B1041" s="36" t="s">
        <v>17868</v>
      </c>
      <c r="C1041" s="35" t="s">
        <v>6633</v>
      </c>
      <c r="D1041" s="35" t="s">
        <v>8991</v>
      </c>
      <c r="E1041" s="38" t="s">
        <v>17869</v>
      </c>
      <c r="F1041" s="39"/>
      <c r="G1041" s="40" t="s">
        <v>17870</v>
      </c>
      <c r="H1041" s="35" t="s">
        <v>17871</v>
      </c>
      <c r="I1041" s="40" t="s">
        <v>17872</v>
      </c>
      <c r="J1041" s="35" t="s">
        <v>17873</v>
      </c>
      <c r="K1041" s="40" t="s">
        <v>17874</v>
      </c>
      <c r="L1041" s="40" t="s">
        <v>17875</v>
      </c>
      <c r="M1041" s="40" t="s">
        <v>17876</v>
      </c>
      <c r="N1041" s="40" t="s">
        <v>17877</v>
      </c>
      <c r="O1041" s="37"/>
      <c r="P1041" s="41" t="s">
        <v>9634</v>
      </c>
    </row>
    <row r="1042" spans="1:16" ht="12.75" customHeight="1">
      <c r="A1042" s="35" t="s">
        <v>6595</v>
      </c>
      <c r="B1042" s="36" t="s">
        <v>17878</v>
      </c>
      <c r="C1042" s="35" t="s">
        <v>6637</v>
      </c>
      <c r="D1042" s="35" t="s">
        <v>8991</v>
      </c>
      <c r="E1042" s="38" t="s">
        <v>17879</v>
      </c>
      <c r="F1042" s="39"/>
      <c r="G1042" s="40" t="s">
        <v>17880</v>
      </c>
      <c r="H1042" s="35" t="s">
        <v>9185</v>
      </c>
      <c r="I1042" s="40" t="s">
        <v>17881</v>
      </c>
      <c r="J1042" s="35" t="s">
        <v>17882</v>
      </c>
      <c r="K1042" s="40" t="s">
        <v>17883</v>
      </c>
      <c r="L1042" s="40" t="s">
        <v>17884</v>
      </c>
      <c r="M1042" s="40" t="s">
        <v>17885</v>
      </c>
      <c r="N1042" s="40" t="s">
        <v>17886</v>
      </c>
      <c r="O1042" s="37"/>
      <c r="P1042" s="41" t="s">
        <v>9021</v>
      </c>
    </row>
    <row r="1043" spans="1:16" ht="12.75" customHeight="1">
      <c r="A1043" s="35" t="s">
        <v>6595</v>
      </c>
      <c r="B1043" s="36" t="s">
        <v>17887</v>
      </c>
      <c r="C1043" s="35" t="s">
        <v>6645</v>
      </c>
      <c r="D1043" s="35" t="s">
        <v>8991</v>
      </c>
      <c r="E1043" s="38" t="s">
        <v>17888</v>
      </c>
      <c r="F1043" s="39"/>
      <c r="G1043" s="40" t="s">
        <v>17889</v>
      </c>
      <c r="H1043" s="35" t="s">
        <v>17890</v>
      </c>
      <c r="I1043" s="40" t="s">
        <v>17891</v>
      </c>
      <c r="J1043" s="35" t="s">
        <v>17892</v>
      </c>
      <c r="K1043" s="40" t="s">
        <v>17893</v>
      </c>
      <c r="L1043" s="40" t="s">
        <v>17894</v>
      </c>
      <c r="M1043" s="40" t="s">
        <v>17895</v>
      </c>
      <c r="N1043" s="40" t="s">
        <v>17896</v>
      </c>
      <c r="O1043" s="37"/>
      <c r="P1043" s="41" t="s">
        <v>9021</v>
      </c>
    </row>
    <row r="1044" spans="1:16" ht="12.75" customHeight="1">
      <c r="A1044" s="35" t="s">
        <v>17837</v>
      </c>
      <c r="B1044" s="36" t="s">
        <v>17897</v>
      </c>
      <c r="C1044" s="35" t="s">
        <v>6662</v>
      </c>
      <c r="D1044" s="35" t="s">
        <v>8979</v>
      </c>
      <c r="E1044" s="38" t="s">
        <v>17898</v>
      </c>
      <c r="F1044" s="39"/>
      <c r="G1044" s="40" t="s">
        <v>17899</v>
      </c>
      <c r="H1044" s="35" t="s">
        <v>17900</v>
      </c>
      <c r="I1044" s="40" t="s">
        <v>17901</v>
      </c>
      <c r="J1044" s="35" t="s">
        <v>17902</v>
      </c>
      <c r="K1044" s="40" t="s">
        <v>17903</v>
      </c>
      <c r="L1044" s="40" t="s">
        <v>17904</v>
      </c>
      <c r="M1044" s="40" t="s">
        <v>17905</v>
      </c>
      <c r="N1044" s="40" t="s">
        <v>17906</v>
      </c>
      <c r="O1044" s="37"/>
      <c r="P1044" s="41" t="s">
        <v>9021</v>
      </c>
    </row>
    <row r="1045" spans="1:16" ht="12.75" customHeight="1">
      <c r="A1045" s="35" t="s">
        <v>17837</v>
      </c>
      <c r="B1045" s="36" t="s">
        <v>17907</v>
      </c>
      <c r="C1045" s="35" t="s">
        <v>6678</v>
      </c>
      <c r="D1045" s="35" t="s">
        <v>8979</v>
      </c>
      <c r="E1045" s="38" t="s">
        <v>17908</v>
      </c>
      <c r="F1045" s="39"/>
      <c r="G1045" s="40" t="s">
        <v>17909</v>
      </c>
      <c r="H1045" s="35" t="s">
        <v>17910</v>
      </c>
      <c r="I1045" s="40" t="s">
        <v>17911</v>
      </c>
      <c r="J1045" s="35" t="s">
        <v>17912</v>
      </c>
      <c r="K1045" s="40" t="s">
        <v>17913</v>
      </c>
      <c r="L1045" s="40" t="s">
        <v>17914</v>
      </c>
      <c r="M1045" s="40" t="s">
        <v>17915</v>
      </c>
      <c r="N1045" s="40" t="s">
        <v>17916</v>
      </c>
      <c r="O1045" s="37"/>
      <c r="P1045" s="41" t="s">
        <v>9342</v>
      </c>
    </row>
    <row r="1046" spans="1:16" ht="12.75" customHeight="1">
      <c r="A1046" s="35" t="s">
        <v>17837</v>
      </c>
      <c r="B1046" s="36" t="s">
        <v>17917</v>
      </c>
      <c r="C1046" s="35" t="s">
        <v>6680</v>
      </c>
      <c r="D1046" s="35" t="s">
        <v>8979</v>
      </c>
      <c r="E1046" s="38" t="s">
        <v>17918</v>
      </c>
      <c r="F1046" s="39"/>
      <c r="G1046" s="40" t="s">
        <v>17919</v>
      </c>
      <c r="H1046" s="35" t="s">
        <v>17920</v>
      </c>
      <c r="I1046" s="40" t="s">
        <v>17921</v>
      </c>
      <c r="J1046" s="35" t="s">
        <v>17922</v>
      </c>
      <c r="K1046" s="40" t="s">
        <v>17923</v>
      </c>
      <c r="L1046" s="40" t="s">
        <v>17924</v>
      </c>
      <c r="M1046" s="40" t="s">
        <v>17925</v>
      </c>
      <c r="N1046" s="40" t="s">
        <v>17926</v>
      </c>
      <c r="O1046" s="37"/>
      <c r="P1046" s="41" t="s">
        <v>9021</v>
      </c>
    </row>
    <row r="1047" spans="1:16" ht="12.75" customHeight="1">
      <c r="A1047" s="35" t="s">
        <v>17837</v>
      </c>
      <c r="B1047" s="36" t="s">
        <v>17927</v>
      </c>
      <c r="C1047" s="35" t="s">
        <v>6682</v>
      </c>
      <c r="D1047" s="35" t="s">
        <v>8979</v>
      </c>
      <c r="E1047" s="38" t="s">
        <v>17928</v>
      </c>
      <c r="F1047" s="39"/>
      <c r="G1047" s="40" t="s">
        <v>17929</v>
      </c>
      <c r="H1047" s="35" t="s">
        <v>17930</v>
      </c>
      <c r="I1047" s="40" t="s">
        <v>17931</v>
      </c>
      <c r="J1047" s="35" t="s">
        <v>17932</v>
      </c>
      <c r="K1047" s="40" t="s">
        <v>17933</v>
      </c>
      <c r="L1047" s="40" t="s">
        <v>17934</v>
      </c>
      <c r="M1047" s="40" t="s">
        <v>17935</v>
      </c>
      <c r="N1047" s="40" t="s">
        <v>17936</v>
      </c>
      <c r="O1047" s="37"/>
      <c r="P1047" s="41" t="s">
        <v>9021</v>
      </c>
    </row>
    <row r="1048" spans="1:16" ht="12.75" customHeight="1">
      <c r="A1048" s="35" t="s">
        <v>17837</v>
      </c>
      <c r="B1048" s="36" t="s">
        <v>17937</v>
      </c>
      <c r="C1048" s="35" t="s">
        <v>6686</v>
      </c>
      <c r="D1048" s="35" t="s">
        <v>8979</v>
      </c>
      <c r="E1048" s="38" t="s">
        <v>17938</v>
      </c>
      <c r="F1048" s="39"/>
      <c r="G1048" s="40" t="s">
        <v>17939</v>
      </c>
      <c r="H1048" s="35" t="s">
        <v>17940</v>
      </c>
      <c r="I1048" s="40" t="s">
        <v>17941</v>
      </c>
      <c r="J1048" s="35" t="s">
        <v>17942</v>
      </c>
      <c r="K1048" s="40" t="s">
        <v>17943</v>
      </c>
      <c r="L1048" s="40" t="s">
        <v>17944</v>
      </c>
      <c r="M1048" s="40" t="s">
        <v>17945</v>
      </c>
      <c r="N1048" s="40" t="s">
        <v>17946</v>
      </c>
      <c r="O1048" s="37"/>
      <c r="P1048" s="41" t="s">
        <v>9021</v>
      </c>
    </row>
    <row r="1049" spans="1:16" ht="12.75" customHeight="1">
      <c r="A1049" s="35" t="s">
        <v>6595</v>
      </c>
      <c r="B1049" s="36" t="s">
        <v>17947</v>
      </c>
      <c r="C1049" s="35" t="s">
        <v>6698</v>
      </c>
      <c r="D1049" s="35" t="s">
        <v>8979</v>
      </c>
      <c r="E1049" s="38" t="s">
        <v>17948</v>
      </c>
      <c r="F1049" s="39"/>
      <c r="G1049" s="40" t="s">
        <v>17949</v>
      </c>
      <c r="H1049" s="35" t="s">
        <v>17950</v>
      </c>
      <c r="I1049" s="40" t="s">
        <v>17951</v>
      </c>
      <c r="J1049" s="35" t="s">
        <v>17952</v>
      </c>
      <c r="K1049" s="40" t="s">
        <v>17953</v>
      </c>
      <c r="L1049" s="40" t="s">
        <v>17954</v>
      </c>
      <c r="M1049" s="40" t="s">
        <v>17955</v>
      </c>
      <c r="N1049" s="40" t="s">
        <v>17956</v>
      </c>
      <c r="O1049" s="37"/>
      <c r="P1049" s="41" t="s">
        <v>9021</v>
      </c>
    </row>
    <row r="1050" spans="1:16" ht="12.75" customHeight="1">
      <c r="A1050" s="35" t="s">
        <v>6595</v>
      </c>
      <c r="B1050" s="36" t="s">
        <v>17947</v>
      </c>
      <c r="C1050" s="35" t="s">
        <v>6698</v>
      </c>
      <c r="D1050" s="35" t="s">
        <v>8979</v>
      </c>
      <c r="E1050" s="38" t="s">
        <v>17957</v>
      </c>
      <c r="F1050" s="39"/>
      <c r="G1050" s="40" t="s">
        <v>17958</v>
      </c>
      <c r="H1050" s="35" t="s">
        <v>17959</v>
      </c>
      <c r="I1050" s="40" t="s">
        <v>17960</v>
      </c>
      <c r="J1050" s="35" t="s">
        <v>17961</v>
      </c>
      <c r="K1050" s="40" t="s">
        <v>17962</v>
      </c>
      <c r="L1050" s="40" t="s">
        <v>17963</v>
      </c>
      <c r="M1050" s="40" t="s">
        <v>17964</v>
      </c>
      <c r="N1050" s="40" t="s">
        <v>17965</v>
      </c>
      <c r="O1050" s="37"/>
      <c r="P1050" s="41" t="s">
        <v>9342</v>
      </c>
    </row>
    <row r="1051" spans="1:16" ht="12.75" customHeight="1">
      <c r="A1051" s="35" t="s">
        <v>17837</v>
      </c>
      <c r="B1051" s="36" t="s">
        <v>17966</v>
      </c>
      <c r="C1051" s="35" t="s">
        <v>6700</v>
      </c>
      <c r="D1051" s="35" t="s">
        <v>8979</v>
      </c>
      <c r="E1051" s="38" t="s">
        <v>17967</v>
      </c>
      <c r="F1051" s="39"/>
      <c r="G1051" s="40" t="s">
        <v>17968</v>
      </c>
      <c r="H1051" s="35" t="s">
        <v>17969</v>
      </c>
      <c r="I1051" s="40" t="s">
        <v>17970</v>
      </c>
      <c r="J1051" s="35" t="s">
        <v>17971</v>
      </c>
      <c r="K1051" s="40" t="s">
        <v>17972</v>
      </c>
      <c r="L1051" s="40" t="s">
        <v>17973</v>
      </c>
      <c r="M1051" s="40" t="s">
        <v>17974</v>
      </c>
      <c r="N1051" s="40" t="s">
        <v>17975</v>
      </c>
      <c r="O1051" s="37"/>
      <c r="P1051" s="41" t="s">
        <v>9021</v>
      </c>
    </row>
    <row r="1052" spans="1:16" ht="12.75" customHeight="1">
      <c r="A1052" s="35" t="s">
        <v>6595</v>
      </c>
      <c r="B1052" s="36" t="s">
        <v>17976</v>
      </c>
      <c r="C1052" s="35" t="s">
        <v>6704</v>
      </c>
      <c r="D1052" s="35" t="s">
        <v>8979</v>
      </c>
      <c r="E1052" s="38" t="s">
        <v>17977</v>
      </c>
      <c r="F1052" s="39"/>
      <c r="G1052" s="40" t="s">
        <v>17978</v>
      </c>
      <c r="H1052" s="35" t="s">
        <v>17979</v>
      </c>
      <c r="I1052" s="40" t="s">
        <v>17980</v>
      </c>
      <c r="J1052" s="35" t="s">
        <v>17981</v>
      </c>
      <c r="K1052" s="40" t="s">
        <v>17982</v>
      </c>
      <c r="L1052" s="40" t="s">
        <v>17983</v>
      </c>
      <c r="M1052" s="40" t="s">
        <v>17984</v>
      </c>
      <c r="N1052" s="40" t="s">
        <v>17985</v>
      </c>
      <c r="O1052" s="37"/>
      <c r="P1052" s="41" t="s">
        <v>9021</v>
      </c>
    </row>
    <row r="1053" spans="1:16" ht="12.75" customHeight="1">
      <c r="A1053" s="35" t="s">
        <v>6595</v>
      </c>
      <c r="B1053" s="36" t="s">
        <v>17986</v>
      </c>
      <c r="C1053" s="35" t="s">
        <v>6707</v>
      </c>
      <c r="D1053" s="35" t="s">
        <v>8979</v>
      </c>
      <c r="E1053" s="38" t="s">
        <v>17987</v>
      </c>
      <c r="F1053" s="39"/>
      <c r="G1053" s="40" t="s">
        <v>17988</v>
      </c>
      <c r="H1053" s="35" t="s">
        <v>17989</v>
      </c>
      <c r="I1053" s="40" t="s">
        <v>17990</v>
      </c>
      <c r="J1053" s="35" t="s">
        <v>17991</v>
      </c>
      <c r="K1053" s="40" t="s">
        <v>17992</v>
      </c>
      <c r="L1053" s="40" t="s">
        <v>17993</v>
      </c>
      <c r="M1053" s="40" t="s">
        <v>17994</v>
      </c>
      <c r="N1053" s="40" t="s">
        <v>17995</v>
      </c>
      <c r="O1053" s="37"/>
      <c r="P1053" s="41" t="s">
        <v>9021</v>
      </c>
    </row>
    <row r="1054" spans="1:16" ht="12.75" customHeight="1">
      <c r="A1054" s="35" t="s">
        <v>6595</v>
      </c>
      <c r="B1054" s="36" t="s">
        <v>17996</v>
      </c>
      <c r="C1054" s="35" t="s">
        <v>6713</v>
      </c>
      <c r="D1054" s="35" t="s">
        <v>8991</v>
      </c>
      <c r="E1054" s="38" t="s">
        <v>17997</v>
      </c>
      <c r="F1054" s="39"/>
      <c r="G1054" s="40" t="s">
        <v>17998</v>
      </c>
      <c r="H1054" s="35" t="s">
        <v>17999</v>
      </c>
      <c r="I1054" s="40" t="s">
        <v>18000</v>
      </c>
      <c r="J1054" s="35" t="s">
        <v>18001</v>
      </c>
      <c r="K1054" s="40" t="s">
        <v>18002</v>
      </c>
      <c r="L1054" s="40" t="s">
        <v>18003</v>
      </c>
      <c r="M1054" s="40" t="s">
        <v>18004</v>
      </c>
      <c r="N1054" s="40" t="s">
        <v>18005</v>
      </c>
      <c r="O1054" s="37"/>
      <c r="P1054" s="41" t="s">
        <v>9021</v>
      </c>
    </row>
    <row r="1055" spans="1:16" ht="12.75" customHeight="1">
      <c r="A1055" s="35" t="s">
        <v>6595</v>
      </c>
      <c r="B1055" s="36" t="s">
        <v>17996</v>
      </c>
      <c r="C1055" s="35" t="s">
        <v>6713</v>
      </c>
      <c r="D1055" s="35" t="s">
        <v>8991</v>
      </c>
      <c r="E1055" s="38" t="s">
        <v>18006</v>
      </c>
      <c r="F1055" s="39"/>
      <c r="G1055" s="40" t="s">
        <v>18007</v>
      </c>
      <c r="H1055" s="35" t="s">
        <v>18008</v>
      </c>
      <c r="I1055" s="40" t="s">
        <v>18009</v>
      </c>
      <c r="J1055" s="35" t="s">
        <v>18010</v>
      </c>
      <c r="K1055" s="40" t="s">
        <v>18011</v>
      </c>
      <c r="L1055" s="40" t="s">
        <v>18012</v>
      </c>
      <c r="M1055" s="40" t="s">
        <v>18013</v>
      </c>
      <c r="N1055" s="40" t="s">
        <v>18014</v>
      </c>
      <c r="O1055" s="37"/>
      <c r="P1055" s="41" t="s">
        <v>9342</v>
      </c>
    </row>
    <row r="1056" spans="1:16" ht="12.75" customHeight="1">
      <c r="A1056" s="35" t="s">
        <v>6595</v>
      </c>
      <c r="B1056" s="36" t="s">
        <v>18015</v>
      </c>
      <c r="C1056" s="35" t="s">
        <v>6722</v>
      </c>
      <c r="D1056" s="35" t="s">
        <v>8991</v>
      </c>
      <c r="E1056" s="38" t="s">
        <v>18016</v>
      </c>
      <c r="F1056" s="39"/>
      <c r="G1056" s="40" t="s">
        <v>18017</v>
      </c>
      <c r="H1056" s="35" t="s">
        <v>18018</v>
      </c>
      <c r="I1056" s="40" t="s">
        <v>18019</v>
      </c>
      <c r="J1056" s="35" t="s">
        <v>18020</v>
      </c>
      <c r="K1056" s="40" t="s">
        <v>18021</v>
      </c>
      <c r="L1056" s="40" t="s">
        <v>18022</v>
      </c>
      <c r="M1056" s="40" t="s">
        <v>18023</v>
      </c>
      <c r="N1056" s="40" t="s">
        <v>18024</v>
      </c>
      <c r="O1056" s="37"/>
      <c r="P1056" s="41" t="s">
        <v>9342</v>
      </c>
    </row>
    <row r="1057" spans="1:16" ht="12.75" customHeight="1">
      <c r="A1057" s="35" t="s">
        <v>6595</v>
      </c>
      <c r="B1057" s="36" t="s">
        <v>18025</v>
      </c>
      <c r="C1057" s="35" t="s">
        <v>6725</v>
      </c>
      <c r="D1057" s="35" t="s">
        <v>8991</v>
      </c>
      <c r="E1057" s="38" t="s">
        <v>18026</v>
      </c>
      <c r="F1057" s="39"/>
      <c r="G1057" s="40" t="s">
        <v>18027</v>
      </c>
      <c r="H1057" s="35" t="s">
        <v>18028</v>
      </c>
      <c r="I1057" s="40" t="s">
        <v>18029</v>
      </c>
      <c r="J1057" s="35" t="s">
        <v>18030</v>
      </c>
      <c r="K1057" s="40" t="s">
        <v>18031</v>
      </c>
      <c r="L1057" s="40" t="s">
        <v>18032</v>
      </c>
      <c r="M1057" s="40" t="s">
        <v>18033</v>
      </c>
      <c r="N1057" s="40" t="s">
        <v>18034</v>
      </c>
      <c r="O1057" s="37"/>
      <c r="P1057" s="41" t="s">
        <v>9021</v>
      </c>
    </row>
    <row r="1058" spans="1:16" ht="12.75" customHeight="1">
      <c r="A1058" s="35" t="s">
        <v>6595</v>
      </c>
      <c r="B1058" s="36" t="s">
        <v>18035</v>
      </c>
      <c r="C1058" s="35" t="s">
        <v>6727</v>
      </c>
      <c r="D1058" s="35" t="s">
        <v>8991</v>
      </c>
      <c r="E1058" s="38" t="s">
        <v>18036</v>
      </c>
      <c r="F1058" s="39"/>
      <c r="G1058" s="40" t="s">
        <v>18037</v>
      </c>
      <c r="H1058" s="35" t="s">
        <v>18038</v>
      </c>
      <c r="I1058" s="40" t="s">
        <v>18039</v>
      </c>
      <c r="J1058" s="35" t="s">
        <v>18040</v>
      </c>
      <c r="K1058" s="40" t="s">
        <v>18041</v>
      </c>
      <c r="L1058" s="40" t="s">
        <v>18042</v>
      </c>
      <c r="M1058" s="40" t="s">
        <v>18043</v>
      </c>
      <c r="N1058" s="40" t="s">
        <v>18044</v>
      </c>
      <c r="O1058" s="37"/>
      <c r="P1058" s="41" t="s">
        <v>9021</v>
      </c>
    </row>
    <row r="1059" spans="1:16" ht="12.75" customHeight="1">
      <c r="A1059" s="35" t="s">
        <v>6734</v>
      </c>
      <c r="B1059" s="36" t="s">
        <v>18045</v>
      </c>
      <c r="C1059" s="35" t="s">
        <v>6736</v>
      </c>
      <c r="D1059" s="35" t="s">
        <v>9344</v>
      </c>
      <c r="E1059" s="38" t="s">
        <v>18046</v>
      </c>
      <c r="F1059" s="39"/>
      <c r="G1059" s="40" t="s">
        <v>18047</v>
      </c>
      <c r="H1059" s="35" t="s">
        <v>18048</v>
      </c>
      <c r="I1059" s="40" t="s">
        <v>18049</v>
      </c>
      <c r="J1059" s="35" t="s">
        <v>18050</v>
      </c>
      <c r="K1059" s="40" t="s">
        <v>18051</v>
      </c>
      <c r="L1059" s="40" t="s">
        <v>18052</v>
      </c>
      <c r="M1059" s="40" t="s">
        <v>18053</v>
      </c>
      <c r="N1059" s="40" t="s">
        <v>18054</v>
      </c>
      <c r="O1059" s="37"/>
      <c r="P1059" s="41" t="s">
        <v>9122</v>
      </c>
    </row>
    <row r="1060" spans="1:16" ht="12.75" customHeight="1">
      <c r="A1060" s="35" t="s">
        <v>6734</v>
      </c>
      <c r="B1060" s="36" t="s">
        <v>18045</v>
      </c>
      <c r="C1060" s="35" t="s">
        <v>6736</v>
      </c>
      <c r="D1060" s="35" t="s">
        <v>9344</v>
      </c>
      <c r="E1060" s="38" t="s">
        <v>18055</v>
      </c>
      <c r="F1060" s="39"/>
      <c r="G1060" s="40" t="s">
        <v>18056</v>
      </c>
      <c r="H1060" s="35" t="s">
        <v>18057</v>
      </c>
      <c r="I1060" s="40" t="s">
        <v>18058</v>
      </c>
      <c r="J1060" s="35" t="s">
        <v>18059</v>
      </c>
      <c r="K1060" s="40" t="s">
        <v>18060</v>
      </c>
      <c r="L1060" s="40" t="s">
        <v>18061</v>
      </c>
      <c r="M1060" s="40" t="s">
        <v>18062</v>
      </c>
      <c r="N1060" s="40" t="s">
        <v>18063</v>
      </c>
      <c r="O1060" s="37"/>
      <c r="P1060" s="41" t="s">
        <v>11316</v>
      </c>
    </row>
    <row r="1061" spans="1:16" ht="12.75" customHeight="1">
      <c r="A1061" s="35" t="s">
        <v>6734</v>
      </c>
      <c r="B1061" s="36" t="s">
        <v>18045</v>
      </c>
      <c r="C1061" s="35" t="s">
        <v>6736</v>
      </c>
      <c r="D1061" s="35" t="s">
        <v>9344</v>
      </c>
      <c r="E1061" s="38" t="s">
        <v>18064</v>
      </c>
      <c r="F1061" s="39"/>
      <c r="G1061" s="40" t="s">
        <v>18065</v>
      </c>
      <c r="H1061" s="35" t="s">
        <v>18066</v>
      </c>
      <c r="I1061" s="40" t="s">
        <v>18067</v>
      </c>
      <c r="J1061" s="35" t="s">
        <v>18068</v>
      </c>
      <c r="K1061" s="40" t="s">
        <v>18069</v>
      </c>
      <c r="L1061" s="40" t="s">
        <v>18070</v>
      </c>
      <c r="M1061" s="40" t="s">
        <v>18071</v>
      </c>
      <c r="N1061" s="40" t="s">
        <v>18072</v>
      </c>
      <c r="O1061" s="37"/>
      <c r="P1061" s="41" t="s">
        <v>11316</v>
      </c>
    </row>
    <row r="1062" spans="1:16" ht="12.75" customHeight="1">
      <c r="A1062" s="35" t="s">
        <v>6734</v>
      </c>
      <c r="B1062" s="36" t="s">
        <v>18073</v>
      </c>
      <c r="C1062" s="35" t="s">
        <v>6740</v>
      </c>
      <c r="D1062" s="35" t="s">
        <v>9459</v>
      </c>
      <c r="E1062" s="38" t="s">
        <v>18074</v>
      </c>
      <c r="F1062" s="39"/>
      <c r="G1062" s="40" t="s">
        <v>18075</v>
      </c>
      <c r="H1062" s="35" t="s">
        <v>9185</v>
      </c>
      <c r="I1062" s="40" t="s">
        <v>18076</v>
      </c>
      <c r="J1062" s="35" t="s">
        <v>18077</v>
      </c>
      <c r="K1062" s="40" t="s">
        <v>18078</v>
      </c>
      <c r="L1062" s="40" t="s">
        <v>18079</v>
      </c>
      <c r="M1062" s="40" t="s">
        <v>18080</v>
      </c>
      <c r="N1062" s="40" t="s">
        <v>18081</v>
      </c>
      <c r="O1062" s="37"/>
      <c r="P1062" s="41" t="s">
        <v>9021</v>
      </c>
    </row>
    <row r="1063" spans="1:16" ht="12.75" customHeight="1">
      <c r="A1063" s="35" t="s">
        <v>6734</v>
      </c>
      <c r="B1063" s="36" t="s">
        <v>18073</v>
      </c>
      <c r="C1063" s="35" t="s">
        <v>6740</v>
      </c>
      <c r="D1063" s="35" t="s">
        <v>9459</v>
      </c>
      <c r="E1063" s="38" t="s">
        <v>18082</v>
      </c>
      <c r="F1063" s="39"/>
      <c r="G1063" s="40" t="s">
        <v>18083</v>
      </c>
      <c r="H1063" s="35" t="s">
        <v>18084</v>
      </c>
      <c r="I1063" s="40" t="s">
        <v>18085</v>
      </c>
      <c r="J1063" s="35" t="s">
        <v>18086</v>
      </c>
      <c r="K1063" s="40" t="s">
        <v>18087</v>
      </c>
      <c r="L1063" s="40" t="s">
        <v>18088</v>
      </c>
      <c r="M1063" s="40" t="s">
        <v>18089</v>
      </c>
      <c r="N1063" s="40" t="s">
        <v>18090</v>
      </c>
      <c r="O1063" s="37"/>
      <c r="P1063" s="41" t="s">
        <v>9021</v>
      </c>
    </row>
    <row r="1064" spans="1:16" ht="12.75" customHeight="1">
      <c r="A1064" s="35" t="s">
        <v>6734</v>
      </c>
      <c r="B1064" s="36" t="s">
        <v>18091</v>
      </c>
      <c r="C1064" s="35" t="s">
        <v>6744</v>
      </c>
      <c r="D1064" s="35" t="s">
        <v>8991</v>
      </c>
      <c r="E1064" s="38" t="s">
        <v>18092</v>
      </c>
      <c r="F1064" s="39"/>
      <c r="G1064" s="40" t="s">
        <v>18093</v>
      </c>
      <c r="H1064" s="35" t="s">
        <v>18094</v>
      </c>
      <c r="I1064" s="40" t="s">
        <v>18095</v>
      </c>
      <c r="J1064" s="35" t="s">
        <v>18096</v>
      </c>
      <c r="K1064" s="40" t="s">
        <v>18097</v>
      </c>
      <c r="L1064" s="40" t="s">
        <v>18098</v>
      </c>
      <c r="M1064" s="40" t="s">
        <v>18099</v>
      </c>
      <c r="N1064" s="40" t="s">
        <v>18100</v>
      </c>
      <c r="O1064" s="37"/>
      <c r="P1064" s="41" t="s">
        <v>9342</v>
      </c>
    </row>
    <row r="1065" spans="1:16" ht="12.75" customHeight="1">
      <c r="A1065" s="35" t="s">
        <v>6766</v>
      </c>
      <c r="B1065" s="36" t="s">
        <v>18101</v>
      </c>
      <c r="C1065" s="35" t="s">
        <v>6768</v>
      </c>
      <c r="D1065" s="35" t="s">
        <v>9344</v>
      </c>
      <c r="E1065" s="38" t="s">
        <v>18102</v>
      </c>
      <c r="F1065" s="42" t="s">
        <v>18103</v>
      </c>
      <c r="G1065" s="37"/>
      <c r="H1065" s="37"/>
      <c r="I1065" s="37"/>
      <c r="J1065" s="37"/>
      <c r="K1065" s="37"/>
      <c r="L1065" s="40" t="s">
        <v>18104</v>
      </c>
      <c r="M1065" s="40" t="s">
        <v>18105</v>
      </c>
      <c r="N1065" s="40" t="s">
        <v>18106</v>
      </c>
      <c r="O1065" s="37"/>
      <c r="P1065" s="41" t="s">
        <v>9021</v>
      </c>
    </row>
    <row r="1066" spans="1:16" ht="12.75" customHeight="1">
      <c r="A1066" s="35" t="s">
        <v>6782</v>
      </c>
      <c r="B1066" s="36" t="s">
        <v>18107</v>
      </c>
      <c r="C1066" s="35" t="s">
        <v>18108</v>
      </c>
      <c r="D1066" s="35" t="s">
        <v>9266</v>
      </c>
      <c r="E1066" s="38" t="s">
        <v>18109</v>
      </c>
      <c r="F1066" s="39"/>
      <c r="G1066" s="37"/>
      <c r="H1066" s="37"/>
      <c r="I1066" s="37"/>
      <c r="J1066" s="37"/>
      <c r="K1066" s="37"/>
      <c r="L1066" s="40" t="s">
        <v>18110</v>
      </c>
      <c r="M1066" s="40" t="s">
        <v>18111</v>
      </c>
      <c r="N1066" s="40" t="s">
        <v>18112</v>
      </c>
      <c r="O1066" s="37"/>
      <c r="P1066" s="41" t="s">
        <v>9122</v>
      </c>
    </row>
    <row r="1067" spans="1:16" ht="12.75" customHeight="1">
      <c r="A1067" s="35" t="s">
        <v>6782</v>
      </c>
      <c r="B1067" s="36" t="s">
        <v>18113</v>
      </c>
      <c r="C1067" s="35" t="s">
        <v>18114</v>
      </c>
      <c r="D1067" s="35" t="s">
        <v>9266</v>
      </c>
      <c r="E1067" s="38" t="s">
        <v>18115</v>
      </c>
      <c r="F1067" s="39"/>
      <c r="G1067" s="37"/>
      <c r="H1067" s="37"/>
      <c r="I1067" s="37"/>
      <c r="J1067" s="37"/>
      <c r="K1067" s="37"/>
      <c r="L1067" s="40" t="s">
        <v>18116</v>
      </c>
      <c r="M1067" s="40" t="s">
        <v>18117</v>
      </c>
      <c r="N1067" s="40" t="s">
        <v>18118</v>
      </c>
      <c r="O1067" s="35" t="s">
        <v>9283</v>
      </c>
      <c r="P1067" s="41" t="s">
        <v>9263</v>
      </c>
    </row>
    <row r="1068" spans="1:16" ht="12.75" customHeight="1">
      <c r="A1068" s="35" t="s">
        <v>6782</v>
      </c>
      <c r="B1068" s="36" t="s">
        <v>18119</v>
      </c>
      <c r="C1068" s="35" t="s">
        <v>18120</v>
      </c>
      <c r="D1068" s="35" t="s">
        <v>9266</v>
      </c>
      <c r="E1068" s="38" t="s">
        <v>18121</v>
      </c>
      <c r="F1068" s="39"/>
      <c r="G1068" s="37"/>
      <c r="H1068" s="37"/>
      <c r="I1068" s="37"/>
      <c r="J1068" s="37"/>
      <c r="K1068" s="37"/>
      <c r="L1068" s="40" t="s">
        <v>18122</v>
      </c>
      <c r="M1068" s="40" t="s">
        <v>18123</v>
      </c>
      <c r="N1068" s="40" t="s">
        <v>18124</v>
      </c>
      <c r="O1068" s="37"/>
      <c r="P1068" s="41" t="s">
        <v>9122</v>
      </c>
    </row>
    <row r="1069" spans="1:16" ht="12.75" customHeight="1">
      <c r="A1069" s="35" t="s">
        <v>6782</v>
      </c>
      <c r="B1069" s="36" t="s">
        <v>18125</v>
      </c>
      <c r="C1069" s="35" t="s">
        <v>18126</v>
      </c>
      <c r="D1069" s="35" t="s">
        <v>9266</v>
      </c>
      <c r="E1069" s="38" t="s">
        <v>18127</v>
      </c>
      <c r="F1069" s="39"/>
      <c r="G1069" s="37"/>
      <c r="H1069" s="37"/>
      <c r="I1069" s="37"/>
      <c r="J1069" s="37"/>
      <c r="K1069" s="37"/>
      <c r="L1069" s="40" t="s">
        <v>18128</v>
      </c>
      <c r="M1069" s="40" t="s">
        <v>18129</v>
      </c>
      <c r="N1069" s="40" t="s">
        <v>18130</v>
      </c>
      <c r="O1069" s="37"/>
      <c r="P1069" s="41" t="s">
        <v>9122</v>
      </c>
    </row>
    <row r="1070" spans="1:16" ht="12.75" customHeight="1">
      <c r="A1070" s="35" t="s">
        <v>6782</v>
      </c>
      <c r="B1070" s="36" t="s">
        <v>18131</v>
      </c>
      <c r="C1070" s="35" t="s">
        <v>18132</v>
      </c>
      <c r="D1070" s="35" t="s">
        <v>9266</v>
      </c>
      <c r="E1070" s="38" t="s">
        <v>18133</v>
      </c>
      <c r="F1070" s="39"/>
      <c r="G1070" s="37"/>
      <c r="H1070" s="37"/>
      <c r="I1070" s="37"/>
      <c r="J1070" s="37"/>
      <c r="K1070" s="37"/>
      <c r="L1070" s="40" t="s">
        <v>18134</v>
      </c>
      <c r="M1070" s="40" t="s">
        <v>18135</v>
      </c>
      <c r="N1070" s="40" t="s">
        <v>18136</v>
      </c>
      <c r="O1070" s="37"/>
      <c r="P1070" s="41" t="s">
        <v>9122</v>
      </c>
    </row>
    <row r="1071" spans="1:16" ht="12.75" customHeight="1">
      <c r="A1071" s="35" t="s">
        <v>6782</v>
      </c>
      <c r="B1071" s="36" t="s">
        <v>18137</v>
      </c>
      <c r="C1071" s="35" t="s">
        <v>18138</v>
      </c>
      <c r="D1071" s="35" t="s">
        <v>9266</v>
      </c>
      <c r="E1071" s="38" t="s">
        <v>18139</v>
      </c>
      <c r="F1071" s="39"/>
      <c r="G1071" s="37"/>
      <c r="H1071" s="37"/>
      <c r="I1071" s="37"/>
      <c r="J1071" s="37"/>
      <c r="K1071" s="37"/>
      <c r="L1071" s="40" t="s">
        <v>18140</v>
      </c>
      <c r="M1071" s="40" t="s">
        <v>18141</v>
      </c>
      <c r="N1071" s="40" t="s">
        <v>18142</v>
      </c>
      <c r="O1071" s="35" t="s">
        <v>9283</v>
      </c>
      <c r="P1071" s="41" t="s">
        <v>9193</v>
      </c>
    </row>
    <row r="1072" spans="1:16" ht="12.75" customHeight="1">
      <c r="A1072" s="35" t="s">
        <v>6782</v>
      </c>
      <c r="B1072" s="36" t="s">
        <v>18143</v>
      </c>
      <c r="C1072" s="35" t="s">
        <v>18144</v>
      </c>
      <c r="D1072" s="35" t="s">
        <v>9266</v>
      </c>
      <c r="E1072" s="38" t="s">
        <v>18145</v>
      </c>
      <c r="F1072" s="39"/>
      <c r="G1072" s="37"/>
      <c r="H1072" s="37"/>
      <c r="I1072" s="37"/>
      <c r="J1072" s="37"/>
      <c r="K1072" s="37"/>
      <c r="L1072" s="40" t="s">
        <v>18146</v>
      </c>
      <c r="M1072" s="40" t="s">
        <v>18147</v>
      </c>
      <c r="N1072" s="40" t="s">
        <v>18148</v>
      </c>
      <c r="O1072" s="35" t="s">
        <v>9283</v>
      </c>
      <c r="P1072" s="41" t="s">
        <v>9193</v>
      </c>
    </row>
    <row r="1073" spans="1:16" ht="12.75" customHeight="1">
      <c r="A1073" s="35" t="s">
        <v>6782</v>
      </c>
      <c r="B1073" s="36" t="s">
        <v>18149</v>
      </c>
      <c r="C1073" s="35" t="s">
        <v>18150</v>
      </c>
      <c r="D1073" s="35" t="s">
        <v>9266</v>
      </c>
      <c r="E1073" s="38" t="s">
        <v>18151</v>
      </c>
      <c r="F1073" s="39"/>
      <c r="G1073" s="37"/>
      <c r="H1073" s="37"/>
      <c r="I1073" s="37"/>
      <c r="J1073" s="37"/>
      <c r="K1073" s="37"/>
      <c r="L1073" s="40" t="s">
        <v>18152</v>
      </c>
      <c r="M1073" s="40" t="s">
        <v>18153</v>
      </c>
      <c r="N1073" s="40" t="s">
        <v>18154</v>
      </c>
      <c r="O1073" s="37"/>
      <c r="P1073" s="41" t="s">
        <v>9122</v>
      </c>
    </row>
    <row r="1074" spans="1:16" ht="12.75" customHeight="1">
      <c r="A1074" s="35" t="s">
        <v>6782</v>
      </c>
      <c r="B1074" s="36" t="s">
        <v>18155</v>
      </c>
      <c r="C1074" s="35" t="s">
        <v>18156</v>
      </c>
      <c r="D1074" s="35" t="s">
        <v>9266</v>
      </c>
      <c r="E1074" s="38" t="s">
        <v>18157</v>
      </c>
      <c r="F1074" s="39"/>
      <c r="G1074" s="37"/>
      <c r="H1074" s="37"/>
      <c r="I1074" s="37"/>
      <c r="J1074" s="37"/>
      <c r="K1074" s="37"/>
      <c r="L1074" s="40" t="s">
        <v>18158</v>
      </c>
      <c r="M1074" s="40" t="s">
        <v>18159</v>
      </c>
      <c r="N1074" s="40" t="s">
        <v>18160</v>
      </c>
      <c r="O1074" s="37"/>
      <c r="P1074" s="41" t="s">
        <v>9122</v>
      </c>
    </row>
    <row r="1075" spans="1:16" ht="12.75" customHeight="1">
      <c r="A1075" s="35" t="s">
        <v>6782</v>
      </c>
      <c r="B1075" s="36" t="s">
        <v>18161</v>
      </c>
      <c r="C1075" s="35" t="s">
        <v>18162</v>
      </c>
      <c r="D1075" s="35" t="s">
        <v>9266</v>
      </c>
      <c r="E1075" s="38" t="s">
        <v>18163</v>
      </c>
      <c r="F1075" s="39"/>
      <c r="G1075" s="37"/>
      <c r="H1075" s="37"/>
      <c r="I1075" s="37"/>
      <c r="J1075" s="37"/>
      <c r="K1075" s="37"/>
      <c r="L1075" s="40" t="s">
        <v>18164</v>
      </c>
      <c r="M1075" s="40" t="s">
        <v>18165</v>
      </c>
      <c r="N1075" s="40" t="s">
        <v>18166</v>
      </c>
      <c r="O1075" s="37"/>
      <c r="P1075" s="41" t="s">
        <v>9122</v>
      </c>
    </row>
    <row r="1076" spans="1:16" ht="12.75" customHeight="1">
      <c r="A1076" s="35" t="s">
        <v>6782</v>
      </c>
      <c r="B1076" s="36" t="s">
        <v>18167</v>
      </c>
      <c r="C1076" s="35" t="s">
        <v>18168</v>
      </c>
      <c r="D1076" s="35" t="s">
        <v>9266</v>
      </c>
      <c r="E1076" s="38" t="s">
        <v>18169</v>
      </c>
      <c r="F1076" s="39"/>
      <c r="G1076" s="37"/>
      <c r="H1076" s="37"/>
      <c r="I1076" s="37"/>
      <c r="J1076" s="37"/>
      <c r="K1076" s="37"/>
      <c r="L1076" s="40" t="s">
        <v>18170</v>
      </c>
      <c r="M1076" s="40" t="s">
        <v>18171</v>
      </c>
      <c r="N1076" s="40" t="s">
        <v>18172</v>
      </c>
      <c r="O1076" s="37"/>
      <c r="P1076" s="41" t="s">
        <v>9122</v>
      </c>
    </row>
    <row r="1077" spans="1:16" ht="12.75" customHeight="1">
      <c r="A1077" s="35" t="s">
        <v>6959</v>
      </c>
      <c r="B1077" s="36" t="s">
        <v>18173</v>
      </c>
      <c r="C1077" s="35" t="s">
        <v>18174</v>
      </c>
      <c r="D1077" s="35" t="s">
        <v>9266</v>
      </c>
      <c r="E1077" s="38" t="s">
        <v>18175</v>
      </c>
      <c r="F1077" s="39"/>
      <c r="G1077" s="37"/>
      <c r="H1077" s="37"/>
      <c r="I1077" s="37"/>
      <c r="J1077" s="37"/>
      <c r="K1077" s="37"/>
      <c r="L1077" s="40" t="s">
        <v>18176</v>
      </c>
      <c r="M1077" s="40" t="s">
        <v>18177</v>
      </c>
      <c r="N1077" s="40" t="s">
        <v>18178</v>
      </c>
      <c r="O1077" s="37"/>
      <c r="P1077" s="41" t="s">
        <v>9122</v>
      </c>
    </row>
    <row r="1078" spans="1:16" ht="12.75" customHeight="1">
      <c r="A1078" s="35" t="s">
        <v>6959</v>
      </c>
      <c r="B1078" s="36" t="s">
        <v>18179</v>
      </c>
      <c r="C1078" s="35" t="s">
        <v>6974</v>
      </c>
      <c r="D1078" s="35" t="s">
        <v>8991</v>
      </c>
      <c r="E1078" s="38" t="s">
        <v>18180</v>
      </c>
      <c r="F1078" s="39"/>
      <c r="G1078" s="40" t="s">
        <v>18181</v>
      </c>
      <c r="H1078" s="35" t="s">
        <v>9185</v>
      </c>
      <c r="I1078" s="35" t="s">
        <v>9185</v>
      </c>
      <c r="J1078" s="35" t="s">
        <v>18182</v>
      </c>
      <c r="K1078" s="40" t="s">
        <v>18183</v>
      </c>
      <c r="L1078" s="40" t="s">
        <v>18184</v>
      </c>
      <c r="M1078" s="40" t="s">
        <v>18185</v>
      </c>
      <c r="N1078" s="40" t="s">
        <v>18186</v>
      </c>
      <c r="O1078" s="37"/>
      <c r="P1078" s="41" t="s">
        <v>9634</v>
      </c>
    </row>
    <row r="1079" spans="1:16" ht="12.75" customHeight="1">
      <c r="A1079" s="35" t="s">
        <v>6959</v>
      </c>
      <c r="B1079" s="36" t="s">
        <v>18187</v>
      </c>
      <c r="C1079" s="35" t="s">
        <v>18188</v>
      </c>
      <c r="D1079" s="35" t="s">
        <v>9266</v>
      </c>
      <c r="E1079" s="38" t="s">
        <v>18189</v>
      </c>
      <c r="F1079" s="39"/>
      <c r="G1079" s="37"/>
      <c r="H1079" s="37"/>
      <c r="I1079" s="37"/>
      <c r="J1079" s="37"/>
      <c r="K1079" s="37"/>
      <c r="L1079" s="40" t="s">
        <v>18190</v>
      </c>
      <c r="M1079" s="40" t="s">
        <v>18191</v>
      </c>
      <c r="N1079" s="40" t="s">
        <v>18192</v>
      </c>
      <c r="O1079" s="37"/>
      <c r="P1079" s="41" t="s">
        <v>9122</v>
      </c>
    </row>
    <row r="1080" spans="1:16" ht="12.95" customHeight="1">
      <c r="A1080" s="35" t="s">
        <v>6959</v>
      </c>
      <c r="B1080" s="36" t="s">
        <v>18193</v>
      </c>
      <c r="C1080" s="35" t="s">
        <v>6998</v>
      </c>
      <c r="D1080" s="35" t="s">
        <v>8991</v>
      </c>
      <c r="E1080" s="38" t="s">
        <v>18194</v>
      </c>
      <c r="F1080" s="39"/>
      <c r="G1080" s="37" t="str" cm="1">
        <f t="array" ref="G1080">HYPERLINK("https://n2t.net/ark:/65665/3978b9653-0e01-49d3-89f6-39707c949120")</f>
        <v>https://n2t.net/ark:/65665/3978b9653-0e01-49d3-89f6-39707c949120</v>
      </c>
      <c r="H1080" s="35" t="s">
        <v>18195</v>
      </c>
      <c r="I1080" s="37" t="str" cm="1">
        <f t="array" ref="I1080">HYPERLINK("https://n2t.net/ark:/65665/325d2ea52-8731-4c4a-b5ea-37c0c02f6e87")</f>
        <v>https://n2t.net/ark:/65665/325d2ea52-8731-4c4a-b5ea-37c0c02f6e87</v>
      </c>
      <c r="J1080" s="35" t="s">
        <v>9185</v>
      </c>
      <c r="K1080" s="35" t="s">
        <v>9185</v>
      </c>
      <c r="L1080" s="43" t="str" cm="1">
        <f t="array" ref="L1080">HYPERLINK("https://www.ncbi.nlm.nih.gov/biosample/?term=SAMN48403140","SAMN48403140")</f>
        <v>SAMN48403140</v>
      </c>
      <c r="M1080" s="43" t="str" cm="1">
        <f t="array" ref="M1080">HYPERLINK("https://www.ncbi.nlm.nih.gov/sra/?term=SRR33529975","SRR33529975")</f>
        <v>SRR33529975</v>
      </c>
      <c r="N1080" s="43" t="str" cm="1">
        <f t="array" ref="N1080">HYPERLINK("https://www.ncbi.nlm.nih.gov/nuccore/PV651715","PV651715")</f>
        <v>PV651715</v>
      </c>
      <c r="O1080" s="37"/>
      <c r="P1080" s="41" t="s">
        <v>10935</v>
      </c>
    </row>
    <row r="1081" spans="1:16" ht="12.95" customHeight="1">
      <c r="A1081" s="35" t="s">
        <v>6959</v>
      </c>
      <c r="B1081" s="36" t="s">
        <v>18193</v>
      </c>
      <c r="C1081" s="35" t="s">
        <v>6998</v>
      </c>
      <c r="D1081" s="35" t="s">
        <v>8991</v>
      </c>
      <c r="E1081" s="38" t="s">
        <v>18196</v>
      </c>
      <c r="F1081" s="39"/>
      <c r="G1081" s="37" t="str" cm="1">
        <f t="array" ref="G1081">HYPERLINK("https://n2t.net/ark:/65665/3879f5771-19d8-4120-b084-af4a67235d2c")</f>
        <v>https://n2t.net/ark:/65665/3879f5771-19d8-4120-b084-af4a67235d2c</v>
      </c>
      <c r="H1081" s="35" t="s">
        <v>18197</v>
      </c>
      <c r="I1081" s="37" t="str" cm="1">
        <f t="array" ref="I1081">HYPERLINK("https://n2t.net/ark:/65665/369dee411-6de4-430e-b6dd-4110216f279b")</f>
        <v>https://n2t.net/ark:/65665/369dee411-6de4-430e-b6dd-4110216f279b</v>
      </c>
      <c r="J1081" s="35" t="s">
        <v>9185</v>
      </c>
      <c r="K1081" s="35" t="s">
        <v>9185</v>
      </c>
      <c r="L1081" s="43" t="str" cm="1">
        <f t="array" ref="L1081">HYPERLINK("https://www.ncbi.nlm.nih.gov/biosample/?term=SAMN48403141","SAMN48403141")</f>
        <v>SAMN48403141</v>
      </c>
      <c r="M1081" s="43" t="str" cm="1">
        <f t="array" ref="M1081">HYPERLINK("https://www.ncbi.nlm.nih.gov/sra/?term=SRR33529974","SRR33529974")</f>
        <v>SRR33529974</v>
      </c>
      <c r="N1081" s="43" t="str" cm="1">
        <f t="array" ref="N1081">HYPERLINK("https://www.ncbi.nlm.nih.gov/nuccore/PV651716","PV651716")</f>
        <v>PV651716</v>
      </c>
      <c r="O1081" s="37"/>
      <c r="P1081" s="41" t="s">
        <v>10935</v>
      </c>
    </row>
    <row r="1082" spans="1:16" ht="12.75" customHeight="1">
      <c r="A1082" s="35" t="s">
        <v>6959</v>
      </c>
      <c r="B1082" s="36" t="s">
        <v>18198</v>
      </c>
      <c r="C1082" s="35" t="s">
        <v>7000</v>
      </c>
      <c r="D1082" s="35" t="s">
        <v>8991</v>
      </c>
      <c r="E1082" s="38" t="s">
        <v>18199</v>
      </c>
      <c r="F1082" s="39"/>
      <c r="G1082" s="40" t="s">
        <v>18200</v>
      </c>
      <c r="H1082" s="35" t="s">
        <v>18201</v>
      </c>
      <c r="I1082" s="40" t="s">
        <v>18202</v>
      </c>
      <c r="J1082" s="35" t="s">
        <v>18203</v>
      </c>
      <c r="K1082" s="40" t="s">
        <v>18204</v>
      </c>
      <c r="L1082" s="40" t="s">
        <v>18205</v>
      </c>
      <c r="M1082" s="40" t="s">
        <v>18206</v>
      </c>
      <c r="N1082" s="40" t="s">
        <v>18207</v>
      </c>
      <c r="O1082" s="37"/>
      <c r="P1082" s="41" t="s">
        <v>9122</v>
      </c>
    </row>
    <row r="1083" spans="1:16" ht="12.95" customHeight="1">
      <c r="A1083" s="35" t="s">
        <v>6959</v>
      </c>
      <c r="B1083" s="36" t="s">
        <v>18208</v>
      </c>
      <c r="C1083" s="35" t="s">
        <v>7026</v>
      </c>
      <c r="D1083" s="35" t="s">
        <v>8991</v>
      </c>
      <c r="E1083" s="38" t="s">
        <v>18209</v>
      </c>
      <c r="F1083" s="39"/>
      <c r="G1083" s="37" t="str" cm="1">
        <f t="array" ref="G1083">HYPERLINK("https://n2t.net/ark:/65665/3254f16ad-4bb3-459b-915b-b47b63af3e3a")</f>
        <v>https://n2t.net/ark:/65665/3254f16ad-4bb3-459b-915b-b47b63af3e3a</v>
      </c>
      <c r="H1083" s="35" t="s">
        <v>18210</v>
      </c>
      <c r="I1083" s="37" t="str" cm="1">
        <f t="array" ref="I1083">HYPERLINK("https://n2t.net/ark:/65665/31719d91f-cd14-4664-af9f-0f38705bb1a2")</f>
        <v>https://n2t.net/ark:/65665/31719d91f-cd14-4664-af9f-0f38705bb1a2</v>
      </c>
      <c r="J1083" s="35" t="s">
        <v>9185</v>
      </c>
      <c r="K1083" s="35" t="s">
        <v>9185</v>
      </c>
      <c r="L1083" s="43" t="str" cm="1">
        <f t="array" ref="L1083">HYPERLINK("https://www.ncbi.nlm.nih.gov/biosample/?term=SAMN48403241","SAMN48403241")</f>
        <v>SAMN48403241</v>
      </c>
      <c r="M1083" s="43" t="str" cm="1">
        <f t="array" ref="M1083">HYPERLINK("https://www.ncbi.nlm.nih.gov/sra/?term=SRR33529791","SRR33529791")</f>
        <v>SRR33529791</v>
      </c>
      <c r="N1083" s="43" t="str" cm="1">
        <f t="array" ref="N1083">HYPERLINK("https://www.ncbi.nlm.nih.gov/nuccore/PV651708","PV651708")</f>
        <v>PV651708</v>
      </c>
      <c r="O1083" s="37"/>
      <c r="P1083" s="41" t="s">
        <v>10935</v>
      </c>
    </row>
    <row r="1084" spans="1:16" ht="12.95" customHeight="1">
      <c r="A1084" s="35" t="s">
        <v>6959</v>
      </c>
      <c r="B1084" s="36" t="s">
        <v>18208</v>
      </c>
      <c r="C1084" s="35" t="s">
        <v>7026</v>
      </c>
      <c r="D1084" s="35" t="s">
        <v>8991</v>
      </c>
      <c r="E1084" s="38" t="s">
        <v>18211</v>
      </c>
      <c r="F1084" s="39"/>
      <c r="G1084" s="37" t="str" cm="1">
        <f t="array" ref="G1084">HYPERLINK("https://n2t.net/ark:/65665/3211536d5-a469-4fb7-86e8-3043637e914b")</f>
        <v>https://n2t.net/ark:/65665/3211536d5-a469-4fb7-86e8-3043637e914b</v>
      </c>
      <c r="H1084" s="35" t="s">
        <v>18212</v>
      </c>
      <c r="I1084" s="37" t="str" cm="1">
        <f t="array" ref="I1084">HYPERLINK("https://n2t.net/ark:/65665/37e0e9a6d-df33-46a3-b782-aa926c3ef0ff")</f>
        <v>https://n2t.net/ark:/65665/37e0e9a6d-df33-46a3-b782-aa926c3ef0ff</v>
      </c>
      <c r="J1084" s="35" t="s">
        <v>9185</v>
      </c>
      <c r="K1084" s="35" t="s">
        <v>9185</v>
      </c>
      <c r="L1084" s="43" t="str" cm="1">
        <f t="array" ref="L1084">HYPERLINK("https://www.ncbi.nlm.nih.gov/biosample/?term=SAMN48403249","SAMN48403249")</f>
        <v>SAMN48403249</v>
      </c>
      <c r="M1084" s="43" t="str" cm="1">
        <f t="array" ref="M1084">HYPERLINK("https://www.ncbi.nlm.nih.gov/sra/?term=SRR33529782","SRR33529782")</f>
        <v>SRR33529782</v>
      </c>
      <c r="N1084" s="43" t="str" cm="1">
        <f t="array" ref="N1084">HYPERLINK("https://www.ncbi.nlm.nih.gov/nuccore/PV651718","PV651718")</f>
        <v>PV651718</v>
      </c>
      <c r="O1084" s="37"/>
      <c r="P1084" s="41" t="s">
        <v>10935</v>
      </c>
    </row>
    <row r="1085" spans="1:16" ht="12.75" customHeight="1">
      <c r="A1085" s="35" t="s">
        <v>7037</v>
      </c>
      <c r="B1085" s="36" t="s">
        <v>18213</v>
      </c>
      <c r="C1085" s="35" t="s">
        <v>7039</v>
      </c>
      <c r="D1085" s="35" t="s">
        <v>9344</v>
      </c>
      <c r="E1085" s="38" t="s">
        <v>18214</v>
      </c>
      <c r="F1085" s="42" t="s">
        <v>18215</v>
      </c>
      <c r="G1085" s="37"/>
      <c r="H1085" s="37"/>
      <c r="I1085" s="37"/>
      <c r="J1085" s="37"/>
      <c r="K1085" s="37"/>
      <c r="L1085" s="40" t="s">
        <v>18216</v>
      </c>
      <c r="M1085" s="40" t="s">
        <v>18217</v>
      </c>
      <c r="N1085" s="40" t="s">
        <v>18218</v>
      </c>
      <c r="O1085" s="37"/>
      <c r="P1085" s="41" t="s">
        <v>9021</v>
      </c>
    </row>
    <row r="1086" spans="1:16" ht="12.75" customHeight="1">
      <c r="A1086" s="35" t="s">
        <v>7054</v>
      </c>
      <c r="B1086" s="36" t="s">
        <v>18219</v>
      </c>
      <c r="C1086" s="35" t="s">
        <v>7056</v>
      </c>
      <c r="D1086" s="35" t="s">
        <v>8991</v>
      </c>
      <c r="E1086" s="38" t="s">
        <v>18220</v>
      </c>
      <c r="F1086" s="39"/>
      <c r="G1086" s="40" t="s">
        <v>18221</v>
      </c>
      <c r="H1086" s="35" t="s">
        <v>18222</v>
      </c>
      <c r="I1086" s="40" t="s">
        <v>18223</v>
      </c>
      <c r="J1086" s="35" t="s">
        <v>18224</v>
      </c>
      <c r="K1086" s="40" t="s">
        <v>18225</v>
      </c>
      <c r="L1086" s="40" t="s">
        <v>18226</v>
      </c>
      <c r="M1086" s="40" t="s">
        <v>18227</v>
      </c>
      <c r="N1086" s="40" t="s">
        <v>18228</v>
      </c>
      <c r="O1086" s="37"/>
      <c r="P1086" s="41" t="s">
        <v>9342</v>
      </c>
    </row>
    <row r="1087" spans="1:16" ht="12.75" customHeight="1">
      <c r="A1087" s="35" t="s">
        <v>18229</v>
      </c>
      <c r="B1087" s="36" t="s">
        <v>18230</v>
      </c>
      <c r="C1087" s="35" t="s">
        <v>7114</v>
      </c>
      <c r="D1087" s="35" t="s">
        <v>8979</v>
      </c>
      <c r="E1087" s="38" t="s">
        <v>18231</v>
      </c>
      <c r="F1087" s="39"/>
      <c r="G1087" s="40" t="s">
        <v>18232</v>
      </c>
      <c r="H1087" s="35" t="s">
        <v>18233</v>
      </c>
      <c r="I1087" s="40" t="s">
        <v>18234</v>
      </c>
      <c r="J1087" s="35" t="s">
        <v>18235</v>
      </c>
      <c r="K1087" s="40" t="s">
        <v>18236</v>
      </c>
      <c r="L1087" s="40" t="s">
        <v>18237</v>
      </c>
      <c r="M1087" s="40" t="s">
        <v>18238</v>
      </c>
      <c r="N1087" s="40" t="s">
        <v>18239</v>
      </c>
      <c r="O1087" s="37"/>
      <c r="P1087" s="41" t="s">
        <v>9021</v>
      </c>
    </row>
    <row r="1088" spans="1:16" ht="12.75" customHeight="1">
      <c r="A1088" s="35" t="s">
        <v>18229</v>
      </c>
      <c r="B1088" s="36" t="s">
        <v>18240</v>
      </c>
      <c r="C1088" s="35" t="s">
        <v>7125</v>
      </c>
      <c r="D1088" s="35" t="s">
        <v>8979</v>
      </c>
      <c r="E1088" s="38" t="s">
        <v>18241</v>
      </c>
      <c r="F1088" s="39"/>
      <c r="G1088" s="40" t="s">
        <v>18242</v>
      </c>
      <c r="H1088" s="35" t="s">
        <v>18243</v>
      </c>
      <c r="I1088" s="40" t="s">
        <v>18244</v>
      </c>
      <c r="J1088" s="35" t="s">
        <v>18245</v>
      </c>
      <c r="K1088" s="40" t="s">
        <v>18246</v>
      </c>
      <c r="L1088" s="40" t="s">
        <v>18247</v>
      </c>
      <c r="M1088" s="40" t="s">
        <v>18248</v>
      </c>
      <c r="N1088" s="40" t="s">
        <v>18249</v>
      </c>
      <c r="O1088" s="37"/>
      <c r="P1088" s="41" t="s">
        <v>9021</v>
      </c>
    </row>
    <row r="1089" spans="1:16" ht="12.75" customHeight="1">
      <c r="A1089" s="35" t="s">
        <v>18229</v>
      </c>
      <c r="B1089" s="36" t="s">
        <v>18250</v>
      </c>
      <c r="C1089" s="35" t="s">
        <v>7142</v>
      </c>
      <c r="D1089" s="35" t="s">
        <v>8979</v>
      </c>
      <c r="E1089" s="38" t="s">
        <v>18251</v>
      </c>
      <c r="F1089" s="39"/>
      <c r="G1089" s="40" t="s">
        <v>18252</v>
      </c>
      <c r="H1089" s="35" t="s">
        <v>18253</v>
      </c>
      <c r="I1089" s="40" t="s">
        <v>18254</v>
      </c>
      <c r="J1089" s="35" t="s">
        <v>18255</v>
      </c>
      <c r="K1089" s="40" t="s">
        <v>18256</v>
      </c>
      <c r="L1089" s="40" t="s">
        <v>18257</v>
      </c>
      <c r="M1089" s="40" t="s">
        <v>18258</v>
      </c>
      <c r="N1089" s="40" t="s">
        <v>18259</v>
      </c>
      <c r="O1089" s="37"/>
      <c r="P1089" s="41" t="s">
        <v>9021</v>
      </c>
    </row>
    <row r="1090" spans="1:16" ht="12.75" customHeight="1">
      <c r="A1090" s="35" t="s">
        <v>7153</v>
      </c>
      <c r="B1090" s="36" t="s">
        <v>18260</v>
      </c>
      <c r="C1090" s="35" t="s">
        <v>7157</v>
      </c>
      <c r="D1090" s="35" t="s">
        <v>8991</v>
      </c>
      <c r="E1090" s="38" t="s">
        <v>18261</v>
      </c>
      <c r="F1090" s="39"/>
      <c r="G1090" s="40" t="s">
        <v>18262</v>
      </c>
      <c r="H1090" s="35" t="s">
        <v>18263</v>
      </c>
      <c r="I1090" s="40" t="s">
        <v>18264</v>
      </c>
      <c r="J1090" s="35" t="s">
        <v>18265</v>
      </c>
      <c r="K1090" s="40" t="s">
        <v>18266</v>
      </c>
      <c r="L1090" s="40" t="s">
        <v>18267</v>
      </c>
      <c r="M1090" s="40" t="s">
        <v>18268</v>
      </c>
      <c r="N1090" s="40" t="s">
        <v>18269</v>
      </c>
      <c r="O1090" s="35" t="s">
        <v>9283</v>
      </c>
      <c r="P1090" s="41" t="s">
        <v>9263</v>
      </c>
    </row>
    <row r="1091" spans="1:16" ht="12.75" customHeight="1">
      <c r="A1091" s="35" t="s">
        <v>7153</v>
      </c>
      <c r="B1091" s="36" t="s">
        <v>18270</v>
      </c>
      <c r="C1091" s="35" t="s">
        <v>7167</v>
      </c>
      <c r="D1091" s="35" t="s">
        <v>8991</v>
      </c>
      <c r="E1091" s="38" t="s">
        <v>18271</v>
      </c>
      <c r="F1091" s="39"/>
      <c r="G1091" s="40" t="s">
        <v>18272</v>
      </c>
      <c r="H1091" s="35" t="s">
        <v>18273</v>
      </c>
      <c r="I1091" s="40" t="s">
        <v>18274</v>
      </c>
      <c r="J1091" s="35" t="s">
        <v>18275</v>
      </c>
      <c r="K1091" s="40" t="s">
        <v>18276</v>
      </c>
      <c r="L1091" s="40" t="s">
        <v>18277</v>
      </c>
      <c r="M1091" s="40" t="s">
        <v>18278</v>
      </c>
      <c r="N1091" s="40" t="s">
        <v>18279</v>
      </c>
      <c r="O1091" s="37"/>
      <c r="P1091" s="41" t="s">
        <v>9021</v>
      </c>
    </row>
    <row r="1092" spans="1:16" ht="12.75" customHeight="1">
      <c r="A1092" s="35" t="s">
        <v>7153</v>
      </c>
      <c r="B1092" s="36" t="s">
        <v>18280</v>
      </c>
      <c r="C1092" s="35" t="s">
        <v>7171</v>
      </c>
      <c r="D1092" s="35" t="s">
        <v>8991</v>
      </c>
      <c r="E1092" s="38" t="s">
        <v>18281</v>
      </c>
      <c r="F1092" s="39"/>
      <c r="G1092" s="40" t="s">
        <v>18282</v>
      </c>
      <c r="H1092" s="35" t="s">
        <v>18283</v>
      </c>
      <c r="I1092" s="40" t="s">
        <v>18284</v>
      </c>
      <c r="J1092" s="35" t="s">
        <v>18285</v>
      </c>
      <c r="K1092" s="40" t="s">
        <v>18286</v>
      </c>
      <c r="L1092" s="40" t="s">
        <v>18287</v>
      </c>
      <c r="M1092" s="40" t="s">
        <v>18288</v>
      </c>
      <c r="N1092" s="40" t="s">
        <v>18289</v>
      </c>
      <c r="O1092" s="37"/>
      <c r="P1092" s="41" t="s">
        <v>9021</v>
      </c>
    </row>
    <row r="1093" spans="1:16" ht="12.75" customHeight="1">
      <c r="A1093" s="35" t="s">
        <v>7153</v>
      </c>
      <c r="B1093" s="36" t="s">
        <v>18290</v>
      </c>
      <c r="C1093" s="35" t="s">
        <v>7173</v>
      </c>
      <c r="D1093" s="35" t="s">
        <v>8991</v>
      </c>
      <c r="E1093" s="38" t="s">
        <v>18291</v>
      </c>
      <c r="F1093" s="39"/>
      <c r="G1093" s="40" t="s">
        <v>18292</v>
      </c>
      <c r="H1093" s="35" t="s">
        <v>18293</v>
      </c>
      <c r="I1093" s="40" t="s">
        <v>18294</v>
      </c>
      <c r="J1093" s="35" t="s">
        <v>18295</v>
      </c>
      <c r="K1093" s="40" t="s">
        <v>18296</v>
      </c>
      <c r="L1093" s="40" t="s">
        <v>18297</v>
      </c>
      <c r="M1093" s="40" t="s">
        <v>18298</v>
      </c>
      <c r="N1093" s="40" t="s">
        <v>18299</v>
      </c>
      <c r="O1093" s="37"/>
      <c r="P1093" s="41" t="s">
        <v>11316</v>
      </c>
    </row>
    <row r="1094" spans="1:16" ht="12.75" customHeight="1">
      <c r="A1094" s="35" t="s">
        <v>7153</v>
      </c>
      <c r="B1094" s="36" t="s">
        <v>18290</v>
      </c>
      <c r="C1094" s="35" t="s">
        <v>7173</v>
      </c>
      <c r="D1094" s="35" t="s">
        <v>8991</v>
      </c>
      <c r="E1094" s="38" t="s">
        <v>18300</v>
      </c>
      <c r="F1094" s="39"/>
      <c r="G1094" s="40" t="s">
        <v>18301</v>
      </c>
      <c r="H1094" s="35" t="s">
        <v>18302</v>
      </c>
      <c r="I1094" s="40" t="s">
        <v>18303</v>
      </c>
      <c r="J1094" s="35" t="s">
        <v>18304</v>
      </c>
      <c r="K1094" s="40" t="s">
        <v>18305</v>
      </c>
      <c r="L1094" s="40" t="s">
        <v>18306</v>
      </c>
      <c r="M1094" s="40" t="s">
        <v>18307</v>
      </c>
      <c r="N1094" s="40" t="s">
        <v>18308</v>
      </c>
      <c r="O1094" s="35" t="s">
        <v>9283</v>
      </c>
      <c r="P1094" s="41" t="s">
        <v>9021</v>
      </c>
    </row>
    <row r="1095" spans="1:16" ht="12.75" customHeight="1">
      <c r="A1095" s="35" t="s">
        <v>7153</v>
      </c>
      <c r="B1095" s="36" t="s">
        <v>18309</v>
      </c>
      <c r="C1095" s="35" t="s">
        <v>7177</v>
      </c>
      <c r="D1095" s="35" t="s">
        <v>8991</v>
      </c>
      <c r="E1095" s="38" t="s">
        <v>18310</v>
      </c>
      <c r="F1095" s="39"/>
      <c r="G1095" s="40" t="s">
        <v>18311</v>
      </c>
      <c r="H1095" s="35" t="s">
        <v>18312</v>
      </c>
      <c r="I1095" s="40" t="s">
        <v>18313</v>
      </c>
      <c r="J1095" s="35" t="s">
        <v>18314</v>
      </c>
      <c r="K1095" s="40" t="s">
        <v>18315</v>
      </c>
      <c r="L1095" s="40" t="s">
        <v>18316</v>
      </c>
      <c r="M1095" s="40" t="s">
        <v>18317</v>
      </c>
      <c r="N1095" s="40" t="s">
        <v>18318</v>
      </c>
      <c r="O1095" s="37"/>
      <c r="P1095" s="41" t="s">
        <v>9021</v>
      </c>
    </row>
    <row r="1096" spans="1:16" ht="12.75" customHeight="1">
      <c r="A1096" s="35" t="s">
        <v>7153</v>
      </c>
      <c r="B1096" s="36" t="s">
        <v>18319</v>
      </c>
      <c r="C1096" s="35" t="s">
        <v>7179</v>
      </c>
      <c r="D1096" s="35" t="s">
        <v>8991</v>
      </c>
      <c r="E1096" s="38" t="s">
        <v>18320</v>
      </c>
      <c r="F1096" s="39"/>
      <c r="G1096" s="40" t="s">
        <v>18321</v>
      </c>
      <c r="H1096" s="35" t="s">
        <v>18322</v>
      </c>
      <c r="I1096" s="40" t="s">
        <v>18323</v>
      </c>
      <c r="J1096" s="35" t="s">
        <v>18324</v>
      </c>
      <c r="K1096" s="40" t="s">
        <v>18325</v>
      </c>
      <c r="L1096" s="40" t="s">
        <v>18326</v>
      </c>
      <c r="M1096" s="40" t="s">
        <v>18327</v>
      </c>
      <c r="N1096" s="40" t="s">
        <v>18328</v>
      </c>
      <c r="O1096" s="37"/>
      <c r="P1096" s="41" t="s">
        <v>9342</v>
      </c>
    </row>
    <row r="1097" spans="1:16" ht="12.75" customHeight="1">
      <c r="A1097" s="35" t="s">
        <v>7153</v>
      </c>
      <c r="B1097" s="36" t="s">
        <v>18329</v>
      </c>
      <c r="C1097" s="35" t="s">
        <v>7181</v>
      </c>
      <c r="D1097" s="35" t="s">
        <v>8991</v>
      </c>
      <c r="E1097" s="38" t="s">
        <v>18330</v>
      </c>
      <c r="F1097" s="39"/>
      <c r="G1097" s="40" t="s">
        <v>18331</v>
      </c>
      <c r="H1097" s="35" t="s">
        <v>18332</v>
      </c>
      <c r="I1097" s="40" t="s">
        <v>18333</v>
      </c>
      <c r="J1097" s="35" t="s">
        <v>18334</v>
      </c>
      <c r="K1097" s="40" t="s">
        <v>18335</v>
      </c>
      <c r="L1097" s="40" t="s">
        <v>18336</v>
      </c>
      <c r="M1097" s="40" t="s">
        <v>18337</v>
      </c>
      <c r="N1097" s="40" t="s">
        <v>18338</v>
      </c>
      <c r="O1097" s="37"/>
      <c r="P1097" s="41" t="s">
        <v>9021</v>
      </c>
    </row>
    <row r="1098" spans="1:16" ht="12.75" customHeight="1">
      <c r="A1098" s="35" t="s">
        <v>7153</v>
      </c>
      <c r="B1098" s="36" t="s">
        <v>18339</v>
      </c>
      <c r="C1098" s="35" t="s">
        <v>7187</v>
      </c>
      <c r="D1098" s="35" t="s">
        <v>8991</v>
      </c>
      <c r="E1098" s="38" t="s">
        <v>18340</v>
      </c>
      <c r="F1098" s="39"/>
      <c r="G1098" s="40" t="s">
        <v>18341</v>
      </c>
      <c r="H1098" s="35" t="s">
        <v>18342</v>
      </c>
      <c r="I1098" s="40" t="s">
        <v>18343</v>
      </c>
      <c r="J1098" s="35" t="s">
        <v>18344</v>
      </c>
      <c r="K1098" s="40" t="s">
        <v>18345</v>
      </c>
      <c r="L1098" s="40" t="s">
        <v>18346</v>
      </c>
      <c r="M1098" s="40" t="s">
        <v>18347</v>
      </c>
      <c r="N1098" s="40" t="s">
        <v>18348</v>
      </c>
      <c r="O1098" s="35" t="s">
        <v>9283</v>
      </c>
      <c r="P1098" s="41" t="s">
        <v>9263</v>
      </c>
    </row>
    <row r="1099" spans="1:16" ht="12.75" customHeight="1">
      <c r="A1099" s="35" t="s">
        <v>7153</v>
      </c>
      <c r="B1099" s="36" t="s">
        <v>18349</v>
      </c>
      <c r="C1099" s="35" t="s">
        <v>7189</v>
      </c>
      <c r="D1099" s="35" t="s">
        <v>8991</v>
      </c>
      <c r="E1099" s="38" t="s">
        <v>18350</v>
      </c>
      <c r="F1099" s="39"/>
      <c r="G1099" s="40" t="s">
        <v>18351</v>
      </c>
      <c r="H1099" s="35" t="s">
        <v>18352</v>
      </c>
      <c r="I1099" s="40" t="s">
        <v>18353</v>
      </c>
      <c r="J1099" s="35" t="s">
        <v>18354</v>
      </c>
      <c r="K1099" s="40" t="s">
        <v>18355</v>
      </c>
      <c r="L1099" s="40" t="s">
        <v>18356</v>
      </c>
      <c r="M1099" s="40" t="s">
        <v>18357</v>
      </c>
      <c r="N1099" s="40" t="s">
        <v>18358</v>
      </c>
      <c r="O1099" s="37"/>
      <c r="P1099" s="41" t="s">
        <v>9021</v>
      </c>
    </row>
    <row r="1100" spans="1:16" ht="12.75" customHeight="1">
      <c r="A1100" s="35" t="s">
        <v>7153</v>
      </c>
      <c r="B1100" s="36" t="s">
        <v>18349</v>
      </c>
      <c r="C1100" s="35" t="s">
        <v>7189</v>
      </c>
      <c r="D1100" s="35" t="s">
        <v>8991</v>
      </c>
      <c r="E1100" s="38" t="s">
        <v>18359</v>
      </c>
      <c r="F1100" s="39"/>
      <c r="G1100" s="40" t="s">
        <v>18360</v>
      </c>
      <c r="H1100" s="35" t="s">
        <v>18361</v>
      </c>
      <c r="I1100" s="40" t="s">
        <v>18362</v>
      </c>
      <c r="J1100" s="35" t="s">
        <v>18363</v>
      </c>
      <c r="K1100" s="40" t="s">
        <v>18364</v>
      </c>
      <c r="L1100" s="40" t="s">
        <v>18365</v>
      </c>
      <c r="M1100" s="40" t="s">
        <v>18366</v>
      </c>
      <c r="N1100" s="40" t="s">
        <v>18367</v>
      </c>
      <c r="O1100" s="37"/>
      <c r="P1100" s="41" t="s">
        <v>11316</v>
      </c>
    </row>
    <row r="1101" spans="1:16" ht="12.75" customHeight="1">
      <c r="A1101" s="35" t="s">
        <v>7153</v>
      </c>
      <c r="B1101" s="36" t="s">
        <v>18368</v>
      </c>
      <c r="C1101" s="35" t="s">
        <v>7191</v>
      </c>
      <c r="D1101" s="35" t="s">
        <v>8991</v>
      </c>
      <c r="E1101" s="38" t="s">
        <v>18369</v>
      </c>
      <c r="F1101" s="39"/>
      <c r="G1101" s="40" t="s">
        <v>18370</v>
      </c>
      <c r="H1101" s="35" t="s">
        <v>18371</v>
      </c>
      <c r="I1101" s="40" t="s">
        <v>18372</v>
      </c>
      <c r="J1101" s="35" t="s">
        <v>18373</v>
      </c>
      <c r="K1101" s="40" t="s">
        <v>18374</v>
      </c>
      <c r="L1101" s="40" t="s">
        <v>18375</v>
      </c>
      <c r="M1101" s="35" t="s">
        <v>10140</v>
      </c>
      <c r="N1101" s="40" t="s">
        <v>18376</v>
      </c>
      <c r="O1101" s="37"/>
      <c r="P1101" s="41" t="s">
        <v>9021</v>
      </c>
    </row>
    <row r="1102" spans="1:16" ht="12.75" customHeight="1">
      <c r="A1102" s="35" t="s">
        <v>7153</v>
      </c>
      <c r="B1102" s="36" t="s">
        <v>18377</v>
      </c>
      <c r="C1102" s="35" t="s">
        <v>7193</v>
      </c>
      <c r="D1102" s="35" t="s">
        <v>8991</v>
      </c>
      <c r="E1102" s="38" t="s">
        <v>18378</v>
      </c>
      <c r="F1102" s="39"/>
      <c r="G1102" s="40" t="s">
        <v>18379</v>
      </c>
      <c r="H1102" s="35" t="s">
        <v>18380</v>
      </c>
      <c r="I1102" s="40" t="s">
        <v>18381</v>
      </c>
      <c r="J1102" s="35" t="s">
        <v>18382</v>
      </c>
      <c r="K1102" s="40" t="s">
        <v>18383</v>
      </c>
      <c r="L1102" s="40" t="s">
        <v>18384</v>
      </c>
      <c r="M1102" s="40" t="s">
        <v>18385</v>
      </c>
      <c r="N1102" s="40" t="s">
        <v>18386</v>
      </c>
      <c r="O1102" s="37"/>
      <c r="P1102" s="41" t="s">
        <v>9342</v>
      </c>
    </row>
    <row r="1103" spans="1:16" ht="12.75" customHeight="1">
      <c r="A1103" s="35" t="s">
        <v>7153</v>
      </c>
      <c r="B1103" s="36" t="s">
        <v>18387</v>
      </c>
      <c r="C1103" s="35" t="s">
        <v>7195</v>
      </c>
      <c r="D1103" s="35" t="s">
        <v>8991</v>
      </c>
      <c r="E1103" s="38" t="s">
        <v>18388</v>
      </c>
      <c r="F1103" s="39"/>
      <c r="G1103" s="40" t="s">
        <v>18389</v>
      </c>
      <c r="H1103" s="35" t="s">
        <v>18390</v>
      </c>
      <c r="I1103" s="40" t="s">
        <v>18391</v>
      </c>
      <c r="J1103" s="35" t="s">
        <v>18392</v>
      </c>
      <c r="K1103" s="40" t="s">
        <v>18393</v>
      </c>
      <c r="L1103" s="40" t="s">
        <v>18394</v>
      </c>
      <c r="M1103" s="40" t="s">
        <v>18395</v>
      </c>
      <c r="N1103" s="40" t="s">
        <v>18396</v>
      </c>
      <c r="O1103" s="37"/>
      <c r="P1103" s="41" t="s">
        <v>9021</v>
      </c>
    </row>
    <row r="1104" spans="1:16" ht="12.75" customHeight="1">
      <c r="A1104" s="35" t="s">
        <v>7153</v>
      </c>
      <c r="B1104" s="36" t="s">
        <v>18397</v>
      </c>
      <c r="C1104" s="35" t="s">
        <v>7201</v>
      </c>
      <c r="D1104" s="35" t="s">
        <v>8991</v>
      </c>
      <c r="E1104" s="38" t="s">
        <v>18398</v>
      </c>
      <c r="F1104" s="39"/>
      <c r="G1104" s="40" t="s">
        <v>18399</v>
      </c>
      <c r="H1104" s="35" t="s">
        <v>18400</v>
      </c>
      <c r="I1104" s="40" t="s">
        <v>18401</v>
      </c>
      <c r="J1104" s="35" t="s">
        <v>18402</v>
      </c>
      <c r="K1104" s="40" t="s">
        <v>18403</v>
      </c>
      <c r="L1104" s="40" t="s">
        <v>18404</v>
      </c>
      <c r="M1104" s="40" t="s">
        <v>18405</v>
      </c>
      <c r="N1104" s="40" t="s">
        <v>18406</v>
      </c>
      <c r="O1104" s="37"/>
      <c r="P1104" s="41" t="s">
        <v>11316</v>
      </c>
    </row>
    <row r="1105" spans="1:16" ht="12.75" customHeight="1">
      <c r="A1105" s="35" t="s">
        <v>7153</v>
      </c>
      <c r="B1105" s="36" t="s">
        <v>18397</v>
      </c>
      <c r="C1105" s="35" t="s">
        <v>7201</v>
      </c>
      <c r="D1105" s="35" t="s">
        <v>8991</v>
      </c>
      <c r="E1105" s="38" t="s">
        <v>18407</v>
      </c>
      <c r="F1105" s="39"/>
      <c r="G1105" s="40" t="s">
        <v>18408</v>
      </c>
      <c r="H1105" s="35" t="s">
        <v>18409</v>
      </c>
      <c r="I1105" s="40" t="s">
        <v>18410</v>
      </c>
      <c r="J1105" s="35" t="s">
        <v>18411</v>
      </c>
      <c r="K1105" s="40" t="s">
        <v>18412</v>
      </c>
      <c r="L1105" s="40" t="s">
        <v>18413</v>
      </c>
      <c r="M1105" s="40" t="s">
        <v>18414</v>
      </c>
      <c r="N1105" s="40" t="s">
        <v>18415</v>
      </c>
      <c r="O1105" s="37"/>
      <c r="P1105" s="41" t="s">
        <v>9122</v>
      </c>
    </row>
    <row r="1106" spans="1:16" ht="12.75" customHeight="1">
      <c r="A1106" s="35" t="s">
        <v>7153</v>
      </c>
      <c r="B1106" s="36" t="s">
        <v>18416</v>
      </c>
      <c r="C1106" s="35" t="s">
        <v>7205</v>
      </c>
      <c r="D1106" s="35" t="s">
        <v>8991</v>
      </c>
      <c r="E1106" s="38" t="s">
        <v>18417</v>
      </c>
      <c r="F1106" s="39"/>
      <c r="G1106" s="40" t="s">
        <v>18418</v>
      </c>
      <c r="H1106" s="35" t="s">
        <v>18419</v>
      </c>
      <c r="I1106" s="40" t="s">
        <v>18420</v>
      </c>
      <c r="J1106" s="35" t="s">
        <v>18421</v>
      </c>
      <c r="K1106" s="40" t="s">
        <v>18422</v>
      </c>
      <c r="L1106" s="40" t="s">
        <v>18423</v>
      </c>
      <c r="M1106" s="40" t="s">
        <v>18424</v>
      </c>
      <c r="N1106" s="40" t="s">
        <v>18425</v>
      </c>
      <c r="O1106" s="37"/>
      <c r="P1106" s="41" t="s">
        <v>9021</v>
      </c>
    </row>
    <row r="1107" spans="1:16" ht="12.75" customHeight="1">
      <c r="A1107" s="35" t="s">
        <v>7153</v>
      </c>
      <c r="B1107" s="36" t="s">
        <v>18426</v>
      </c>
      <c r="C1107" s="35" t="s">
        <v>7209</v>
      </c>
      <c r="D1107" s="35" t="s">
        <v>8991</v>
      </c>
      <c r="E1107" s="38" t="s">
        <v>18427</v>
      </c>
      <c r="F1107" s="39"/>
      <c r="G1107" s="40" t="s">
        <v>18428</v>
      </c>
      <c r="H1107" s="35" t="s">
        <v>18429</v>
      </c>
      <c r="I1107" s="40" t="s">
        <v>18430</v>
      </c>
      <c r="J1107" s="35" t="s">
        <v>18431</v>
      </c>
      <c r="K1107" s="40" t="s">
        <v>18432</v>
      </c>
      <c r="L1107" s="40" t="s">
        <v>18433</v>
      </c>
      <c r="M1107" s="40" t="s">
        <v>18434</v>
      </c>
      <c r="N1107" s="40" t="s">
        <v>18435</v>
      </c>
      <c r="O1107" s="37"/>
      <c r="P1107" s="41" t="s">
        <v>9021</v>
      </c>
    </row>
    <row r="1108" spans="1:16" ht="12.75" customHeight="1">
      <c r="A1108" s="35" t="s">
        <v>7153</v>
      </c>
      <c r="B1108" s="36" t="s">
        <v>18436</v>
      </c>
      <c r="C1108" s="35" t="s">
        <v>7211</v>
      </c>
      <c r="D1108" s="35" t="s">
        <v>8991</v>
      </c>
      <c r="E1108" s="38" t="s">
        <v>18437</v>
      </c>
      <c r="F1108" s="39"/>
      <c r="G1108" s="40" t="s">
        <v>18438</v>
      </c>
      <c r="H1108" s="35" t="s">
        <v>18439</v>
      </c>
      <c r="I1108" s="40" t="s">
        <v>18440</v>
      </c>
      <c r="J1108" s="35" t="s">
        <v>18441</v>
      </c>
      <c r="K1108" s="40" t="s">
        <v>18442</v>
      </c>
      <c r="L1108" s="40" t="s">
        <v>18443</v>
      </c>
      <c r="M1108" s="40" t="s">
        <v>18444</v>
      </c>
      <c r="N1108" s="40" t="s">
        <v>18445</v>
      </c>
      <c r="O1108" s="37"/>
      <c r="P1108" s="41" t="s">
        <v>9021</v>
      </c>
    </row>
    <row r="1109" spans="1:16" ht="12.75" customHeight="1">
      <c r="A1109" s="35" t="s">
        <v>7153</v>
      </c>
      <c r="B1109" s="36" t="s">
        <v>18446</v>
      </c>
      <c r="C1109" s="35" t="s">
        <v>7221</v>
      </c>
      <c r="D1109" s="35" t="s">
        <v>8991</v>
      </c>
      <c r="E1109" s="38" t="s">
        <v>18447</v>
      </c>
      <c r="F1109" s="39"/>
      <c r="G1109" s="40" t="s">
        <v>18448</v>
      </c>
      <c r="H1109" s="35" t="s">
        <v>18449</v>
      </c>
      <c r="I1109" s="40" t="s">
        <v>18450</v>
      </c>
      <c r="J1109" s="35" t="s">
        <v>18451</v>
      </c>
      <c r="K1109" s="40" t="s">
        <v>18452</v>
      </c>
      <c r="L1109" s="40" t="s">
        <v>18453</v>
      </c>
      <c r="M1109" s="40" t="s">
        <v>18454</v>
      </c>
      <c r="N1109" s="40" t="s">
        <v>18455</v>
      </c>
      <c r="O1109" s="35" t="s">
        <v>9283</v>
      </c>
      <c r="P1109" s="41" t="s">
        <v>9021</v>
      </c>
    </row>
    <row r="1110" spans="1:16" ht="12.75" customHeight="1">
      <c r="A1110" s="35" t="s">
        <v>7229</v>
      </c>
      <c r="B1110" s="36" t="s">
        <v>18456</v>
      </c>
      <c r="C1110" s="35" t="s">
        <v>18457</v>
      </c>
      <c r="D1110" s="35" t="s">
        <v>10013</v>
      </c>
      <c r="E1110" s="38" t="s">
        <v>18458</v>
      </c>
      <c r="F1110" s="42" t="s">
        <v>18459</v>
      </c>
      <c r="G1110" s="37"/>
      <c r="H1110" s="37"/>
      <c r="I1110" s="37"/>
      <c r="J1110" s="37"/>
      <c r="K1110" s="37"/>
      <c r="L1110" s="40" t="s">
        <v>18460</v>
      </c>
      <c r="M1110" s="40" t="s">
        <v>18461</v>
      </c>
      <c r="N1110" s="40" t="s">
        <v>18462</v>
      </c>
      <c r="O1110" s="37"/>
      <c r="P1110" s="41" t="s">
        <v>9263</v>
      </c>
    </row>
    <row r="1111" spans="1:16" ht="12.75" customHeight="1">
      <c r="A1111" s="35" t="s">
        <v>7236</v>
      </c>
      <c r="B1111" s="36" t="s">
        <v>18463</v>
      </c>
      <c r="C1111" s="35" t="s">
        <v>7238</v>
      </c>
      <c r="D1111" s="35" t="s">
        <v>9344</v>
      </c>
      <c r="E1111" s="38" t="s">
        <v>18464</v>
      </c>
      <c r="F1111" s="39"/>
      <c r="G1111" s="40" t="s">
        <v>18465</v>
      </c>
      <c r="H1111" s="35" t="s">
        <v>18466</v>
      </c>
      <c r="I1111" s="40" t="s">
        <v>18467</v>
      </c>
      <c r="J1111" s="35" t="s">
        <v>18468</v>
      </c>
      <c r="K1111" s="40" t="s">
        <v>18469</v>
      </c>
      <c r="L1111" s="40" t="s">
        <v>18470</v>
      </c>
      <c r="M1111" s="40" t="s">
        <v>18471</v>
      </c>
      <c r="N1111" s="40" t="s">
        <v>18472</v>
      </c>
      <c r="O1111" s="37"/>
      <c r="P1111" s="41" t="s">
        <v>9021</v>
      </c>
    </row>
    <row r="1112" spans="1:16" ht="12.75" customHeight="1">
      <c r="A1112" s="35" t="s">
        <v>7236</v>
      </c>
      <c r="B1112" s="36" t="s">
        <v>18473</v>
      </c>
      <c r="C1112" s="35" t="s">
        <v>7242</v>
      </c>
      <c r="D1112" s="35" t="s">
        <v>9344</v>
      </c>
      <c r="E1112" s="38" t="s">
        <v>18474</v>
      </c>
      <c r="F1112" s="42" t="s">
        <v>18475</v>
      </c>
      <c r="G1112" s="37"/>
      <c r="H1112" s="37"/>
      <c r="I1112" s="37"/>
      <c r="J1112" s="37"/>
      <c r="K1112" s="37"/>
      <c r="L1112" s="40" t="s">
        <v>18476</v>
      </c>
      <c r="M1112" s="40" t="s">
        <v>18477</v>
      </c>
      <c r="N1112" s="40" t="s">
        <v>18478</v>
      </c>
      <c r="O1112" s="37"/>
      <c r="P1112" s="41" t="s">
        <v>9021</v>
      </c>
    </row>
    <row r="1113" spans="1:16" ht="12.75" customHeight="1">
      <c r="A1113" s="35" t="s">
        <v>7236</v>
      </c>
      <c r="B1113" s="36" t="s">
        <v>18479</v>
      </c>
      <c r="C1113" s="35" t="s">
        <v>18480</v>
      </c>
      <c r="D1113" s="35" t="s">
        <v>10013</v>
      </c>
      <c r="E1113" s="38" t="s">
        <v>18481</v>
      </c>
      <c r="F1113" s="42" t="s">
        <v>18482</v>
      </c>
      <c r="G1113" s="37"/>
      <c r="H1113" s="37"/>
      <c r="I1113" s="37"/>
      <c r="J1113" s="37"/>
      <c r="K1113" s="37"/>
      <c r="L1113" s="40" t="s">
        <v>18483</v>
      </c>
      <c r="M1113" s="40" t="s">
        <v>18484</v>
      </c>
      <c r="N1113" s="40" t="s">
        <v>18485</v>
      </c>
      <c r="O1113" s="37"/>
      <c r="P1113" s="41" t="s">
        <v>9021</v>
      </c>
    </row>
    <row r="1114" spans="1:16" ht="12.75" customHeight="1">
      <c r="A1114" s="35" t="s">
        <v>7236</v>
      </c>
      <c r="B1114" s="36" t="s">
        <v>18486</v>
      </c>
      <c r="C1114" s="35" t="s">
        <v>7264</v>
      </c>
      <c r="D1114" s="35" t="s">
        <v>8991</v>
      </c>
      <c r="E1114" s="38" t="s">
        <v>18487</v>
      </c>
      <c r="F1114" s="39"/>
      <c r="G1114" s="40" t="s">
        <v>18488</v>
      </c>
      <c r="H1114" s="35" t="s">
        <v>18489</v>
      </c>
      <c r="I1114" s="40" t="s">
        <v>18490</v>
      </c>
      <c r="J1114" s="35" t="s">
        <v>18491</v>
      </c>
      <c r="K1114" s="40" t="s">
        <v>18492</v>
      </c>
      <c r="L1114" s="40" t="s">
        <v>18493</v>
      </c>
      <c r="M1114" s="40" t="s">
        <v>18494</v>
      </c>
      <c r="N1114" s="40" t="s">
        <v>18495</v>
      </c>
      <c r="O1114" s="37"/>
      <c r="P1114" s="41" t="s">
        <v>9920</v>
      </c>
    </row>
    <row r="1115" spans="1:16" ht="12.75" customHeight="1">
      <c r="A1115" s="35" t="s">
        <v>7236</v>
      </c>
      <c r="B1115" s="36" t="s">
        <v>18496</v>
      </c>
      <c r="C1115" s="35" t="s">
        <v>18497</v>
      </c>
      <c r="D1115" s="35" t="s">
        <v>9266</v>
      </c>
      <c r="E1115" s="38" t="s">
        <v>18498</v>
      </c>
      <c r="F1115" s="42" t="s">
        <v>18499</v>
      </c>
      <c r="G1115" s="37"/>
      <c r="H1115" s="37"/>
      <c r="I1115" s="37"/>
      <c r="J1115" s="37"/>
      <c r="K1115" s="37"/>
      <c r="L1115" s="40" t="s">
        <v>18500</v>
      </c>
      <c r="M1115" s="40" t="s">
        <v>18501</v>
      </c>
      <c r="N1115" s="40" t="s">
        <v>18502</v>
      </c>
      <c r="O1115" s="37"/>
      <c r="P1115" s="41" t="s">
        <v>9122</v>
      </c>
    </row>
    <row r="1116" spans="1:16" ht="12.75" customHeight="1">
      <c r="A1116" s="35" t="s">
        <v>7236</v>
      </c>
      <c r="B1116" s="36" t="s">
        <v>18503</v>
      </c>
      <c r="C1116" s="35" t="s">
        <v>7275</v>
      </c>
      <c r="D1116" s="35" t="s">
        <v>8991</v>
      </c>
      <c r="E1116" s="38" t="s">
        <v>18504</v>
      </c>
      <c r="F1116" s="39"/>
      <c r="G1116" s="40" t="s">
        <v>18505</v>
      </c>
      <c r="H1116" s="35" t="s">
        <v>18506</v>
      </c>
      <c r="I1116" s="40" t="s">
        <v>18507</v>
      </c>
      <c r="J1116" s="35" t="s">
        <v>18508</v>
      </c>
      <c r="K1116" s="40" t="s">
        <v>18509</v>
      </c>
      <c r="L1116" s="40" t="s">
        <v>18510</v>
      </c>
      <c r="M1116" s="40" t="s">
        <v>18511</v>
      </c>
      <c r="N1116" s="40" t="s">
        <v>18512</v>
      </c>
      <c r="O1116" s="37"/>
      <c r="P1116" s="41" t="s">
        <v>9021</v>
      </c>
    </row>
    <row r="1117" spans="1:16" ht="12.75" customHeight="1">
      <c r="A1117" s="35" t="s">
        <v>7292</v>
      </c>
      <c r="B1117" s="36" t="s">
        <v>18513</v>
      </c>
      <c r="C1117" s="35" t="s">
        <v>7294</v>
      </c>
      <c r="D1117" s="35" t="s">
        <v>9459</v>
      </c>
      <c r="E1117" s="38" t="s">
        <v>18514</v>
      </c>
      <c r="F1117" s="39"/>
      <c r="G1117" s="40" t="s">
        <v>18515</v>
      </c>
      <c r="H1117" s="35" t="s">
        <v>18516</v>
      </c>
      <c r="I1117" s="40" t="s">
        <v>18517</v>
      </c>
      <c r="J1117" s="35" t="s">
        <v>18518</v>
      </c>
      <c r="K1117" s="40" t="s">
        <v>18519</v>
      </c>
      <c r="L1117" s="40" t="s">
        <v>18520</v>
      </c>
      <c r="M1117" s="40" t="s">
        <v>18521</v>
      </c>
      <c r="N1117" s="40" t="s">
        <v>18522</v>
      </c>
      <c r="O1117" s="37"/>
      <c r="P1117" s="41" t="s">
        <v>9021</v>
      </c>
    </row>
    <row r="1118" spans="1:16" ht="12.75" customHeight="1">
      <c r="A1118" s="35" t="s">
        <v>7297</v>
      </c>
      <c r="B1118" s="36" t="s">
        <v>18523</v>
      </c>
      <c r="C1118" s="35" t="s">
        <v>7313</v>
      </c>
      <c r="D1118" s="35" t="s">
        <v>9344</v>
      </c>
      <c r="E1118" s="38" t="s">
        <v>15674</v>
      </c>
      <c r="F1118" s="42" t="s">
        <v>18524</v>
      </c>
      <c r="G1118" s="37"/>
      <c r="H1118" s="37"/>
      <c r="I1118" s="37"/>
      <c r="J1118" s="37"/>
      <c r="K1118" s="37"/>
      <c r="L1118" s="40" t="s">
        <v>18525</v>
      </c>
      <c r="M1118" s="40" t="s">
        <v>18526</v>
      </c>
      <c r="N1118" s="40" t="s">
        <v>18527</v>
      </c>
      <c r="O1118" s="37"/>
      <c r="P1118" s="41" t="s">
        <v>9021</v>
      </c>
    </row>
    <row r="1119" spans="1:16" ht="12.75" customHeight="1">
      <c r="A1119" s="35" t="s">
        <v>7297</v>
      </c>
      <c r="B1119" s="36" t="s">
        <v>18528</v>
      </c>
      <c r="C1119" s="35" t="s">
        <v>7315</v>
      </c>
      <c r="D1119" s="35" t="s">
        <v>9344</v>
      </c>
      <c r="E1119" s="38" t="s">
        <v>18529</v>
      </c>
      <c r="F1119" s="42" t="s">
        <v>18530</v>
      </c>
      <c r="G1119" s="37"/>
      <c r="H1119" s="37"/>
      <c r="I1119" s="37"/>
      <c r="J1119" s="37"/>
      <c r="K1119" s="37"/>
      <c r="L1119" s="40" t="s">
        <v>18531</v>
      </c>
      <c r="M1119" s="40" t="s">
        <v>18532</v>
      </c>
      <c r="N1119" s="40" t="s">
        <v>18533</v>
      </c>
      <c r="O1119" s="35" t="s">
        <v>9283</v>
      </c>
      <c r="P1119" s="41" t="s">
        <v>9263</v>
      </c>
    </row>
    <row r="1120" spans="1:16" ht="12.75" customHeight="1">
      <c r="A1120" s="35" t="s">
        <v>7297</v>
      </c>
      <c r="B1120" s="36" t="s">
        <v>18534</v>
      </c>
      <c r="C1120" s="35" t="s">
        <v>7317</v>
      </c>
      <c r="D1120" s="35" t="s">
        <v>9459</v>
      </c>
      <c r="E1120" s="38" t="s">
        <v>12541</v>
      </c>
      <c r="F1120" s="42" t="s">
        <v>18535</v>
      </c>
      <c r="G1120" s="37"/>
      <c r="H1120" s="37"/>
      <c r="I1120" s="37"/>
      <c r="J1120" s="37"/>
      <c r="K1120" s="37"/>
      <c r="L1120" s="40" t="s">
        <v>18536</v>
      </c>
      <c r="M1120" s="40" t="s">
        <v>18537</v>
      </c>
      <c r="N1120" s="40" t="s">
        <v>18538</v>
      </c>
      <c r="O1120" s="35" t="s">
        <v>9283</v>
      </c>
      <c r="P1120" s="41" t="s">
        <v>9021</v>
      </c>
    </row>
    <row r="1121" spans="1:16" ht="12.75" customHeight="1">
      <c r="A1121" s="35" t="s">
        <v>18539</v>
      </c>
      <c r="B1121" s="36" t="s">
        <v>18540</v>
      </c>
      <c r="C1121" s="37"/>
      <c r="D1121" s="35" t="s">
        <v>8979</v>
      </c>
      <c r="E1121" s="38" t="s">
        <v>16554</v>
      </c>
      <c r="F1121" s="42" t="s">
        <v>18541</v>
      </c>
      <c r="G1121" s="37"/>
      <c r="H1121" s="37"/>
      <c r="I1121" s="37"/>
      <c r="J1121" s="37"/>
      <c r="K1121" s="37"/>
      <c r="L1121" s="40" t="s">
        <v>18542</v>
      </c>
      <c r="M1121" s="40" t="s">
        <v>18543</v>
      </c>
      <c r="N1121" s="40" t="s">
        <v>18544</v>
      </c>
      <c r="O1121" s="35" t="s">
        <v>9283</v>
      </c>
      <c r="P1121" s="41" t="s">
        <v>9021</v>
      </c>
    </row>
    <row r="1122" spans="1:16" ht="12.75" customHeight="1">
      <c r="A1122" s="35" t="s">
        <v>7319</v>
      </c>
      <c r="B1122" s="36" t="s">
        <v>18545</v>
      </c>
      <c r="C1122" s="35" t="s">
        <v>7321</v>
      </c>
      <c r="D1122" s="35" t="s">
        <v>8991</v>
      </c>
      <c r="E1122" s="38" t="s">
        <v>18546</v>
      </c>
      <c r="F1122" s="39"/>
      <c r="G1122" s="40" t="s">
        <v>18547</v>
      </c>
      <c r="H1122" s="35" t="s">
        <v>18548</v>
      </c>
      <c r="I1122" s="40" t="s">
        <v>18549</v>
      </c>
      <c r="J1122" s="35" t="s">
        <v>18550</v>
      </c>
      <c r="K1122" s="40" t="s">
        <v>18551</v>
      </c>
      <c r="L1122" s="40" t="s">
        <v>18552</v>
      </c>
      <c r="M1122" s="40" t="s">
        <v>18553</v>
      </c>
      <c r="N1122" s="40" t="s">
        <v>18554</v>
      </c>
      <c r="O1122" s="37"/>
      <c r="P1122" s="41" t="s">
        <v>9021</v>
      </c>
    </row>
    <row r="1123" spans="1:16" ht="12.75" customHeight="1">
      <c r="A1123" s="35" t="s">
        <v>18555</v>
      </c>
      <c r="B1123" s="36" t="s">
        <v>18556</v>
      </c>
      <c r="C1123" s="35" t="s">
        <v>7328</v>
      </c>
      <c r="D1123" s="35" t="s">
        <v>8979</v>
      </c>
      <c r="E1123" s="38" t="s">
        <v>18557</v>
      </c>
      <c r="F1123" s="39"/>
      <c r="G1123" s="40" t="s">
        <v>18558</v>
      </c>
      <c r="H1123" s="35" t="s">
        <v>18559</v>
      </c>
      <c r="I1123" s="40" t="s">
        <v>18560</v>
      </c>
      <c r="J1123" s="35" t="s">
        <v>18561</v>
      </c>
      <c r="K1123" s="40" t="s">
        <v>18562</v>
      </c>
      <c r="L1123" s="40" t="s">
        <v>18563</v>
      </c>
      <c r="M1123" s="40" t="s">
        <v>18564</v>
      </c>
      <c r="N1123" s="40" t="s">
        <v>18565</v>
      </c>
      <c r="O1123" s="37"/>
      <c r="P1123" s="41" t="s">
        <v>9021</v>
      </c>
    </row>
    <row r="1124" spans="1:16" ht="12.75" customHeight="1">
      <c r="A1124" s="35" t="s">
        <v>18555</v>
      </c>
      <c r="B1124" s="36" t="s">
        <v>18566</v>
      </c>
      <c r="C1124" s="35" t="s">
        <v>7335</v>
      </c>
      <c r="D1124" s="35" t="s">
        <v>8979</v>
      </c>
      <c r="E1124" s="38" t="s">
        <v>16305</v>
      </c>
      <c r="F1124" s="42" t="s">
        <v>18567</v>
      </c>
      <c r="G1124" s="37"/>
      <c r="H1124" s="37"/>
      <c r="I1124" s="37"/>
      <c r="J1124" s="37"/>
      <c r="K1124" s="37"/>
      <c r="L1124" s="40" t="s">
        <v>18568</v>
      </c>
      <c r="M1124" s="40" t="s">
        <v>18569</v>
      </c>
      <c r="N1124" s="40" t="s">
        <v>18570</v>
      </c>
      <c r="O1124" s="35" t="s">
        <v>9283</v>
      </c>
      <c r="P1124" s="41" t="s">
        <v>9021</v>
      </c>
    </row>
    <row r="1125" spans="1:16" ht="12.95" customHeight="1">
      <c r="A1125" s="35" t="s">
        <v>7322</v>
      </c>
      <c r="B1125" s="36" t="s">
        <v>18571</v>
      </c>
      <c r="C1125" s="35" t="s">
        <v>7339</v>
      </c>
      <c r="D1125" s="35" t="s">
        <v>8991</v>
      </c>
      <c r="E1125" s="38" t="s">
        <v>18572</v>
      </c>
      <c r="F1125" s="39"/>
      <c r="G1125" s="37" t="str" cm="1">
        <f t="array" ref="G1125">HYPERLINK("https://n2t.net/ark:/65665/36bc0d5a2-94ce-4ea8-82ed-f7bd721321f9")</f>
        <v>https://n2t.net/ark:/65665/36bc0d5a2-94ce-4ea8-82ed-f7bd721321f9</v>
      </c>
      <c r="H1125" s="35" t="s">
        <v>18573</v>
      </c>
      <c r="I1125" s="37" t="str" cm="1">
        <f t="array" ref="I1125">HYPERLINK("https://n2t.net/ark:/65665/364aa6784-dcf5-4adb-910a-231d9753bafd")</f>
        <v>https://n2t.net/ark:/65665/364aa6784-dcf5-4adb-910a-231d9753bafd</v>
      </c>
      <c r="J1125" s="35" t="s">
        <v>9185</v>
      </c>
      <c r="K1125" s="35" t="s">
        <v>9185</v>
      </c>
      <c r="L1125" s="43" t="str" cm="1">
        <f t="array" ref="L1125">HYPERLINK("https://www.ncbi.nlm.nih.gov/biosample/?term=SAMN48403171","SAMN48403171")</f>
        <v>SAMN48403171</v>
      </c>
      <c r="M1125" s="43" t="str" cm="1">
        <f t="array" ref="M1125">HYPERLINK("https://www.ncbi.nlm.nih.gov/sra/?term=SRR33529821","SRR33529821")</f>
        <v>SRR33529821</v>
      </c>
      <c r="N1125" s="43" t="str" cm="1">
        <f t="array" ref="N1125">HYPERLINK("https://www.ncbi.nlm.nih.gov/nuccore/PV670473","PV670473")</f>
        <v>PV670473</v>
      </c>
      <c r="O1125" s="37"/>
      <c r="P1125" s="41" t="s">
        <v>9526</v>
      </c>
    </row>
    <row r="1126" spans="1:16" ht="12.75" customHeight="1">
      <c r="A1126" s="35" t="s">
        <v>7322</v>
      </c>
      <c r="B1126" s="36" t="s">
        <v>18574</v>
      </c>
      <c r="C1126" s="35" t="s">
        <v>7345</v>
      </c>
      <c r="D1126" s="35" t="s">
        <v>8991</v>
      </c>
      <c r="E1126" s="38" t="s">
        <v>18575</v>
      </c>
      <c r="F1126" s="39"/>
      <c r="G1126" s="40" t="s">
        <v>18576</v>
      </c>
      <c r="H1126" s="35" t="s">
        <v>18577</v>
      </c>
      <c r="I1126" s="40" t="s">
        <v>18578</v>
      </c>
      <c r="J1126" s="35" t="s">
        <v>18579</v>
      </c>
      <c r="K1126" s="40" t="s">
        <v>18580</v>
      </c>
      <c r="L1126" s="40" t="s">
        <v>18581</v>
      </c>
      <c r="M1126" s="40" t="s">
        <v>18582</v>
      </c>
      <c r="N1126" s="40" t="s">
        <v>18583</v>
      </c>
      <c r="O1126" s="37"/>
      <c r="P1126" s="41" t="s">
        <v>9193</v>
      </c>
    </row>
    <row r="1127" spans="1:16" ht="12.75" customHeight="1">
      <c r="A1127" s="35" t="s">
        <v>7322</v>
      </c>
      <c r="B1127" s="36" t="s">
        <v>18584</v>
      </c>
      <c r="C1127" s="35" t="s">
        <v>7347</v>
      </c>
      <c r="D1127" s="35" t="s">
        <v>8991</v>
      </c>
      <c r="E1127" s="38" t="s">
        <v>18585</v>
      </c>
      <c r="F1127" s="39"/>
      <c r="G1127" s="40" t="s">
        <v>18586</v>
      </c>
      <c r="H1127" s="35" t="s">
        <v>18587</v>
      </c>
      <c r="I1127" s="40" t="s">
        <v>18588</v>
      </c>
      <c r="J1127" s="35" t="s">
        <v>18589</v>
      </c>
      <c r="K1127" s="40" t="s">
        <v>18590</v>
      </c>
      <c r="L1127" s="40" t="s">
        <v>18591</v>
      </c>
      <c r="M1127" s="40" t="s">
        <v>18592</v>
      </c>
      <c r="N1127" s="40" t="s">
        <v>18593</v>
      </c>
      <c r="O1127" s="37"/>
      <c r="P1127" s="41" t="s">
        <v>9021</v>
      </c>
    </row>
    <row r="1128" spans="1:16" ht="12.75" customHeight="1">
      <c r="A1128" s="35" t="s">
        <v>7322</v>
      </c>
      <c r="B1128" s="36" t="s">
        <v>18594</v>
      </c>
      <c r="C1128" s="35" t="s">
        <v>7349</v>
      </c>
      <c r="D1128" s="35" t="s">
        <v>8991</v>
      </c>
      <c r="E1128" s="38" t="s">
        <v>18595</v>
      </c>
      <c r="F1128" s="39"/>
      <c r="G1128" s="40" t="s">
        <v>18596</v>
      </c>
      <c r="H1128" s="35" t="s">
        <v>18597</v>
      </c>
      <c r="I1128" s="40" t="s">
        <v>18598</v>
      </c>
      <c r="J1128" s="35" t="s">
        <v>18599</v>
      </c>
      <c r="K1128" s="40" t="s">
        <v>18600</v>
      </c>
      <c r="L1128" s="40" t="s">
        <v>18601</v>
      </c>
      <c r="M1128" s="40" t="s">
        <v>18602</v>
      </c>
      <c r="N1128" s="40" t="s">
        <v>18603</v>
      </c>
      <c r="O1128" s="37"/>
      <c r="P1128" s="41" t="s">
        <v>9342</v>
      </c>
    </row>
    <row r="1129" spans="1:16" ht="12.75" customHeight="1">
      <c r="A1129" s="35" t="s">
        <v>7322</v>
      </c>
      <c r="B1129" s="36" t="s">
        <v>18594</v>
      </c>
      <c r="C1129" s="35" t="s">
        <v>7349</v>
      </c>
      <c r="D1129" s="35" t="s">
        <v>8991</v>
      </c>
      <c r="E1129" s="38" t="s">
        <v>18604</v>
      </c>
      <c r="F1129" s="39"/>
      <c r="G1129" s="40" t="s">
        <v>18605</v>
      </c>
      <c r="H1129" s="35" t="s">
        <v>18606</v>
      </c>
      <c r="I1129" s="40" t="s">
        <v>18607</v>
      </c>
      <c r="J1129" s="35" t="s">
        <v>18608</v>
      </c>
      <c r="K1129" s="40" t="s">
        <v>18609</v>
      </c>
      <c r="L1129" s="40" t="s">
        <v>18610</v>
      </c>
      <c r="M1129" s="40" t="s">
        <v>18611</v>
      </c>
      <c r="N1129" s="40" t="s">
        <v>18612</v>
      </c>
      <c r="O1129" s="37"/>
      <c r="P1129" s="41" t="s">
        <v>10273</v>
      </c>
    </row>
    <row r="1130" spans="1:16" ht="12.75" customHeight="1">
      <c r="A1130" s="35" t="s">
        <v>7322</v>
      </c>
      <c r="B1130" s="36" t="s">
        <v>18613</v>
      </c>
      <c r="C1130" s="35" t="s">
        <v>7353</v>
      </c>
      <c r="D1130" s="35" t="s">
        <v>8991</v>
      </c>
      <c r="E1130" s="38" t="s">
        <v>18614</v>
      </c>
      <c r="F1130" s="39"/>
      <c r="G1130" s="40" t="s">
        <v>18615</v>
      </c>
      <c r="H1130" s="35" t="s">
        <v>18616</v>
      </c>
      <c r="I1130" s="40" t="s">
        <v>18617</v>
      </c>
      <c r="J1130" s="35" t="s">
        <v>18618</v>
      </c>
      <c r="K1130" s="40" t="s">
        <v>18619</v>
      </c>
      <c r="L1130" s="40" t="s">
        <v>18620</v>
      </c>
      <c r="M1130" s="40" t="s">
        <v>18621</v>
      </c>
      <c r="N1130" s="40" t="s">
        <v>18622</v>
      </c>
      <c r="O1130" s="37"/>
      <c r="P1130" s="41" t="s">
        <v>9342</v>
      </c>
    </row>
    <row r="1131" spans="1:16" ht="12.75" customHeight="1">
      <c r="A1131" s="35" t="s">
        <v>7322</v>
      </c>
      <c r="B1131" s="36" t="s">
        <v>18623</v>
      </c>
      <c r="C1131" s="35" t="s">
        <v>7356</v>
      </c>
      <c r="D1131" s="35" t="s">
        <v>8991</v>
      </c>
      <c r="E1131" s="38" t="s">
        <v>18624</v>
      </c>
      <c r="F1131" s="39"/>
      <c r="G1131" s="40" t="s">
        <v>18625</v>
      </c>
      <c r="H1131" s="35" t="s">
        <v>18626</v>
      </c>
      <c r="I1131" s="40" t="s">
        <v>18627</v>
      </c>
      <c r="J1131" s="35" t="s">
        <v>18628</v>
      </c>
      <c r="K1131" s="40" t="s">
        <v>18629</v>
      </c>
      <c r="L1131" s="40" t="s">
        <v>18630</v>
      </c>
      <c r="M1131" s="40" t="s">
        <v>18631</v>
      </c>
      <c r="N1131" s="40" t="s">
        <v>18632</v>
      </c>
      <c r="O1131" s="37"/>
      <c r="P1131" s="41" t="s">
        <v>9342</v>
      </c>
    </row>
    <row r="1132" spans="1:16" ht="12.75" customHeight="1">
      <c r="A1132" s="35" t="s">
        <v>7322</v>
      </c>
      <c r="B1132" s="36" t="s">
        <v>18623</v>
      </c>
      <c r="C1132" s="35" t="s">
        <v>7356</v>
      </c>
      <c r="D1132" s="35" t="s">
        <v>8991</v>
      </c>
      <c r="E1132" s="38" t="s">
        <v>18633</v>
      </c>
      <c r="F1132" s="39"/>
      <c r="G1132" s="40" t="s">
        <v>18634</v>
      </c>
      <c r="H1132" s="35" t="s">
        <v>18635</v>
      </c>
      <c r="I1132" s="40" t="s">
        <v>18636</v>
      </c>
      <c r="J1132" s="35" t="s">
        <v>18637</v>
      </c>
      <c r="K1132" s="40" t="s">
        <v>18638</v>
      </c>
      <c r="L1132" s="40" t="s">
        <v>18639</v>
      </c>
      <c r="M1132" s="40" t="s">
        <v>18640</v>
      </c>
      <c r="N1132" s="40" t="s">
        <v>18641</v>
      </c>
      <c r="O1132" s="37"/>
      <c r="P1132" s="41" t="s">
        <v>9342</v>
      </c>
    </row>
    <row r="1133" spans="1:16" ht="12.95" customHeight="1">
      <c r="A1133" s="35" t="s">
        <v>7322</v>
      </c>
      <c r="B1133" s="36" t="s">
        <v>18642</v>
      </c>
      <c r="C1133" s="35" t="s">
        <v>7363</v>
      </c>
      <c r="D1133" s="35" t="s">
        <v>9459</v>
      </c>
      <c r="E1133" s="38" t="s">
        <v>18643</v>
      </c>
      <c r="F1133" s="39"/>
      <c r="G1133" s="37" t="str" cm="1">
        <f t="array" ref="G1133">HYPERLINK("https://n2t.net/ark:/65665/3f7d92240-82ea-47b4-a433-ff4597739fad")</f>
        <v>https://n2t.net/ark:/65665/3f7d92240-82ea-47b4-a433-ff4597739fad</v>
      </c>
      <c r="H1133" s="35" t="s">
        <v>18644</v>
      </c>
      <c r="I1133" s="37" t="str" cm="1">
        <f t="array" ref="I1133">HYPERLINK("https://n2t.net/ark:/65665/380ebfd3a-f001-4c19-ac3f-be7fbd99f46b")</f>
        <v>https://n2t.net/ark:/65665/380ebfd3a-f001-4c19-ac3f-be7fbd99f46b</v>
      </c>
      <c r="J1133" s="35" t="s">
        <v>9185</v>
      </c>
      <c r="K1133" s="35" t="s">
        <v>9185</v>
      </c>
      <c r="L1133" s="43" t="str" cm="1">
        <f t="array" ref="L1133">HYPERLINK("https://www.ncbi.nlm.nih.gov/biosample/?term=SAMN48403236","SAMN48403236")</f>
        <v>SAMN48403236</v>
      </c>
      <c r="M1133" s="43" t="str" cm="1">
        <f t="array" ref="M1133">HYPERLINK("https://www.ncbi.nlm.nih.gov/sra/?term=SRR33529797","SRR33529797")</f>
        <v>SRR33529797</v>
      </c>
      <c r="N1133" s="43" t="str" cm="1">
        <f t="array" ref="N1133">HYPERLINK("https://www.ncbi.nlm.nih.gov/nuccore/PV670487","PV670487")</f>
        <v>PV670487</v>
      </c>
      <c r="O1133" s="37"/>
      <c r="P1133" s="41" t="s">
        <v>9526</v>
      </c>
    </row>
    <row r="1134" spans="1:16" ht="12.95" customHeight="1">
      <c r="A1134" s="35" t="s">
        <v>7322</v>
      </c>
      <c r="B1134" s="36" t="s">
        <v>18642</v>
      </c>
      <c r="C1134" s="35" t="s">
        <v>7363</v>
      </c>
      <c r="D1134" s="35" t="s">
        <v>9459</v>
      </c>
      <c r="E1134" s="38" t="s">
        <v>18645</v>
      </c>
      <c r="F1134" s="39"/>
      <c r="G1134" s="37" t="str" cm="1">
        <f t="array" ref="G1134">HYPERLINK("https://n2t.net/ark:/65665/3c6c0e26e-2cb3-42b3-93a4-49a70392ad39")</f>
        <v>https://n2t.net/ark:/65665/3c6c0e26e-2cb3-42b3-93a4-49a70392ad39</v>
      </c>
      <c r="H1134" s="35" t="s">
        <v>18646</v>
      </c>
      <c r="I1134" s="37" t="str" cm="1">
        <f t="array" ref="I1134">HYPERLINK("https://n2t.net/ark:/65665/3452ebc0d-39db-48a7-996a-4415ffe603f1")</f>
        <v>https://n2t.net/ark:/65665/3452ebc0d-39db-48a7-996a-4415ffe603f1</v>
      </c>
      <c r="J1134" s="35" t="s">
        <v>9185</v>
      </c>
      <c r="K1134" s="35" t="s">
        <v>9185</v>
      </c>
      <c r="L1134" s="43" t="str" cm="1">
        <f t="array" ref="L1134">HYPERLINK("https://www.ncbi.nlm.nih.gov/biosample/?term=SAMN48403237","SAMN48403237")</f>
        <v>SAMN48403237</v>
      </c>
      <c r="M1134" s="43" t="str" cm="1">
        <f t="array" ref="M1134">HYPERLINK("https://www.ncbi.nlm.nih.gov/sra/?term=SRR33529796","SRR33529796")</f>
        <v>SRR33529796</v>
      </c>
      <c r="N1134" s="43" t="str" cm="1">
        <f t="array" ref="N1134">HYPERLINK("https://www.ncbi.nlm.nih.gov/nuccore/PV670488","PV670488")</f>
        <v>PV670488</v>
      </c>
      <c r="O1134" s="37"/>
      <c r="P1134" s="41" t="s">
        <v>9526</v>
      </c>
    </row>
    <row r="1135" spans="1:16" ht="12.95" customHeight="1">
      <c r="A1135" s="35" t="s">
        <v>7322</v>
      </c>
      <c r="B1135" s="36" t="s">
        <v>18642</v>
      </c>
      <c r="C1135" s="35" t="s">
        <v>7363</v>
      </c>
      <c r="D1135" s="35" t="s">
        <v>9459</v>
      </c>
      <c r="E1135" s="38" t="s">
        <v>18647</v>
      </c>
      <c r="F1135" s="39"/>
      <c r="G1135" s="37" t="str" cm="1">
        <f t="array" ref="G1135">HYPERLINK("https://n2t.net/ark:/65665/38076e6cd-ceb0-4aa7-b793-8deb5723386f")</f>
        <v>https://n2t.net/ark:/65665/38076e6cd-ceb0-4aa7-b793-8deb5723386f</v>
      </c>
      <c r="H1135" s="35" t="s">
        <v>18648</v>
      </c>
      <c r="I1135" s="37" t="str" cm="1">
        <f t="array" ref="I1135">HYPERLINK("https://n2t.net/ark:/65665/3ebdb863d-6430-460a-a5a0-cfde87e1be02")</f>
        <v>https://n2t.net/ark:/65665/3ebdb863d-6430-460a-a5a0-cfde87e1be02</v>
      </c>
      <c r="J1135" s="35" t="s">
        <v>9185</v>
      </c>
      <c r="K1135" s="35" t="s">
        <v>9185</v>
      </c>
      <c r="L1135" s="43" t="str" cm="1">
        <f t="array" ref="L1135">HYPERLINK("https://www.ncbi.nlm.nih.gov/biosample/?term=SAMN48403238","SAMN48403238")</f>
        <v>SAMN48403238</v>
      </c>
      <c r="M1135" s="43" t="str" cm="1">
        <f t="array" ref="M1135">HYPERLINK("https://www.ncbi.nlm.nih.gov/sra/?term=SRR33529795","SRR33529795")</f>
        <v>SRR33529795</v>
      </c>
      <c r="N1135" s="43" t="str" cm="1">
        <f t="array" ref="N1135">HYPERLINK("https://www.ncbi.nlm.nih.gov/nuccore/PV670489","PV670489")</f>
        <v>PV670489</v>
      </c>
      <c r="O1135" s="37"/>
      <c r="P1135" s="41" t="s">
        <v>9526</v>
      </c>
    </row>
    <row r="1136" spans="1:16" ht="12.95" customHeight="1">
      <c r="A1136" s="35" t="s">
        <v>7322</v>
      </c>
      <c r="B1136" s="36" t="s">
        <v>18642</v>
      </c>
      <c r="C1136" s="35" t="s">
        <v>7363</v>
      </c>
      <c r="D1136" s="35" t="s">
        <v>9459</v>
      </c>
      <c r="E1136" s="38" t="s">
        <v>18649</v>
      </c>
      <c r="F1136" s="39"/>
      <c r="G1136" s="37" t="str" cm="1">
        <f t="array" ref="G1136">HYPERLINK("https://n2t.net/ark:/65665/3f3f07e96-f4f0-4176-8223-2a9b8a00e224")</f>
        <v>https://n2t.net/ark:/65665/3f3f07e96-f4f0-4176-8223-2a9b8a00e224</v>
      </c>
      <c r="H1136" s="35" t="s">
        <v>18650</v>
      </c>
      <c r="I1136" s="37" t="str" cm="1">
        <f t="array" ref="I1136">HYPERLINK("https://n2t.net/ark:/65665/3608820c2-07cb-44fa-a8cf-c6004b8fd27d")</f>
        <v>https://n2t.net/ark:/65665/3608820c2-07cb-44fa-a8cf-c6004b8fd27d</v>
      </c>
      <c r="J1136" s="35" t="s">
        <v>9185</v>
      </c>
      <c r="K1136" s="35" t="s">
        <v>9185</v>
      </c>
      <c r="L1136" s="43" t="str" cm="1">
        <f t="array" ref="L1136">HYPERLINK("https://www.ncbi.nlm.nih.gov/biosample/?term=SAMN48403239","SAMN48403239")</f>
        <v>SAMN48403239</v>
      </c>
      <c r="M1136" s="43" t="str" cm="1">
        <f t="array" ref="M1136">HYPERLINK("https://www.ncbi.nlm.nih.gov/sra/?term=SRR33529793","SRR33529793")</f>
        <v>SRR33529793</v>
      </c>
      <c r="N1136" s="43" t="str" cm="1">
        <f t="array" ref="N1136">HYPERLINK("https://www.ncbi.nlm.nih.gov/nuccore/PV670491","PV670491")</f>
        <v>PV670491</v>
      </c>
      <c r="O1136" s="37"/>
      <c r="P1136" s="41" t="s">
        <v>9526</v>
      </c>
    </row>
    <row r="1137" spans="1:16" ht="12.75" customHeight="1">
      <c r="A1137" s="35" t="s">
        <v>7322</v>
      </c>
      <c r="B1137" s="36" t="s">
        <v>18651</v>
      </c>
      <c r="C1137" s="35" t="s">
        <v>7366</v>
      </c>
      <c r="D1137" s="35" t="s">
        <v>8991</v>
      </c>
      <c r="E1137" s="38" t="s">
        <v>18652</v>
      </c>
      <c r="F1137" s="39"/>
      <c r="G1137" s="40" t="s">
        <v>18653</v>
      </c>
      <c r="H1137" s="35" t="s">
        <v>18654</v>
      </c>
      <c r="I1137" s="40" t="s">
        <v>18655</v>
      </c>
      <c r="J1137" s="35" t="s">
        <v>18656</v>
      </c>
      <c r="K1137" s="40" t="s">
        <v>18657</v>
      </c>
      <c r="L1137" s="40" t="s">
        <v>18658</v>
      </c>
      <c r="M1137" s="40" t="s">
        <v>18659</v>
      </c>
      <c r="N1137" s="40" t="s">
        <v>18660</v>
      </c>
      <c r="O1137" s="37"/>
      <c r="P1137" s="41" t="s">
        <v>10487</v>
      </c>
    </row>
    <row r="1138" spans="1:16" ht="12.75" customHeight="1">
      <c r="A1138" s="35" t="s">
        <v>7322</v>
      </c>
      <c r="B1138" s="36" t="s">
        <v>18651</v>
      </c>
      <c r="C1138" s="35" t="s">
        <v>7366</v>
      </c>
      <c r="D1138" s="35" t="s">
        <v>8991</v>
      </c>
      <c r="E1138" s="38" t="s">
        <v>18661</v>
      </c>
      <c r="F1138" s="39"/>
      <c r="G1138" s="40" t="s">
        <v>18662</v>
      </c>
      <c r="H1138" s="35" t="s">
        <v>18663</v>
      </c>
      <c r="I1138" s="40" t="s">
        <v>18664</v>
      </c>
      <c r="J1138" s="35" t="s">
        <v>18665</v>
      </c>
      <c r="K1138" s="40" t="s">
        <v>18666</v>
      </c>
      <c r="L1138" s="40" t="s">
        <v>18667</v>
      </c>
      <c r="M1138" s="40" t="s">
        <v>18668</v>
      </c>
      <c r="N1138" s="40" t="s">
        <v>18669</v>
      </c>
      <c r="O1138" s="37"/>
      <c r="P1138" s="41" t="s">
        <v>10487</v>
      </c>
    </row>
    <row r="1139" spans="1:16" ht="12.75" customHeight="1">
      <c r="A1139" s="35" t="s">
        <v>7322</v>
      </c>
      <c r="B1139" s="36" t="s">
        <v>18651</v>
      </c>
      <c r="C1139" s="35" t="s">
        <v>7366</v>
      </c>
      <c r="D1139" s="35" t="s">
        <v>8991</v>
      </c>
      <c r="E1139" s="38" t="s">
        <v>18670</v>
      </c>
      <c r="F1139" s="39"/>
      <c r="G1139" s="40" t="s">
        <v>18671</v>
      </c>
      <c r="H1139" s="35" t="s">
        <v>18672</v>
      </c>
      <c r="I1139" s="40" t="s">
        <v>18673</v>
      </c>
      <c r="J1139" s="35" t="s">
        <v>18674</v>
      </c>
      <c r="K1139" s="40" t="s">
        <v>18675</v>
      </c>
      <c r="L1139" s="40" t="s">
        <v>18676</v>
      </c>
      <c r="M1139" s="40" t="s">
        <v>18677</v>
      </c>
      <c r="N1139" s="40" t="s">
        <v>18678</v>
      </c>
      <c r="O1139" s="37"/>
      <c r="P1139" s="41" t="s">
        <v>9342</v>
      </c>
    </row>
    <row r="1140" spans="1:16" ht="12.75" customHeight="1">
      <c r="A1140" s="35" t="s">
        <v>7322</v>
      </c>
      <c r="B1140" s="36" t="s">
        <v>18679</v>
      </c>
      <c r="C1140" s="35" t="s">
        <v>7368</v>
      </c>
      <c r="D1140" s="35" t="s">
        <v>8991</v>
      </c>
      <c r="E1140" s="38" t="s">
        <v>18680</v>
      </c>
      <c r="F1140" s="39"/>
      <c r="G1140" s="40" t="s">
        <v>18681</v>
      </c>
      <c r="H1140" s="35" t="s">
        <v>18682</v>
      </c>
      <c r="I1140" s="40" t="s">
        <v>18683</v>
      </c>
      <c r="J1140" s="35" t="s">
        <v>18684</v>
      </c>
      <c r="K1140" s="40" t="s">
        <v>18685</v>
      </c>
      <c r="L1140" s="40" t="s">
        <v>18686</v>
      </c>
      <c r="M1140" s="40" t="s">
        <v>18687</v>
      </c>
      <c r="N1140" s="40" t="s">
        <v>18688</v>
      </c>
      <c r="O1140" s="37"/>
      <c r="P1140" s="41" t="s">
        <v>9021</v>
      </c>
    </row>
    <row r="1141" spans="1:16" ht="12.75" customHeight="1">
      <c r="A1141" s="35" t="s">
        <v>7322</v>
      </c>
      <c r="B1141" s="36" t="s">
        <v>18689</v>
      </c>
      <c r="C1141" s="35" t="s">
        <v>7370</v>
      </c>
      <c r="D1141" s="35" t="s">
        <v>8991</v>
      </c>
      <c r="E1141" s="38" t="s">
        <v>18690</v>
      </c>
      <c r="F1141" s="39"/>
      <c r="G1141" s="40" t="s">
        <v>18691</v>
      </c>
      <c r="H1141" s="35" t="s">
        <v>18692</v>
      </c>
      <c r="I1141" s="40" t="s">
        <v>18693</v>
      </c>
      <c r="J1141" s="35" t="s">
        <v>18694</v>
      </c>
      <c r="K1141" s="40" t="s">
        <v>18695</v>
      </c>
      <c r="L1141" s="40" t="s">
        <v>18696</v>
      </c>
      <c r="M1141" s="40" t="s">
        <v>18697</v>
      </c>
      <c r="N1141" s="40" t="s">
        <v>18698</v>
      </c>
      <c r="O1141" s="37"/>
      <c r="P1141" s="41" t="s">
        <v>9021</v>
      </c>
    </row>
    <row r="1142" spans="1:16" ht="12.75" customHeight="1">
      <c r="A1142" s="35" t="s">
        <v>7322</v>
      </c>
      <c r="B1142" s="36" t="s">
        <v>18699</v>
      </c>
      <c r="C1142" s="35" t="s">
        <v>7372</v>
      </c>
      <c r="D1142" s="35" t="s">
        <v>8991</v>
      </c>
      <c r="E1142" s="38" t="s">
        <v>18700</v>
      </c>
      <c r="F1142" s="39"/>
      <c r="G1142" s="40" t="s">
        <v>18701</v>
      </c>
      <c r="H1142" s="35" t="s">
        <v>18702</v>
      </c>
      <c r="I1142" s="40" t="s">
        <v>18703</v>
      </c>
      <c r="J1142" s="35" t="s">
        <v>18704</v>
      </c>
      <c r="K1142" s="40" t="s">
        <v>18705</v>
      </c>
      <c r="L1142" s="40" t="s">
        <v>18706</v>
      </c>
      <c r="M1142" s="40" t="s">
        <v>18707</v>
      </c>
      <c r="N1142" s="40" t="s">
        <v>18708</v>
      </c>
      <c r="O1142" s="37"/>
      <c r="P1142" s="41" t="s">
        <v>9263</v>
      </c>
    </row>
    <row r="1143" spans="1:16" ht="12.75" customHeight="1">
      <c r="A1143" s="35" t="s">
        <v>7322</v>
      </c>
      <c r="B1143" s="36" t="s">
        <v>18709</v>
      </c>
      <c r="C1143" s="35" t="s">
        <v>7376</v>
      </c>
      <c r="D1143" s="35" t="s">
        <v>8991</v>
      </c>
      <c r="E1143" s="38" t="s">
        <v>18710</v>
      </c>
      <c r="F1143" s="39"/>
      <c r="G1143" s="40" t="s">
        <v>18711</v>
      </c>
      <c r="H1143" s="35" t="s">
        <v>18712</v>
      </c>
      <c r="I1143" s="40" t="s">
        <v>18713</v>
      </c>
      <c r="J1143" s="35" t="s">
        <v>18714</v>
      </c>
      <c r="K1143" s="40" t="s">
        <v>18715</v>
      </c>
      <c r="L1143" s="40" t="s">
        <v>18716</v>
      </c>
      <c r="M1143" s="40" t="s">
        <v>18717</v>
      </c>
      <c r="N1143" s="40" t="s">
        <v>18718</v>
      </c>
      <c r="O1143" s="37"/>
      <c r="P1143" s="41" t="s">
        <v>10487</v>
      </c>
    </row>
    <row r="1144" spans="1:16" ht="12.95" customHeight="1">
      <c r="A1144" s="35" t="s">
        <v>7322</v>
      </c>
      <c r="B1144" s="36" t="s">
        <v>18709</v>
      </c>
      <c r="C1144" s="35" t="s">
        <v>7376</v>
      </c>
      <c r="D1144" s="35" t="s">
        <v>8991</v>
      </c>
      <c r="E1144" s="38" t="s">
        <v>18719</v>
      </c>
      <c r="F1144" s="39"/>
      <c r="G1144" s="37" t="str" cm="1">
        <f t="array" ref="G1144">HYPERLINK("https://n2t.net/ark:/65665/316e8fdc9-7f1d-4a22-9125-da38a9e4d9ad")</f>
        <v>https://n2t.net/ark:/65665/316e8fdc9-7f1d-4a22-9125-da38a9e4d9ad</v>
      </c>
      <c r="H1144" s="35" t="s">
        <v>18720</v>
      </c>
      <c r="I1144" s="37" t="str" cm="1">
        <f t="array" ref="I1144">HYPERLINK("https://n2t.net/ark:/65665/3569f945a-7bcd-4281-addc-dc89bd23cb6f")</f>
        <v>https://n2t.net/ark:/65665/3569f945a-7bcd-4281-addc-dc89bd23cb6f</v>
      </c>
      <c r="J1144" s="35" t="s">
        <v>9185</v>
      </c>
      <c r="K1144" s="35" t="s">
        <v>9185</v>
      </c>
      <c r="L1144" s="43" t="str" cm="1">
        <f t="array" ref="L1144">HYPERLINK("https://www.ncbi.nlm.nih.gov/biosample/?term=SAMN48403261","SAMN48403261")</f>
        <v>SAMN48403261</v>
      </c>
      <c r="M1144" s="43" t="str" cm="1">
        <f t="array" ref="M1144">HYPERLINK("https://www.ncbi.nlm.nih.gov/sra/?term=SRR33529937","SRR33529937")</f>
        <v>SRR33529937</v>
      </c>
      <c r="N1144" s="43" t="str" cm="1">
        <f t="array" ref="N1144">HYPERLINK("https://www.ncbi.nlm.nih.gov/nuccore/PV670472","PV670472")</f>
        <v>PV670472</v>
      </c>
      <c r="O1144" s="37"/>
      <c r="P1144" s="41" t="s">
        <v>9526</v>
      </c>
    </row>
    <row r="1145" spans="1:16" ht="12.75" customHeight="1">
      <c r="A1145" s="35" t="s">
        <v>7322</v>
      </c>
      <c r="B1145" s="36" t="s">
        <v>18721</v>
      </c>
      <c r="C1145" s="35" t="s">
        <v>7383</v>
      </c>
      <c r="D1145" s="35" t="s">
        <v>8991</v>
      </c>
      <c r="E1145" s="38" t="s">
        <v>18722</v>
      </c>
      <c r="F1145" s="39"/>
      <c r="G1145" s="40" t="s">
        <v>18723</v>
      </c>
      <c r="H1145" s="35" t="s">
        <v>18724</v>
      </c>
      <c r="I1145" s="40" t="s">
        <v>18725</v>
      </c>
      <c r="J1145" s="35" t="s">
        <v>18726</v>
      </c>
      <c r="K1145" s="40" t="s">
        <v>18727</v>
      </c>
      <c r="L1145" s="40" t="s">
        <v>18728</v>
      </c>
      <c r="M1145" s="40" t="s">
        <v>18729</v>
      </c>
      <c r="N1145" s="40" t="s">
        <v>18730</v>
      </c>
      <c r="O1145" s="35" t="s">
        <v>9283</v>
      </c>
      <c r="P1145" s="41" t="s">
        <v>9021</v>
      </c>
    </row>
    <row r="1146" spans="1:16" ht="12.75" customHeight="1">
      <c r="A1146" s="35" t="s">
        <v>7322</v>
      </c>
      <c r="B1146" s="36" t="s">
        <v>18731</v>
      </c>
      <c r="C1146" s="35" t="s">
        <v>7387</v>
      </c>
      <c r="D1146" s="35" t="s">
        <v>8991</v>
      </c>
      <c r="E1146" s="38" t="s">
        <v>18732</v>
      </c>
      <c r="F1146" s="39"/>
      <c r="G1146" s="40" t="s">
        <v>18733</v>
      </c>
      <c r="H1146" s="35" t="s">
        <v>18734</v>
      </c>
      <c r="I1146" s="40" t="s">
        <v>18735</v>
      </c>
      <c r="J1146" s="35" t="s">
        <v>18736</v>
      </c>
      <c r="K1146" s="40" t="s">
        <v>18737</v>
      </c>
      <c r="L1146" s="40" t="s">
        <v>18738</v>
      </c>
      <c r="M1146" s="40" t="s">
        <v>18739</v>
      </c>
      <c r="N1146" s="40" t="s">
        <v>18740</v>
      </c>
      <c r="O1146" s="37"/>
      <c r="P1146" s="41" t="s">
        <v>9021</v>
      </c>
    </row>
    <row r="1147" spans="1:16" ht="12.75" customHeight="1">
      <c r="A1147" s="35" t="s">
        <v>7322</v>
      </c>
      <c r="B1147" s="36" t="s">
        <v>18741</v>
      </c>
      <c r="C1147" s="35" t="s">
        <v>7395</v>
      </c>
      <c r="D1147" s="35" t="s">
        <v>8991</v>
      </c>
      <c r="E1147" s="38" t="s">
        <v>18742</v>
      </c>
      <c r="F1147" s="39"/>
      <c r="G1147" s="40" t="s">
        <v>18743</v>
      </c>
      <c r="H1147" s="35" t="s">
        <v>18744</v>
      </c>
      <c r="I1147" s="40" t="s">
        <v>18745</v>
      </c>
      <c r="J1147" s="35" t="s">
        <v>18746</v>
      </c>
      <c r="K1147" s="40" t="s">
        <v>18747</v>
      </c>
      <c r="L1147" s="40" t="s">
        <v>18748</v>
      </c>
      <c r="M1147" s="40" t="s">
        <v>18749</v>
      </c>
      <c r="N1147" s="40" t="s">
        <v>18750</v>
      </c>
      <c r="O1147" s="37"/>
      <c r="P1147" s="41" t="s">
        <v>9021</v>
      </c>
    </row>
    <row r="1148" spans="1:16" ht="12.75" customHeight="1">
      <c r="A1148" s="35" t="s">
        <v>7322</v>
      </c>
      <c r="B1148" s="36" t="s">
        <v>18751</v>
      </c>
      <c r="C1148" s="35" t="s">
        <v>7397</v>
      </c>
      <c r="D1148" s="35" t="s">
        <v>8991</v>
      </c>
      <c r="E1148" s="38" t="s">
        <v>18752</v>
      </c>
      <c r="F1148" s="39"/>
      <c r="G1148" s="40" t="s">
        <v>18753</v>
      </c>
      <c r="H1148" s="35" t="s">
        <v>9185</v>
      </c>
      <c r="I1148" s="40" t="s">
        <v>18754</v>
      </c>
      <c r="J1148" s="35" t="s">
        <v>18755</v>
      </c>
      <c r="K1148" s="40" t="s">
        <v>18756</v>
      </c>
      <c r="L1148" s="40" t="s">
        <v>18757</v>
      </c>
      <c r="M1148" s="40" t="s">
        <v>18758</v>
      </c>
      <c r="N1148" s="40" t="s">
        <v>18759</v>
      </c>
      <c r="O1148" s="37"/>
      <c r="P1148" s="41" t="s">
        <v>9021</v>
      </c>
    </row>
    <row r="1149" spans="1:16" ht="12.75" customHeight="1">
      <c r="A1149" s="35" t="s">
        <v>18555</v>
      </c>
      <c r="B1149" s="36" t="s">
        <v>18760</v>
      </c>
      <c r="C1149" s="37"/>
      <c r="D1149" s="35" t="s">
        <v>8979</v>
      </c>
      <c r="E1149" s="38" t="s">
        <v>18761</v>
      </c>
      <c r="F1149" s="39"/>
      <c r="G1149" s="40" t="s">
        <v>18762</v>
      </c>
      <c r="H1149" s="35" t="s">
        <v>9227</v>
      </c>
      <c r="I1149" s="40" t="s">
        <v>18763</v>
      </c>
      <c r="J1149" s="35" t="s">
        <v>18764</v>
      </c>
      <c r="K1149" s="40" t="s">
        <v>18765</v>
      </c>
      <c r="L1149" s="40" t="s">
        <v>18766</v>
      </c>
      <c r="M1149" s="40" t="s">
        <v>18767</v>
      </c>
      <c r="N1149" s="40" t="s">
        <v>18768</v>
      </c>
      <c r="O1149" s="37"/>
      <c r="P1149" s="41" t="s">
        <v>9021</v>
      </c>
    </row>
    <row r="1150" spans="1:16" ht="12.75" customHeight="1">
      <c r="A1150" s="35" t="s">
        <v>18555</v>
      </c>
      <c r="B1150" s="36" t="s">
        <v>18769</v>
      </c>
      <c r="C1150" s="35" t="s">
        <v>7403</v>
      </c>
      <c r="D1150" s="35" t="s">
        <v>8979</v>
      </c>
      <c r="E1150" s="38" t="s">
        <v>18770</v>
      </c>
      <c r="F1150" s="39"/>
      <c r="G1150" s="40" t="s">
        <v>18771</v>
      </c>
      <c r="H1150" s="35" t="s">
        <v>18772</v>
      </c>
      <c r="I1150" s="40" t="s">
        <v>18773</v>
      </c>
      <c r="J1150" s="35" t="s">
        <v>18774</v>
      </c>
      <c r="K1150" s="40" t="s">
        <v>18775</v>
      </c>
      <c r="L1150" s="40" t="s">
        <v>18776</v>
      </c>
      <c r="M1150" s="40" t="s">
        <v>18777</v>
      </c>
      <c r="N1150" s="40" t="s">
        <v>18778</v>
      </c>
      <c r="O1150" s="37"/>
      <c r="P1150" s="41" t="s">
        <v>11316</v>
      </c>
    </row>
    <row r="1151" spans="1:16" ht="12.75" customHeight="1">
      <c r="A1151" s="35" t="s">
        <v>7322</v>
      </c>
      <c r="B1151" s="36" t="s">
        <v>18779</v>
      </c>
      <c r="C1151" s="35" t="s">
        <v>7410</v>
      </c>
      <c r="D1151" s="35" t="s">
        <v>8991</v>
      </c>
      <c r="E1151" s="38" t="s">
        <v>18780</v>
      </c>
      <c r="F1151" s="39"/>
      <c r="G1151" s="40" t="s">
        <v>18781</v>
      </c>
      <c r="H1151" s="35" t="s">
        <v>9185</v>
      </c>
      <c r="I1151" s="40" t="s">
        <v>18782</v>
      </c>
      <c r="J1151" s="35" t="s">
        <v>18783</v>
      </c>
      <c r="K1151" s="40" t="s">
        <v>18784</v>
      </c>
      <c r="L1151" s="40" t="s">
        <v>18785</v>
      </c>
      <c r="M1151" s="40" t="s">
        <v>18786</v>
      </c>
      <c r="N1151" s="40" t="s">
        <v>18787</v>
      </c>
      <c r="O1151" s="35" t="s">
        <v>9556</v>
      </c>
      <c r="P1151" s="41" t="s">
        <v>10131</v>
      </c>
    </row>
    <row r="1152" spans="1:16" ht="12.75" customHeight="1">
      <c r="A1152" s="35" t="s">
        <v>18555</v>
      </c>
      <c r="B1152" s="36" t="s">
        <v>18788</v>
      </c>
      <c r="C1152" s="35" t="s">
        <v>7418</v>
      </c>
      <c r="D1152" s="35" t="s">
        <v>8979</v>
      </c>
      <c r="E1152" s="38" t="s">
        <v>18789</v>
      </c>
      <c r="F1152" s="39"/>
      <c r="G1152" s="40" t="s">
        <v>18790</v>
      </c>
      <c r="H1152" s="35" t="s">
        <v>18791</v>
      </c>
      <c r="I1152" s="40" t="s">
        <v>18792</v>
      </c>
      <c r="J1152" s="35" t="s">
        <v>18793</v>
      </c>
      <c r="K1152" s="40" t="s">
        <v>18794</v>
      </c>
      <c r="L1152" s="40" t="s">
        <v>18795</v>
      </c>
      <c r="M1152" s="40" t="s">
        <v>18796</v>
      </c>
      <c r="N1152" s="40" t="s">
        <v>18797</v>
      </c>
      <c r="O1152" s="37"/>
      <c r="P1152" s="41" t="s">
        <v>9021</v>
      </c>
    </row>
    <row r="1153" spans="1:16" ht="12.75" customHeight="1">
      <c r="A1153" s="35" t="s">
        <v>18555</v>
      </c>
      <c r="B1153" s="36" t="s">
        <v>18798</v>
      </c>
      <c r="C1153" s="35" t="s">
        <v>7420</v>
      </c>
      <c r="D1153" s="35" t="s">
        <v>8979</v>
      </c>
      <c r="E1153" s="38" t="s">
        <v>18799</v>
      </c>
      <c r="F1153" s="39"/>
      <c r="G1153" s="40" t="s">
        <v>18800</v>
      </c>
      <c r="H1153" s="35" t="s">
        <v>18801</v>
      </c>
      <c r="I1153" s="40" t="s">
        <v>18802</v>
      </c>
      <c r="J1153" s="35" t="s">
        <v>18803</v>
      </c>
      <c r="K1153" s="40" t="s">
        <v>18804</v>
      </c>
      <c r="L1153" s="40" t="s">
        <v>18805</v>
      </c>
      <c r="M1153" s="40" t="s">
        <v>18806</v>
      </c>
      <c r="N1153" s="40" t="s">
        <v>18807</v>
      </c>
      <c r="O1153" s="37"/>
      <c r="P1153" s="41" t="s">
        <v>9021</v>
      </c>
    </row>
    <row r="1154" spans="1:16" ht="12.75" customHeight="1">
      <c r="A1154" s="35" t="s">
        <v>18555</v>
      </c>
      <c r="B1154" s="36" t="s">
        <v>18808</v>
      </c>
      <c r="C1154" s="35" t="s">
        <v>7430</v>
      </c>
      <c r="D1154" s="35" t="s">
        <v>8979</v>
      </c>
      <c r="E1154" s="38" t="s">
        <v>18809</v>
      </c>
      <c r="F1154" s="39"/>
      <c r="G1154" s="40" t="s">
        <v>18810</v>
      </c>
      <c r="H1154" s="35" t="s">
        <v>18811</v>
      </c>
      <c r="I1154" s="40" t="s">
        <v>18812</v>
      </c>
      <c r="J1154" s="35" t="s">
        <v>18813</v>
      </c>
      <c r="K1154" s="40" t="s">
        <v>18814</v>
      </c>
      <c r="L1154" s="40" t="s">
        <v>18815</v>
      </c>
      <c r="M1154" s="40" t="s">
        <v>18816</v>
      </c>
      <c r="N1154" s="40" t="s">
        <v>18817</v>
      </c>
      <c r="O1154" s="37"/>
      <c r="P1154" s="41" t="s">
        <v>9021</v>
      </c>
    </row>
    <row r="1155" spans="1:16" ht="12.75" customHeight="1">
      <c r="A1155" s="35" t="s">
        <v>18555</v>
      </c>
      <c r="B1155" s="36" t="s">
        <v>18818</v>
      </c>
      <c r="C1155" s="35" t="s">
        <v>7433</v>
      </c>
      <c r="D1155" s="35" t="s">
        <v>8979</v>
      </c>
      <c r="E1155" s="38" t="s">
        <v>18819</v>
      </c>
      <c r="F1155" s="39"/>
      <c r="G1155" s="40" t="s">
        <v>18820</v>
      </c>
      <c r="H1155" s="35" t="s">
        <v>18821</v>
      </c>
      <c r="I1155" s="40" t="s">
        <v>18822</v>
      </c>
      <c r="J1155" s="35" t="s">
        <v>18823</v>
      </c>
      <c r="K1155" s="40" t="s">
        <v>18824</v>
      </c>
      <c r="L1155" s="40" t="s">
        <v>18825</v>
      </c>
      <c r="M1155" s="40" t="s">
        <v>18826</v>
      </c>
      <c r="N1155" s="40" t="s">
        <v>18827</v>
      </c>
      <c r="O1155" s="35" t="s">
        <v>9283</v>
      </c>
      <c r="P1155" s="41" t="s">
        <v>9021</v>
      </c>
    </row>
    <row r="1156" spans="1:16" ht="12.75" customHeight="1">
      <c r="A1156" s="35" t="s">
        <v>18555</v>
      </c>
      <c r="B1156" s="36" t="s">
        <v>18828</v>
      </c>
      <c r="C1156" s="35" t="s">
        <v>7441</v>
      </c>
      <c r="D1156" s="35" t="s">
        <v>8979</v>
      </c>
      <c r="E1156" s="38" t="s">
        <v>18829</v>
      </c>
      <c r="F1156" s="39"/>
      <c r="G1156" s="40" t="s">
        <v>18830</v>
      </c>
      <c r="H1156" s="35" t="s">
        <v>18831</v>
      </c>
      <c r="I1156" s="40" t="s">
        <v>18832</v>
      </c>
      <c r="J1156" s="35" t="s">
        <v>18833</v>
      </c>
      <c r="K1156" s="40" t="s">
        <v>18834</v>
      </c>
      <c r="L1156" s="40" t="s">
        <v>18835</v>
      </c>
      <c r="M1156" s="40" t="s">
        <v>18836</v>
      </c>
      <c r="N1156" s="40" t="s">
        <v>18837</v>
      </c>
      <c r="O1156" s="37"/>
      <c r="P1156" s="41" t="s">
        <v>9021</v>
      </c>
    </row>
    <row r="1157" spans="1:16" ht="12.75" customHeight="1">
      <c r="A1157" s="35" t="s">
        <v>7445</v>
      </c>
      <c r="B1157" s="36" t="s">
        <v>18838</v>
      </c>
      <c r="C1157" s="35" t="s">
        <v>7453</v>
      </c>
      <c r="D1157" s="35" t="s">
        <v>8991</v>
      </c>
      <c r="E1157" s="38" t="s">
        <v>18839</v>
      </c>
      <c r="F1157" s="39"/>
      <c r="G1157" s="40" t="s">
        <v>18840</v>
      </c>
      <c r="H1157" s="35" t="s">
        <v>18841</v>
      </c>
      <c r="I1157" s="40" t="s">
        <v>18842</v>
      </c>
      <c r="J1157" s="35" t="s">
        <v>18843</v>
      </c>
      <c r="K1157" s="40" t="s">
        <v>18844</v>
      </c>
      <c r="L1157" s="40" t="s">
        <v>18845</v>
      </c>
      <c r="M1157" s="40" t="s">
        <v>18846</v>
      </c>
      <c r="N1157" s="40" t="s">
        <v>18847</v>
      </c>
      <c r="O1157" s="37"/>
      <c r="P1157" s="41" t="s">
        <v>9122</v>
      </c>
    </row>
    <row r="1158" spans="1:16" ht="12.75" customHeight="1">
      <c r="A1158" s="35" t="s">
        <v>18848</v>
      </c>
      <c r="B1158" s="36" t="s">
        <v>18849</v>
      </c>
      <c r="C1158" s="35" t="s">
        <v>7463</v>
      </c>
      <c r="D1158" s="35" t="s">
        <v>8991</v>
      </c>
      <c r="E1158" s="38" t="s">
        <v>18850</v>
      </c>
      <c r="F1158" s="39"/>
      <c r="G1158" s="40" t="s">
        <v>18851</v>
      </c>
      <c r="H1158" s="35" t="s">
        <v>18852</v>
      </c>
      <c r="I1158" s="40" t="s">
        <v>18853</v>
      </c>
      <c r="J1158" s="35" t="s">
        <v>18854</v>
      </c>
      <c r="K1158" s="40" t="s">
        <v>18855</v>
      </c>
      <c r="L1158" s="40" t="s">
        <v>18856</v>
      </c>
      <c r="M1158" s="40" t="s">
        <v>18857</v>
      </c>
      <c r="N1158" s="40" t="s">
        <v>18858</v>
      </c>
      <c r="O1158" s="37"/>
      <c r="P1158" s="41" t="s">
        <v>9920</v>
      </c>
    </row>
    <row r="1159" spans="1:16" ht="12.95" customHeight="1">
      <c r="A1159" s="35" t="s">
        <v>18848</v>
      </c>
      <c r="B1159" s="36" t="s">
        <v>18849</v>
      </c>
      <c r="C1159" s="35" t="s">
        <v>7463</v>
      </c>
      <c r="D1159" s="35" t="s">
        <v>8991</v>
      </c>
      <c r="E1159" s="38" t="s">
        <v>18859</v>
      </c>
      <c r="F1159" s="39"/>
      <c r="G1159" s="37" t="str" cm="1">
        <f t="array" ref="G1159">HYPERLINK("https://n2t.net/ark:/65665/3096c597f-a021-4a0a-8352-bef991211108")</f>
        <v>https://n2t.net/ark:/65665/3096c597f-a021-4a0a-8352-bef991211108</v>
      </c>
      <c r="H1159" s="35" t="s">
        <v>18860</v>
      </c>
      <c r="I1159" s="37" t="str" cm="1">
        <f t="array" ref="I1159">HYPERLINK("https://n2t.net/ark:/65665/351727445-2309-4336-aee4-6e6de55924ac")</f>
        <v>https://n2t.net/ark:/65665/351727445-2309-4336-aee4-6e6de55924ac</v>
      </c>
      <c r="J1159" s="35" t="s">
        <v>9185</v>
      </c>
      <c r="K1159" s="35" t="s">
        <v>9185</v>
      </c>
      <c r="L1159" s="43" t="str" cm="1">
        <f t="array" ref="L1159">HYPERLINK("https://www.ncbi.nlm.nih.gov/biosample/?term=SAMN48403116","SAMN48403116")</f>
        <v>SAMN48403116</v>
      </c>
      <c r="M1159" s="43" t="str" cm="1">
        <f t="array" ref="M1159">HYPERLINK("https://www.ncbi.nlm.nih.gov/sra/?term=SRR33529834","SRR33529834")</f>
        <v>SRR33529834</v>
      </c>
      <c r="N1159" s="43" t="str" cm="1">
        <f t="array" ref="N1159">HYPERLINK("https://www.ncbi.nlm.nih.gov/nuccore/PV670481","PV670481")</f>
        <v>PV670481</v>
      </c>
      <c r="O1159" s="37"/>
      <c r="P1159" s="41" t="s">
        <v>9526</v>
      </c>
    </row>
    <row r="1160" spans="1:16" ht="12.75" customHeight="1">
      <c r="A1160" s="35" t="s">
        <v>18848</v>
      </c>
      <c r="B1160" s="36" t="s">
        <v>18861</v>
      </c>
      <c r="C1160" s="35" t="s">
        <v>18862</v>
      </c>
      <c r="D1160" s="35" t="s">
        <v>9266</v>
      </c>
      <c r="E1160" s="38" t="s">
        <v>18863</v>
      </c>
      <c r="F1160" s="39"/>
      <c r="G1160" s="37"/>
      <c r="H1160" s="37"/>
      <c r="I1160" s="37"/>
      <c r="J1160" s="37"/>
      <c r="K1160" s="37"/>
      <c r="L1160" s="40" t="s">
        <v>18864</v>
      </c>
      <c r="M1160" s="40" t="s">
        <v>18865</v>
      </c>
      <c r="N1160" s="40" t="s">
        <v>18866</v>
      </c>
      <c r="O1160" s="37"/>
      <c r="P1160" s="41" t="s">
        <v>9122</v>
      </c>
    </row>
    <row r="1161" spans="1:16" ht="12.75" customHeight="1">
      <c r="A1161" s="35" t="s">
        <v>18848</v>
      </c>
      <c r="B1161" s="36" t="s">
        <v>18867</v>
      </c>
      <c r="C1161" s="35" t="s">
        <v>18868</v>
      </c>
      <c r="D1161" s="35" t="s">
        <v>9266</v>
      </c>
      <c r="E1161" s="38" t="s">
        <v>18869</v>
      </c>
      <c r="F1161" s="39"/>
      <c r="G1161" s="37"/>
      <c r="H1161" s="37"/>
      <c r="I1161" s="37"/>
      <c r="J1161" s="37"/>
      <c r="K1161" s="37"/>
      <c r="L1161" s="40" t="s">
        <v>18870</v>
      </c>
      <c r="M1161" s="40" t="s">
        <v>18871</v>
      </c>
      <c r="N1161" s="40" t="s">
        <v>18872</v>
      </c>
      <c r="O1161" s="37"/>
      <c r="P1161" s="41" t="s">
        <v>9122</v>
      </c>
    </row>
    <row r="1162" spans="1:16" ht="12.75" customHeight="1">
      <c r="A1162" s="35" t="s">
        <v>18848</v>
      </c>
      <c r="B1162" s="36" t="s">
        <v>18873</v>
      </c>
      <c r="C1162" s="35" t="s">
        <v>18874</v>
      </c>
      <c r="D1162" s="35" t="s">
        <v>9266</v>
      </c>
      <c r="E1162" s="38" t="s">
        <v>18875</v>
      </c>
      <c r="F1162" s="39"/>
      <c r="G1162" s="37"/>
      <c r="H1162" s="37"/>
      <c r="I1162" s="37"/>
      <c r="J1162" s="37"/>
      <c r="K1162" s="37"/>
      <c r="L1162" s="40" t="s">
        <v>18876</v>
      </c>
      <c r="M1162" s="40" t="s">
        <v>18877</v>
      </c>
      <c r="N1162" s="40" t="s">
        <v>18878</v>
      </c>
      <c r="O1162" s="35" t="s">
        <v>9283</v>
      </c>
      <c r="P1162" s="41" t="s">
        <v>9193</v>
      </c>
    </row>
    <row r="1163" spans="1:16" ht="12.75" customHeight="1">
      <c r="A1163" s="35" t="s">
        <v>18848</v>
      </c>
      <c r="B1163" s="36" t="s">
        <v>18879</v>
      </c>
      <c r="C1163" s="35" t="s">
        <v>18880</v>
      </c>
      <c r="D1163" s="35" t="s">
        <v>9266</v>
      </c>
      <c r="E1163" s="38" t="s">
        <v>18881</v>
      </c>
      <c r="F1163" s="39"/>
      <c r="G1163" s="37"/>
      <c r="H1163" s="37"/>
      <c r="I1163" s="37"/>
      <c r="J1163" s="37"/>
      <c r="K1163" s="37"/>
      <c r="L1163" s="40" t="s">
        <v>18882</v>
      </c>
      <c r="M1163" s="40" t="s">
        <v>18883</v>
      </c>
      <c r="N1163" s="40" t="s">
        <v>18884</v>
      </c>
      <c r="O1163" s="37"/>
      <c r="P1163" s="41" t="s">
        <v>9122</v>
      </c>
    </row>
    <row r="1164" spans="1:16" ht="12.75" customHeight="1">
      <c r="A1164" s="35" t="s">
        <v>18848</v>
      </c>
      <c r="B1164" s="36" t="s">
        <v>18885</v>
      </c>
      <c r="C1164" s="35" t="s">
        <v>18886</v>
      </c>
      <c r="D1164" s="35" t="s">
        <v>9266</v>
      </c>
      <c r="E1164" s="38" t="s">
        <v>18887</v>
      </c>
      <c r="F1164" s="39"/>
      <c r="G1164" s="37"/>
      <c r="H1164" s="37"/>
      <c r="I1164" s="37"/>
      <c r="J1164" s="37"/>
      <c r="K1164" s="37"/>
      <c r="L1164" s="40" t="s">
        <v>18888</v>
      </c>
      <c r="M1164" s="40" t="s">
        <v>18889</v>
      </c>
      <c r="N1164" s="40" t="s">
        <v>18890</v>
      </c>
      <c r="O1164" s="37"/>
      <c r="P1164" s="41" t="s">
        <v>9021</v>
      </c>
    </row>
    <row r="1165" spans="1:16" ht="12.75" customHeight="1">
      <c r="A1165" s="35" t="s">
        <v>18848</v>
      </c>
      <c r="B1165" s="36" t="s">
        <v>18885</v>
      </c>
      <c r="C1165" s="35" t="s">
        <v>18886</v>
      </c>
      <c r="D1165" s="35" t="s">
        <v>9266</v>
      </c>
      <c r="E1165" s="38" t="s">
        <v>18891</v>
      </c>
      <c r="F1165" s="39"/>
      <c r="G1165" s="37"/>
      <c r="H1165" s="37"/>
      <c r="I1165" s="37"/>
      <c r="J1165" s="37"/>
      <c r="K1165" s="37"/>
      <c r="L1165" s="40" t="s">
        <v>18892</v>
      </c>
      <c r="M1165" s="40" t="s">
        <v>18893</v>
      </c>
      <c r="N1165" s="40" t="s">
        <v>18894</v>
      </c>
      <c r="O1165" s="37"/>
      <c r="P1165" s="41" t="s">
        <v>9342</v>
      </c>
    </row>
    <row r="1166" spans="1:16" ht="12.75" customHeight="1">
      <c r="A1166" s="35" t="s">
        <v>18848</v>
      </c>
      <c r="B1166" s="36" t="s">
        <v>18895</v>
      </c>
      <c r="C1166" s="35" t="s">
        <v>18896</v>
      </c>
      <c r="D1166" s="35" t="s">
        <v>9266</v>
      </c>
      <c r="E1166" s="38" t="s">
        <v>18897</v>
      </c>
      <c r="F1166" s="39"/>
      <c r="G1166" s="37"/>
      <c r="H1166" s="37"/>
      <c r="I1166" s="37"/>
      <c r="J1166" s="37"/>
      <c r="K1166" s="37"/>
      <c r="L1166" s="40" t="s">
        <v>18898</v>
      </c>
      <c r="M1166" s="40" t="s">
        <v>18899</v>
      </c>
      <c r="N1166" s="40" t="s">
        <v>18900</v>
      </c>
      <c r="O1166" s="37"/>
      <c r="P1166" s="41" t="s">
        <v>9122</v>
      </c>
    </row>
    <row r="1167" spans="1:16" ht="12.75" customHeight="1">
      <c r="A1167" s="35" t="s">
        <v>18848</v>
      </c>
      <c r="B1167" s="36" t="s">
        <v>18901</v>
      </c>
      <c r="C1167" s="35" t="s">
        <v>18902</v>
      </c>
      <c r="D1167" s="35" t="s">
        <v>9266</v>
      </c>
      <c r="E1167" s="38" t="s">
        <v>18903</v>
      </c>
      <c r="F1167" s="39"/>
      <c r="G1167" s="37"/>
      <c r="H1167" s="37"/>
      <c r="I1167" s="37"/>
      <c r="J1167" s="37"/>
      <c r="K1167" s="37"/>
      <c r="L1167" s="40" t="s">
        <v>18904</v>
      </c>
      <c r="M1167" s="40" t="s">
        <v>18905</v>
      </c>
      <c r="N1167" s="40" t="s">
        <v>18906</v>
      </c>
      <c r="O1167" s="37"/>
      <c r="P1167" s="41" t="s">
        <v>9122</v>
      </c>
    </row>
    <row r="1168" spans="1:16" ht="12.75" customHeight="1">
      <c r="A1168" s="35" t="s">
        <v>18848</v>
      </c>
      <c r="B1168" s="36" t="s">
        <v>18907</v>
      </c>
      <c r="C1168" s="35" t="s">
        <v>18908</v>
      </c>
      <c r="D1168" s="35" t="s">
        <v>9266</v>
      </c>
      <c r="E1168" s="38" t="s">
        <v>18909</v>
      </c>
      <c r="F1168" s="39"/>
      <c r="G1168" s="37"/>
      <c r="H1168" s="37"/>
      <c r="I1168" s="37"/>
      <c r="J1168" s="37"/>
      <c r="K1168" s="37"/>
      <c r="L1168" s="40" t="s">
        <v>18910</v>
      </c>
      <c r="M1168" s="40" t="s">
        <v>18911</v>
      </c>
      <c r="N1168" s="40" t="s">
        <v>18912</v>
      </c>
      <c r="O1168" s="37"/>
      <c r="P1168" s="41" t="s">
        <v>9021</v>
      </c>
    </row>
    <row r="1169" spans="1:16" ht="12.75" customHeight="1">
      <c r="A1169" s="35" t="s">
        <v>18848</v>
      </c>
      <c r="B1169" s="36" t="s">
        <v>18907</v>
      </c>
      <c r="C1169" s="35" t="s">
        <v>18908</v>
      </c>
      <c r="D1169" s="35" t="s">
        <v>9266</v>
      </c>
      <c r="E1169" s="38" t="s">
        <v>18913</v>
      </c>
      <c r="F1169" s="39"/>
      <c r="G1169" s="37"/>
      <c r="H1169" s="37"/>
      <c r="I1169" s="37"/>
      <c r="J1169" s="37"/>
      <c r="K1169" s="37"/>
      <c r="L1169" s="40" t="s">
        <v>18914</v>
      </c>
      <c r="M1169" s="40" t="s">
        <v>18915</v>
      </c>
      <c r="N1169" s="40" t="s">
        <v>18916</v>
      </c>
      <c r="O1169" s="37"/>
      <c r="P1169" s="41" t="s">
        <v>9122</v>
      </c>
    </row>
    <row r="1170" spans="1:16" ht="12.75" customHeight="1">
      <c r="A1170" s="35" t="s">
        <v>18848</v>
      </c>
      <c r="B1170" s="36" t="s">
        <v>18917</v>
      </c>
      <c r="C1170" s="35" t="s">
        <v>18918</v>
      </c>
      <c r="D1170" s="35" t="s">
        <v>9266</v>
      </c>
      <c r="E1170" s="38" t="s">
        <v>18919</v>
      </c>
      <c r="F1170" s="39"/>
      <c r="G1170" s="37"/>
      <c r="H1170" s="37"/>
      <c r="I1170" s="37"/>
      <c r="J1170" s="37"/>
      <c r="K1170" s="37"/>
      <c r="L1170" s="40" t="s">
        <v>18920</v>
      </c>
      <c r="M1170" s="40" t="s">
        <v>18921</v>
      </c>
      <c r="N1170" s="40" t="s">
        <v>18922</v>
      </c>
      <c r="O1170" s="37"/>
      <c r="P1170" s="41" t="s">
        <v>9021</v>
      </c>
    </row>
    <row r="1171" spans="1:16" ht="12.75" customHeight="1">
      <c r="A1171" s="35" t="s">
        <v>18848</v>
      </c>
      <c r="B1171" s="36" t="s">
        <v>18923</v>
      </c>
      <c r="C1171" s="35" t="s">
        <v>18924</v>
      </c>
      <c r="D1171" s="35" t="s">
        <v>9266</v>
      </c>
      <c r="E1171" s="38" t="s">
        <v>18925</v>
      </c>
      <c r="F1171" s="39"/>
      <c r="G1171" s="37"/>
      <c r="H1171" s="37"/>
      <c r="I1171" s="37"/>
      <c r="J1171" s="37"/>
      <c r="K1171" s="37"/>
      <c r="L1171" s="40" t="s">
        <v>18926</v>
      </c>
      <c r="M1171" s="40" t="s">
        <v>18927</v>
      </c>
      <c r="N1171" s="40" t="s">
        <v>18928</v>
      </c>
      <c r="O1171" s="37"/>
      <c r="P1171" s="41" t="s">
        <v>9122</v>
      </c>
    </row>
    <row r="1172" spans="1:16" ht="12.75" customHeight="1">
      <c r="A1172" s="35" t="s">
        <v>18848</v>
      </c>
      <c r="B1172" s="36" t="s">
        <v>18929</v>
      </c>
      <c r="C1172" s="35" t="s">
        <v>18930</v>
      </c>
      <c r="D1172" s="35" t="s">
        <v>9266</v>
      </c>
      <c r="E1172" s="38" t="s">
        <v>18931</v>
      </c>
      <c r="F1172" s="39"/>
      <c r="G1172" s="37"/>
      <c r="H1172" s="37"/>
      <c r="I1172" s="37"/>
      <c r="J1172" s="37"/>
      <c r="K1172" s="37"/>
      <c r="L1172" s="40" t="s">
        <v>18932</v>
      </c>
      <c r="M1172" s="40" t="s">
        <v>18933</v>
      </c>
      <c r="N1172" s="40" t="s">
        <v>18934</v>
      </c>
      <c r="O1172" s="37"/>
      <c r="P1172" s="41" t="s">
        <v>9122</v>
      </c>
    </row>
    <row r="1173" spans="1:16" ht="12.75" customHeight="1">
      <c r="A1173" s="35" t="s">
        <v>18848</v>
      </c>
      <c r="B1173" s="36" t="s">
        <v>18935</v>
      </c>
      <c r="C1173" s="35" t="s">
        <v>18936</v>
      </c>
      <c r="D1173" s="35" t="s">
        <v>9266</v>
      </c>
      <c r="E1173" s="38" t="s">
        <v>18937</v>
      </c>
      <c r="F1173" s="39"/>
      <c r="G1173" s="37"/>
      <c r="H1173" s="37"/>
      <c r="I1173" s="37"/>
      <c r="J1173" s="37"/>
      <c r="K1173" s="37"/>
      <c r="L1173" s="40" t="s">
        <v>18938</v>
      </c>
      <c r="M1173" s="40" t="s">
        <v>18939</v>
      </c>
      <c r="N1173" s="40" t="s">
        <v>18940</v>
      </c>
      <c r="O1173" s="37"/>
      <c r="P1173" s="41" t="s">
        <v>9122</v>
      </c>
    </row>
    <row r="1174" spans="1:16" ht="12.75" customHeight="1">
      <c r="A1174" s="35" t="s">
        <v>18848</v>
      </c>
      <c r="B1174" s="36" t="s">
        <v>18941</v>
      </c>
      <c r="C1174" s="35" t="s">
        <v>18942</v>
      </c>
      <c r="D1174" s="35" t="s">
        <v>9266</v>
      </c>
      <c r="E1174" s="38" t="s">
        <v>18943</v>
      </c>
      <c r="F1174" s="39"/>
      <c r="G1174" s="37"/>
      <c r="H1174" s="37"/>
      <c r="I1174" s="37"/>
      <c r="J1174" s="37"/>
      <c r="K1174" s="37"/>
      <c r="L1174" s="40" t="s">
        <v>18944</v>
      </c>
      <c r="M1174" s="40" t="s">
        <v>18945</v>
      </c>
      <c r="N1174" s="40" t="s">
        <v>18946</v>
      </c>
      <c r="O1174" s="37"/>
      <c r="P1174" s="41" t="s">
        <v>9122</v>
      </c>
    </row>
    <row r="1175" spans="1:16" ht="12.75" customHeight="1">
      <c r="A1175" s="35" t="s">
        <v>18848</v>
      </c>
      <c r="B1175" s="36" t="s">
        <v>18947</v>
      </c>
      <c r="C1175" s="35" t="s">
        <v>18948</v>
      </c>
      <c r="D1175" s="35" t="s">
        <v>9266</v>
      </c>
      <c r="E1175" s="38" t="s">
        <v>18949</v>
      </c>
      <c r="F1175" s="39"/>
      <c r="G1175" s="37"/>
      <c r="H1175" s="37"/>
      <c r="I1175" s="37"/>
      <c r="J1175" s="37"/>
      <c r="K1175" s="37"/>
      <c r="L1175" s="40" t="s">
        <v>18950</v>
      </c>
      <c r="M1175" s="40" t="s">
        <v>18951</v>
      </c>
      <c r="N1175" s="40" t="s">
        <v>18952</v>
      </c>
      <c r="O1175" s="37"/>
      <c r="P1175" s="41" t="s">
        <v>9021</v>
      </c>
    </row>
    <row r="1176" spans="1:16" ht="12.75" customHeight="1">
      <c r="A1176" s="35" t="s">
        <v>18848</v>
      </c>
      <c r="B1176" s="36" t="s">
        <v>18953</v>
      </c>
      <c r="C1176" s="35" t="s">
        <v>18954</v>
      </c>
      <c r="D1176" s="35" t="s">
        <v>9266</v>
      </c>
      <c r="E1176" s="38" t="s">
        <v>18955</v>
      </c>
      <c r="F1176" s="39"/>
      <c r="G1176" s="37"/>
      <c r="H1176" s="37"/>
      <c r="I1176" s="37"/>
      <c r="J1176" s="37"/>
      <c r="K1176" s="37"/>
      <c r="L1176" s="40" t="s">
        <v>18956</v>
      </c>
      <c r="M1176" s="40" t="s">
        <v>18957</v>
      </c>
      <c r="N1176" s="40" t="s">
        <v>18958</v>
      </c>
      <c r="O1176" s="37"/>
      <c r="P1176" s="41" t="s">
        <v>9122</v>
      </c>
    </row>
    <row r="1177" spans="1:16" ht="12.75" customHeight="1">
      <c r="A1177" s="35" t="s">
        <v>18848</v>
      </c>
      <c r="B1177" s="36" t="s">
        <v>18959</v>
      </c>
      <c r="C1177" s="35" t="s">
        <v>18960</v>
      </c>
      <c r="D1177" s="35" t="s">
        <v>9266</v>
      </c>
      <c r="E1177" s="38" t="s">
        <v>18961</v>
      </c>
      <c r="F1177" s="39"/>
      <c r="G1177" s="37"/>
      <c r="H1177" s="37"/>
      <c r="I1177" s="37"/>
      <c r="J1177" s="37"/>
      <c r="K1177" s="37"/>
      <c r="L1177" s="40" t="s">
        <v>18962</v>
      </c>
      <c r="M1177" s="40" t="s">
        <v>18963</v>
      </c>
      <c r="N1177" s="40" t="s">
        <v>18964</v>
      </c>
      <c r="O1177" s="37"/>
      <c r="P1177" s="41" t="s">
        <v>9021</v>
      </c>
    </row>
    <row r="1178" spans="1:16" ht="12.75" customHeight="1">
      <c r="A1178" s="35" t="s">
        <v>18848</v>
      </c>
      <c r="B1178" s="36" t="s">
        <v>18959</v>
      </c>
      <c r="C1178" s="35" t="s">
        <v>18960</v>
      </c>
      <c r="D1178" s="35" t="s">
        <v>9266</v>
      </c>
      <c r="E1178" s="38" t="s">
        <v>18965</v>
      </c>
      <c r="F1178" s="39"/>
      <c r="G1178" s="37"/>
      <c r="H1178" s="37"/>
      <c r="I1178" s="37"/>
      <c r="J1178" s="37"/>
      <c r="K1178" s="37"/>
      <c r="L1178" s="40" t="s">
        <v>18966</v>
      </c>
      <c r="M1178" s="40" t="s">
        <v>18967</v>
      </c>
      <c r="N1178" s="40" t="s">
        <v>18968</v>
      </c>
      <c r="O1178" s="37"/>
      <c r="P1178" s="41" t="s">
        <v>9122</v>
      </c>
    </row>
    <row r="1179" spans="1:16" ht="12.75" customHeight="1">
      <c r="A1179" s="35" t="s">
        <v>18848</v>
      </c>
      <c r="B1179" s="36" t="s">
        <v>18969</v>
      </c>
      <c r="C1179" s="35" t="s">
        <v>18970</v>
      </c>
      <c r="D1179" s="35" t="s">
        <v>9266</v>
      </c>
      <c r="E1179" s="38" t="s">
        <v>18971</v>
      </c>
      <c r="F1179" s="39"/>
      <c r="G1179" s="37"/>
      <c r="H1179" s="37"/>
      <c r="I1179" s="37"/>
      <c r="J1179" s="37"/>
      <c r="K1179" s="37"/>
      <c r="L1179" s="40" t="s">
        <v>18972</v>
      </c>
      <c r="M1179" s="40" t="s">
        <v>18973</v>
      </c>
      <c r="N1179" s="40" t="s">
        <v>18974</v>
      </c>
      <c r="O1179" s="37"/>
      <c r="P1179" s="41" t="s">
        <v>9122</v>
      </c>
    </row>
    <row r="1180" spans="1:16" ht="12.75" customHeight="1">
      <c r="A1180" s="35" t="s">
        <v>18848</v>
      </c>
      <c r="B1180" s="36" t="s">
        <v>18975</v>
      </c>
      <c r="C1180" s="35" t="s">
        <v>18976</v>
      </c>
      <c r="D1180" s="35" t="s">
        <v>9266</v>
      </c>
      <c r="E1180" s="38" t="s">
        <v>18977</v>
      </c>
      <c r="F1180" s="39"/>
      <c r="G1180" s="37"/>
      <c r="H1180" s="37"/>
      <c r="I1180" s="37"/>
      <c r="J1180" s="37"/>
      <c r="K1180" s="37"/>
      <c r="L1180" s="40" t="s">
        <v>18978</v>
      </c>
      <c r="M1180" s="40" t="s">
        <v>18979</v>
      </c>
      <c r="N1180" s="40" t="s">
        <v>18980</v>
      </c>
      <c r="O1180" s="37"/>
      <c r="P1180" s="41" t="s">
        <v>9021</v>
      </c>
    </row>
    <row r="1181" spans="1:16" ht="12.75" customHeight="1">
      <c r="A1181" s="35" t="s">
        <v>18848</v>
      </c>
      <c r="B1181" s="36" t="s">
        <v>18975</v>
      </c>
      <c r="C1181" s="35" t="s">
        <v>18976</v>
      </c>
      <c r="D1181" s="35" t="s">
        <v>9266</v>
      </c>
      <c r="E1181" s="38" t="s">
        <v>18977</v>
      </c>
      <c r="F1181" s="39"/>
      <c r="G1181" s="37"/>
      <c r="H1181" s="37"/>
      <c r="I1181" s="37"/>
      <c r="J1181" s="37"/>
      <c r="K1181" s="37"/>
      <c r="L1181" s="40" t="s">
        <v>18981</v>
      </c>
      <c r="M1181" s="40" t="s">
        <v>18982</v>
      </c>
      <c r="N1181" s="40" t="s">
        <v>18983</v>
      </c>
      <c r="O1181" s="37"/>
      <c r="P1181" s="41" t="s">
        <v>9122</v>
      </c>
    </row>
    <row r="1182" spans="1:16" ht="12.75" customHeight="1">
      <c r="A1182" s="35" t="s">
        <v>18848</v>
      </c>
      <c r="B1182" s="36" t="s">
        <v>18984</v>
      </c>
      <c r="C1182" s="35" t="s">
        <v>18985</v>
      </c>
      <c r="D1182" s="35" t="s">
        <v>9266</v>
      </c>
      <c r="E1182" s="38" t="s">
        <v>18986</v>
      </c>
      <c r="F1182" s="39"/>
      <c r="G1182" s="37"/>
      <c r="H1182" s="37"/>
      <c r="I1182" s="37"/>
      <c r="J1182" s="37"/>
      <c r="K1182" s="37"/>
      <c r="L1182" s="40" t="s">
        <v>18987</v>
      </c>
      <c r="M1182" s="40" t="s">
        <v>18988</v>
      </c>
      <c r="N1182" s="40" t="s">
        <v>18989</v>
      </c>
      <c r="O1182" s="37"/>
      <c r="P1182" s="41" t="s">
        <v>9021</v>
      </c>
    </row>
    <row r="1183" spans="1:16" ht="12.75" customHeight="1">
      <c r="A1183" s="35" t="s">
        <v>18848</v>
      </c>
      <c r="B1183" s="36" t="s">
        <v>18990</v>
      </c>
      <c r="C1183" s="35" t="s">
        <v>18991</v>
      </c>
      <c r="D1183" s="35" t="s">
        <v>9266</v>
      </c>
      <c r="E1183" s="38" t="s">
        <v>18992</v>
      </c>
      <c r="F1183" s="39"/>
      <c r="G1183" s="37"/>
      <c r="H1183" s="37"/>
      <c r="I1183" s="37"/>
      <c r="J1183" s="37"/>
      <c r="K1183" s="37"/>
      <c r="L1183" s="40" t="s">
        <v>18993</v>
      </c>
      <c r="M1183" s="40" t="s">
        <v>18994</v>
      </c>
      <c r="N1183" s="40" t="s">
        <v>18995</v>
      </c>
      <c r="O1183" s="37"/>
      <c r="P1183" s="41" t="s">
        <v>9021</v>
      </c>
    </row>
    <row r="1184" spans="1:16" ht="12.75" customHeight="1">
      <c r="A1184" s="35" t="s">
        <v>18848</v>
      </c>
      <c r="B1184" s="36" t="s">
        <v>18996</v>
      </c>
      <c r="C1184" s="35" t="s">
        <v>18997</v>
      </c>
      <c r="D1184" s="35" t="s">
        <v>9266</v>
      </c>
      <c r="E1184" s="38" t="s">
        <v>18998</v>
      </c>
      <c r="F1184" s="39"/>
      <c r="G1184" s="37"/>
      <c r="H1184" s="37"/>
      <c r="I1184" s="37"/>
      <c r="J1184" s="37"/>
      <c r="K1184" s="37"/>
      <c r="L1184" s="40" t="s">
        <v>18999</v>
      </c>
      <c r="M1184" s="40" t="s">
        <v>19000</v>
      </c>
      <c r="N1184" s="40" t="s">
        <v>19001</v>
      </c>
      <c r="O1184" s="37"/>
      <c r="P1184" s="41" t="s">
        <v>9122</v>
      </c>
    </row>
    <row r="1185" spans="1:16" ht="12.75" customHeight="1">
      <c r="A1185" s="35" t="s">
        <v>18848</v>
      </c>
      <c r="B1185" s="36" t="s">
        <v>19002</v>
      </c>
      <c r="C1185" s="35" t="s">
        <v>19003</v>
      </c>
      <c r="D1185" s="35" t="s">
        <v>9266</v>
      </c>
      <c r="E1185" s="38" t="s">
        <v>19004</v>
      </c>
      <c r="F1185" s="39"/>
      <c r="G1185" s="37"/>
      <c r="H1185" s="37"/>
      <c r="I1185" s="37"/>
      <c r="J1185" s="37"/>
      <c r="K1185" s="37"/>
      <c r="L1185" s="40" t="s">
        <v>19005</v>
      </c>
      <c r="M1185" s="40" t="s">
        <v>19006</v>
      </c>
      <c r="N1185" s="40" t="s">
        <v>19007</v>
      </c>
      <c r="O1185" s="37"/>
      <c r="P1185" s="41" t="s">
        <v>9122</v>
      </c>
    </row>
    <row r="1186" spans="1:16" ht="12.75" customHeight="1">
      <c r="A1186" s="35" t="s">
        <v>18848</v>
      </c>
      <c r="B1186" s="36" t="s">
        <v>19008</v>
      </c>
      <c r="C1186" s="35" t="s">
        <v>19009</v>
      </c>
      <c r="D1186" s="35" t="s">
        <v>9266</v>
      </c>
      <c r="E1186" s="38" t="s">
        <v>19010</v>
      </c>
      <c r="F1186" s="39"/>
      <c r="G1186" s="37"/>
      <c r="H1186" s="37"/>
      <c r="I1186" s="37"/>
      <c r="J1186" s="37"/>
      <c r="K1186" s="37"/>
      <c r="L1186" s="40" t="s">
        <v>19011</v>
      </c>
      <c r="M1186" s="40" t="s">
        <v>19012</v>
      </c>
      <c r="N1186" s="40" t="s">
        <v>19013</v>
      </c>
      <c r="O1186" s="37"/>
      <c r="P1186" s="41" t="s">
        <v>9122</v>
      </c>
    </row>
    <row r="1187" spans="1:16" ht="12.75" customHeight="1">
      <c r="A1187" s="35" t="s">
        <v>18848</v>
      </c>
      <c r="B1187" s="36" t="s">
        <v>19014</v>
      </c>
      <c r="C1187" s="35" t="s">
        <v>19015</v>
      </c>
      <c r="D1187" s="35" t="s">
        <v>9266</v>
      </c>
      <c r="E1187" s="38" t="s">
        <v>19016</v>
      </c>
      <c r="F1187" s="39"/>
      <c r="G1187" s="37"/>
      <c r="H1187" s="37"/>
      <c r="I1187" s="37"/>
      <c r="J1187" s="37"/>
      <c r="K1187" s="37"/>
      <c r="L1187" s="40" t="s">
        <v>19017</v>
      </c>
      <c r="M1187" s="40" t="s">
        <v>19018</v>
      </c>
      <c r="N1187" s="40" t="s">
        <v>19019</v>
      </c>
      <c r="O1187" s="37"/>
      <c r="P1187" s="41" t="s">
        <v>9122</v>
      </c>
    </row>
    <row r="1188" spans="1:16" ht="12.75" customHeight="1">
      <c r="A1188" s="35" t="s">
        <v>18848</v>
      </c>
      <c r="B1188" s="36" t="s">
        <v>19020</v>
      </c>
      <c r="C1188" s="35" t="s">
        <v>19021</v>
      </c>
      <c r="D1188" s="35" t="s">
        <v>9266</v>
      </c>
      <c r="E1188" s="38" t="s">
        <v>19022</v>
      </c>
      <c r="F1188" s="39"/>
      <c r="G1188" s="37"/>
      <c r="H1188" s="37"/>
      <c r="I1188" s="37"/>
      <c r="J1188" s="37"/>
      <c r="K1188" s="37"/>
      <c r="L1188" s="40" t="s">
        <v>19023</v>
      </c>
      <c r="M1188" s="40" t="s">
        <v>19024</v>
      </c>
      <c r="N1188" s="40" t="s">
        <v>19025</v>
      </c>
      <c r="O1188" s="37"/>
      <c r="P1188" s="41" t="s">
        <v>9122</v>
      </c>
    </row>
    <row r="1189" spans="1:16" ht="12.75" customHeight="1">
      <c r="A1189" s="35" t="s">
        <v>18848</v>
      </c>
      <c r="B1189" s="36" t="s">
        <v>19026</v>
      </c>
      <c r="C1189" s="35" t="s">
        <v>19027</v>
      </c>
      <c r="D1189" s="35" t="s">
        <v>9266</v>
      </c>
      <c r="E1189" s="38" t="s">
        <v>19028</v>
      </c>
      <c r="F1189" s="39"/>
      <c r="G1189" s="37"/>
      <c r="H1189" s="37"/>
      <c r="I1189" s="37"/>
      <c r="J1189" s="37"/>
      <c r="K1189" s="37"/>
      <c r="L1189" s="40" t="s">
        <v>19029</v>
      </c>
      <c r="M1189" s="40" t="s">
        <v>19030</v>
      </c>
      <c r="N1189" s="40" t="s">
        <v>19031</v>
      </c>
      <c r="O1189" s="37"/>
      <c r="P1189" s="41" t="s">
        <v>9021</v>
      </c>
    </row>
    <row r="1190" spans="1:16" ht="12.75" customHeight="1">
      <c r="A1190" s="35" t="s">
        <v>18848</v>
      </c>
      <c r="B1190" s="36" t="s">
        <v>19032</v>
      </c>
      <c r="C1190" s="35" t="s">
        <v>19033</v>
      </c>
      <c r="D1190" s="35" t="s">
        <v>9266</v>
      </c>
      <c r="E1190" s="38" t="s">
        <v>19034</v>
      </c>
      <c r="F1190" s="39"/>
      <c r="G1190" s="37"/>
      <c r="H1190" s="37"/>
      <c r="I1190" s="37"/>
      <c r="J1190" s="37"/>
      <c r="K1190" s="37"/>
      <c r="L1190" s="40" t="s">
        <v>19035</v>
      </c>
      <c r="M1190" s="40" t="s">
        <v>19036</v>
      </c>
      <c r="N1190" s="40" t="s">
        <v>19037</v>
      </c>
      <c r="O1190" s="37"/>
      <c r="P1190" s="41" t="s">
        <v>9122</v>
      </c>
    </row>
    <row r="1191" spans="1:16" ht="12.75" customHeight="1">
      <c r="A1191" s="35" t="s">
        <v>18848</v>
      </c>
      <c r="B1191" s="36" t="s">
        <v>19038</v>
      </c>
      <c r="C1191" s="35" t="s">
        <v>19039</v>
      </c>
      <c r="D1191" s="35" t="s">
        <v>9266</v>
      </c>
      <c r="E1191" s="38" t="s">
        <v>19040</v>
      </c>
      <c r="F1191" s="39"/>
      <c r="G1191" s="37"/>
      <c r="H1191" s="37"/>
      <c r="I1191" s="37"/>
      <c r="J1191" s="37"/>
      <c r="K1191" s="37"/>
      <c r="L1191" s="40" t="s">
        <v>19041</v>
      </c>
      <c r="M1191" s="40" t="s">
        <v>19042</v>
      </c>
      <c r="N1191" s="40" t="s">
        <v>19043</v>
      </c>
      <c r="O1191" s="37"/>
      <c r="P1191" s="41" t="s">
        <v>9021</v>
      </c>
    </row>
    <row r="1192" spans="1:16" ht="12.75" customHeight="1">
      <c r="A1192" s="35" t="s">
        <v>18848</v>
      </c>
      <c r="B1192" s="36" t="s">
        <v>19038</v>
      </c>
      <c r="C1192" s="35" t="s">
        <v>19039</v>
      </c>
      <c r="D1192" s="35" t="s">
        <v>9266</v>
      </c>
      <c r="E1192" s="38" t="s">
        <v>19040</v>
      </c>
      <c r="F1192" s="39"/>
      <c r="G1192" s="37"/>
      <c r="H1192" s="37"/>
      <c r="I1192" s="37"/>
      <c r="J1192" s="37"/>
      <c r="K1192" s="37"/>
      <c r="L1192" s="40" t="s">
        <v>19044</v>
      </c>
      <c r="M1192" s="40" t="s">
        <v>19045</v>
      </c>
      <c r="N1192" s="40" t="s">
        <v>19046</v>
      </c>
      <c r="O1192" s="37"/>
      <c r="P1192" s="41" t="s">
        <v>9122</v>
      </c>
    </row>
    <row r="1193" spans="1:16" ht="12.75" customHeight="1">
      <c r="A1193" s="35" t="s">
        <v>18848</v>
      </c>
      <c r="B1193" s="36" t="s">
        <v>19047</v>
      </c>
      <c r="C1193" s="35" t="s">
        <v>19048</v>
      </c>
      <c r="D1193" s="35" t="s">
        <v>9266</v>
      </c>
      <c r="E1193" s="38" t="s">
        <v>19049</v>
      </c>
      <c r="F1193" s="39"/>
      <c r="G1193" s="37"/>
      <c r="H1193" s="37"/>
      <c r="I1193" s="37"/>
      <c r="J1193" s="37"/>
      <c r="K1193" s="37"/>
      <c r="L1193" s="40" t="s">
        <v>19050</v>
      </c>
      <c r="M1193" s="40" t="s">
        <v>19051</v>
      </c>
      <c r="N1193" s="40" t="s">
        <v>19052</v>
      </c>
      <c r="O1193" s="37"/>
      <c r="P1193" s="41" t="s">
        <v>9342</v>
      </c>
    </row>
    <row r="1194" spans="1:16" ht="12.75" customHeight="1">
      <c r="A1194" s="35" t="s">
        <v>18848</v>
      </c>
      <c r="B1194" s="36" t="s">
        <v>19053</v>
      </c>
      <c r="C1194" s="35" t="s">
        <v>19054</v>
      </c>
      <c r="D1194" s="35" t="s">
        <v>9266</v>
      </c>
      <c r="E1194" s="38" t="s">
        <v>19055</v>
      </c>
      <c r="F1194" s="39"/>
      <c r="G1194" s="37"/>
      <c r="H1194" s="37"/>
      <c r="I1194" s="37"/>
      <c r="J1194" s="37"/>
      <c r="K1194" s="37"/>
      <c r="L1194" s="40" t="s">
        <v>19056</v>
      </c>
      <c r="M1194" s="40" t="s">
        <v>19057</v>
      </c>
      <c r="N1194" s="40" t="s">
        <v>19058</v>
      </c>
      <c r="O1194" s="37"/>
      <c r="P1194" s="41" t="s">
        <v>9122</v>
      </c>
    </row>
    <row r="1195" spans="1:16" ht="12.75" customHeight="1">
      <c r="A1195" s="35" t="s">
        <v>18848</v>
      </c>
      <c r="B1195" s="36" t="s">
        <v>19059</v>
      </c>
      <c r="C1195" s="35" t="s">
        <v>19060</v>
      </c>
      <c r="D1195" s="35" t="s">
        <v>9266</v>
      </c>
      <c r="E1195" s="38" t="s">
        <v>19061</v>
      </c>
      <c r="F1195" s="39"/>
      <c r="G1195" s="37"/>
      <c r="H1195" s="37"/>
      <c r="I1195" s="37"/>
      <c r="J1195" s="37"/>
      <c r="K1195" s="37"/>
      <c r="L1195" s="40" t="s">
        <v>19062</v>
      </c>
      <c r="M1195" s="40" t="s">
        <v>19063</v>
      </c>
      <c r="N1195" s="40" t="s">
        <v>19064</v>
      </c>
      <c r="O1195" s="37"/>
      <c r="P1195" s="41" t="s">
        <v>9122</v>
      </c>
    </row>
    <row r="1196" spans="1:16" ht="12.75" customHeight="1">
      <c r="A1196" s="35" t="s">
        <v>18848</v>
      </c>
      <c r="B1196" s="36" t="s">
        <v>19065</v>
      </c>
      <c r="C1196" s="35" t="s">
        <v>19066</v>
      </c>
      <c r="D1196" s="35" t="s">
        <v>9266</v>
      </c>
      <c r="E1196" s="38" t="s">
        <v>19067</v>
      </c>
      <c r="F1196" s="39"/>
      <c r="G1196" s="37"/>
      <c r="H1196" s="37"/>
      <c r="I1196" s="37"/>
      <c r="J1196" s="37"/>
      <c r="K1196" s="37"/>
      <c r="L1196" s="40" t="s">
        <v>19068</v>
      </c>
      <c r="M1196" s="40" t="s">
        <v>19069</v>
      </c>
      <c r="N1196" s="40" t="s">
        <v>19070</v>
      </c>
      <c r="O1196" s="37"/>
      <c r="P1196" s="41" t="s">
        <v>9122</v>
      </c>
    </row>
    <row r="1197" spans="1:16" ht="12.75" customHeight="1">
      <c r="A1197" s="35" t="s">
        <v>18848</v>
      </c>
      <c r="B1197" s="36" t="s">
        <v>19071</v>
      </c>
      <c r="C1197" s="35" t="s">
        <v>19072</v>
      </c>
      <c r="D1197" s="35" t="s">
        <v>9266</v>
      </c>
      <c r="E1197" s="38" t="s">
        <v>19073</v>
      </c>
      <c r="F1197" s="39"/>
      <c r="G1197" s="37"/>
      <c r="H1197" s="37"/>
      <c r="I1197" s="37"/>
      <c r="J1197" s="37"/>
      <c r="K1197" s="37"/>
      <c r="L1197" s="40" t="s">
        <v>19074</v>
      </c>
      <c r="M1197" s="40" t="s">
        <v>19075</v>
      </c>
      <c r="N1197" s="40" t="s">
        <v>19076</v>
      </c>
      <c r="O1197" s="37"/>
      <c r="P1197" s="41" t="s">
        <v>9122</v>
      </c>
    </row>
    <row r="1198" spans="1:16" ht="12.75" customHeight="1">
      <c r="A1198" s="35" t="s">
        <v>18848</v>
      </c>
      <c r="B1198" s="36" t="s">
        <v>19077</v>
      </c>
      <c r="C1198" s="35" t="s">
        <v>19078</v>
      </c>
      <c r="D1198" s="35" t="s">
        <v>9266</v>
      </c>
      <c r="E1198" s="38" t="s">
        <v>19079</v>
      </c>
      <c r="F1198" s="39"/>
      <c r="G1198" s="37"/>
      <c r="H1198" s="37"/>
      <c r="I1198" s="37"/>
      <c r="J1198" s="37"/>
      <c r="K1198" s="37"/>
      <c r="L1198" s="40" t="s">
        <v>19080</v>
      </c>
      <c r="M1198" s="40" t="s">
        <v>19081</v>
      </c>
      <c r="N1198" s="40" t="s">
        <v>19082</v>
      </c>
      <c r="O1198" s="37"/>
      <c r="P1198" s="41" t="s">
        <v>9122</v>
      </c>
    </row>
    <row r="1199" spans="1:16" ht="12.75" customHeight="1">
      <c r="A1199" s="35" t="s">
        <v>18848</v>
      </c>
      <c r="B1199" s="36" t="s">
        <v>19083</v>
      </c>
      <c r="C1199" s="35" t="s">
        <v>19084</v>
      </c>
      <c r="D1199" s="35" t="s">
        <v>9266</v>
      </c>
      <c r="E1199" s="38" t="s">
        <v>19085</v>
      </c>
      <c r="F1199" s="39"/>
      <c r="G1199" s="37"/>
      <c r="H1199" s="37"/>
      <c r="I1199" s="37"/>
      <c r="J1199" s="37"/>
      <c r="K1199" s="37"/>
      <c r="L1199" s="40" t="s">
        <v>19086</v>
      </c>
      <c r="M1199" s="40" t="s">
        <v>19087</v>
      </c>
      <c r="N1199" s="40" t="s">
        <v>19088</v>
      </c>
      <c r="O1199" s="37"/>
      <c r="P1199" s="41" t="s">
        <v>9021</v>
      </c>
    </row>
    <row r="1200" spans="1:16" ht="12.75" customHeight="1">
      <c r="A1200" s="35" t="s">
        <v>18848</v>
      </c>
      <c r="B1200" s="36" t="s">
        <v>19089</v>
      </c>
      <c r="C1200" s="35" t="s">
        <v>19090</v>
      </c>
      <c r="D1200" s="35" t="s">
        <v>9266</v>
      </c>
      <c r="E1200" s="38" t="s">
        <v>19091</v>
      </c>
      <c r="F1200" s="39"/>
      <c r="G1200" s="37"/>
      <c r="H1200" s="37"/>
      <c r="I1200" s="37"/>
      <c r="J1200" s="37"/>
      <c r="K1200" s="37"/>
      <c r="L1200" s="40" t="s">
        <v>19092</v>
      </c>
      <c r="M1200" s="40" t="s">
        <v>19093</v>
      </c>
      <c r="N1200" s="40" t="s">
        <v>19094</v>
      </c>
      <c r="O1200" s="35" t="s">
        <v>9283</v>
      </c>
      <c r="P1200" s="41" t="s">
        <v>9193</v>
      </c>
    </row>
    <row r="1201" spans="1:16" ht="12.75" customHeight="1">
      <c r="A1201" s="35" t="s">
        <v>18848</v>
      </c>
      <c r="B1201" s="36" t="s">
        <v>19095</v>
      </c>
      <c r="C1201" s="35" t="s">
        <v>19096</v>
      </c>
      <c r="D1201" s="35" t="s">
        <v>9266</v>
      </c>
      <c r="E1201" s="38" t="s">
        <v>19097</v>
      </c>
      <c r="F1201" s="39"/>
      <c r="G1201" s="37"/>
      <c r="H1201" s="37"/>
      <c r="I1201" s="37"/>
      <c r="J1201" s="37"/>
      <c r="K1201" s="37"/>
      <c r="L1201" s="40" t="s">
        <v>19098</v>
      </c>
      <c r="M1201" s="40" t="s">
        <v>19099</v>
      </c>
      <c r="N1201" s="40" t="s">
        <v>19100</v>
      </c>
      <c r="O1201" s="37"/>
      <c r="P1201" s="41" t="s">
        <v>9122</v>
      </c>
    </row>
    <row r="1202" spans="1:16" ht="12.75" customHeight="1">
      <c r="A1202" s="35" t="s">
        <v>18848</v>
      </c>
      <c r="B1202" s="36" t="s">
        <v>19101</v>
      </c>
      <c r="C1202" s="35" t="s">
        <v>19102</v>
      </c>
      <c r="D1202" s="35" t="s">
        <v>9266</v>
      </c>
      <c r="E1202" s="38" t="s">
        <v>19103</v>
      </c>
      <c r="F1202" s="39"/>
      <c r="G1202" s="37"/>
      <c r="H1202" s="37"/>
      <c r="I1202" s="37"/>
      <c r="J1202" s="37"/>
      <c r="K1202" s="37"/>
      <c r="L1202" s="40" t="s">
        <v>19104</v>
      </c>
      <c r="M1202" s="40" t="s">
        <v>19105</v>
      </c>
      <c r="N1202" s="40" t="s">
        <v>19106</v>
      </c>
      <c r="O1202" s="37"/>
      <c r="P1202" s="41" t="s">
        <v>9122</v>
      </c>
    </row>
    <row r="1203" spans="1:16" ht="12.75" customHeight="1">
      <c r="A1203" s="35" t="s">
        <v>18848</v>
      </c>
      <c r="B1203" s="36" t="s">
        <v>19107</v>
      </c>
      <c r="C1203" s="35" t="s">
        <v>19108</v>
      </c>
      <c r="D1203" s="35" t="s">
        <v>9266</v>
      </c>
      <c r="E1203" s="38" t="s">
        <v>19109</v>
      </c>
      <c r="F1203" s="39"/>
      <c r="G1203" s="37"/>
      <c r="H1203" s="37"/>
      <c r="I1203" s="37"/>
      <c r="J1203" s="37"/>
      <c r="K1203" s="37"/>
      <c r="L1203" s="40" t="s">
        <v>19110</v>
      </c>
      <c r="M1203" s="40" t="s">
        <v>19111</v>
      </c>
      <c r="N1203" s="40" t="s">
        <v>19112</v>
      </c>
      <c r="O1203" s="37"/>
      <c r="P1203" s="41" t="s">
        <v>9122</v>
      </c>
    </row>
    <row r="1204" spans="1:16" ht="12.75" customHeight="1">
      <c r="A1204" s="35" t="s">
        <v>18848</v>
      </c>
      <c r="B1204" s="36" t="s">
        <v>19113</v>
      </c>
      <c r="C1204" s="35" t="s">
        <v>19114</v>
      </c>
      <c r="D1204" s="35" t="s">
        <v>9266</v>
      </c>
      <c r="E1204" s="38" t="s">
        <v>19115</v>
      </c>
      <c r="F1204" s="39"/>
      <c r="G1204" s="37"/>
      <c r="H1204" s="37"/>
      <c r="I1204" s="37"/>
      <c r="J1204" s="37"/>
      <c r="K1204" s="37"/>
      <c r="L1204" s="40" t="s">
        <v>19116</v>
      </c>
      <c r="M1204" s="40" t="s">
        <v>19117</v>
      </c>
      <c r="N1204" s="40" t="s">
        <v>19118</v>
      </c>
      <c r="O1204" s="37"/>
      <c r="P1204" s="41" t="s">
        <v>9122</v>
      </c>
    </row>
    <row r="1205" spans="1:16" ht="12.75" customHeight="1">
      <c r="A1205" s="35" t="s">
        <v>18848</v>
      </c>
      <c r="B1205" s="36" t="s">
        <v>19119</v>
      </c>
      <c r="C1205" s="35" t="s">
        <v>19120</v>
      </c>
      <c r="D1205" s="35" t="s">
        <v>9266</v>
      </c>
      <c r="E1205" s="38" t="s">
        <v>19121</v>
      </c>
      <c r="F1205" s="39"/>
      <c r="G1205" s="37"/>
      <c r="H1205" s="37"/>
      <c r="I1205" s="37"/>
      <c r="J1205" s="37"/>
      <c r="K1205" s="37"/>
      <c r="L1205" s="40" t="s">
        <v>19122</v>
      </c>
      <c r="M1205" s="40" t="s">
        <v>19123</v>
      </c>
      <c r="N1205" s="40" t="s">
        <v>19124</v>
      </c>
      <c r="O1205" s="37"/>
      <c r="P1205" s="41" t="s">
        <v>9122</v>
      </c>
    </row>
    <row r="1206" spans="1:16" ht="12.75" customHeight="1">
      <c r="A1206" s="35" t="s">
        <v>7615</v>
      </c>
      <c r="B1206" s="36" t="s">
        <v>19125</v>
      </c>
      <c r="C1206" s="37"/>
      <c r="D1206" s="35" t="s">
        <v>8991</v>
      </c>
      <c r="E1206" s="38" t="s">
        <v>19126</v>
      </c>
      <c r="F1206" s="39"/>
      <c r="G1206" s="40" t="s">
        <v>19127</v>
      </c>
      <c r="H1206" s="35" t="s">
        <v>19128</v>
      </c>
      <c r="I1206" s="40" t="s">
        <v>19129</v>
      </c>
      <c r="J1206" s="35" t="s">
        <v>19130</v>
      </c>
      <c r="K1206" s="40" t="s">
        <v>19131</v>
      </c>
      <c r="L1206" s="40" t="s">
        <v>19132</v>
      </c>
      <c r="M1206" s="40" t="s">
        <v>19133</v>
      </c>
      <c r="N1206" s="40" t="s">
        <v>19134</v>
      </c>
      <c r="O1206" s="37"/>
      <c r="P1206" s="41" t="s">
        <v>9634</v>
      </c>
    </row>
    <row r="1207" spans="1:16" ht="12.75" customHeight="1">
      <c r="A1207" s="35" t="s">
        <v>7615</v>
      </c>
      <c r="B1207" s="36" t="s">
        <v>19135</v>
      </c>
      <c r="C1207" s="35" t="s">
        <v>7618</v>
      </c>
      <c r="D1207" s="35" t="s">
        <v>8991</v>
      </c>
      <c r="E1207" s="38" t="s">
        <v>19136</v>
      </c>
      <c r="F1207" s="39"/>
      <c r="G1207" s="40" t="s">
        <v>19137</v>
      </c>
      <c r="H1207" s="35" t="s">
        <v>9185</v>
      </c>
      <c r="I1207" s="35" t="s">
        <v>9185</v>
      </c>
      <c r="J1207" s="35" t="s">
        <v>19138</v>
      </c>
      <c r="K1207" s="40" t="s">
        <v>19139</v>
      </c>
      <c r="L1207" s="40" t="s">
        <v>19140</v>
      </c>
      <c r="M1207" s="40" t="s">
        <v>19141</v>
      </c>
      <c r="N1207" s="40" t="s">
        <v>19142</v>
      </c>
      <c r="O1207" s="37"/>
      <c r="P1207" s="41" t="s">
        <v>9425</v>
      </c>
    </row>
    <row r="1208" spans="1:16" ht="12.75" customHeight="1">
      <c r="A1208" s="35" t="s">
        <v>7615</v>
      </c>
      <c r="B1208" s="36" t="s">
        <v>19143</v>
      </c>
      <c r="C1208" s="35" t="s">
        <v>7624</v>
      </c>
      <c r="D1208" s="35" t="s">
        <v>8991</v>
      </c>
      <c r="E1208" s="38" t="s">
        <v>19144</v>
      </c>
      <c r="F1208" s="39"/>
      <c r="G1208" s="40" t="s">
        <v>19145</v>
      </c>
      <c r="H1208" s="35" t="s">
        <v>19146</v>
      </c>
      <c r="I1208" s="40" t="s">
        <v>19147</v>
      </c>
      <c r="J1208" s="35" t="s">
        <v>9185</v>
      </c>
      <c r="K1208" s="35" t="s">
        <v>9185</v>
      </c>
      <c r="L1208" s="40" t="s">
        <v>19148</v>
      </c>
      <c r="M1208" s="40" t="s">
        <v>19149</v>
      </c>
      <c r="N1208" s="40" t="s">
        <v>19150</v>
      </c>
      <c r="O1208" s="37"/>
      <c r="P1208" s="41" t="s">
        <v>10273</v>
      </c>
    </row>
    <row r="1209" spans="1:16" ht="12.75" customHeight="1">
      <c r="A1209" s="35" t="s">
        <v>7615</v>
      </c>
      <c r="B1209" s="36" t="s">
        <v>19143</v>
      </c>
      <c r="C1209" s="35" t="s">
        <v>7624</v>
      </c>
      <c r="D1209" s="35" t="s">
        <v>8991</v>
      </c>
      <c r="E1209" s="38" t="s">
        <v>19151</v>
      </c>
      <c r="F1209" s="39"/>
      <c r="G1209" s="40" t="s">
        <v>19152</v>
      </c>
      <c r="H1209" s="35" t="s">
        <v>19153</v>
      </c>
      <c r="I1209" s="40" t="s">
        <v>19154</v>
      </c>
      <c r="J1209" s="35" t="s">
        <v>19155</v>
      </c>
      <c r="K1209" s="40" t="s">
        <v>19156</v>
      </c>
      <c r="L1209" s="40" t="s">
        <v>19157</v>
      </c>
      <c r="M1209" s="40" t="s">
        <v>19158</v>
      </c>
      <c r="N1209" s="40" t="s">
        <v>19159</v>
      </c>
      <c r="O1209" s="37"/>
      <c r="P1209" s="41" t="s">
        <v>9342</v>
      </c>
    </row>
    <row r="1210" spans="1:16" ht="12.75" customHeight="1">
      <c r="A1210" s="35" t="s">
        <v>7615</v>
      </c>
      <c r="B1210" s="36" t="s">
        <v>19160</v>
      </c>
      <c r="C1210" s="35" t="s">
        <v>7628</v>
      </c>
      <c r="D1210" s="35" t="s">
        <v>8991</v>
      </c>
      <c r="E1210" s="38" t="s">
        <v>19161</v>
      </c>
      <c r="F1210" s="39"/>
      <c r="G1210" s="40" t="s">
        <v>19162</v>
      </c>
      <c r="H1210" s="35" t="s">
        <v>19163</v>
      </c>
      <c r="I1210" s="40" t="s">
        <v>19164</v>
      </c>
      <c r="J1210" s="35" t="s">
        <v>19165</v>
      </c>
      <c r="K1210" s="40" t="s">
        <v>19166</v>
      </c>
      <c r="L1210" s="40" t="s">
        <v>19167</v>
      </c>
      <c r="M1210" s="40" t="s">
        <v>19168</v>
      </c>
      <c r="N1210" s="40" t="s">
        <v>19169</v>
      </c>
      <c r="O1210" s="37"/>
      <c r="P1210" s="41" t="s">
        <v>9425</v>
      </c>
    </row>
    <row r="1211" spans="1:16" ht="12.75" customHeight="1">
      <c r="A1211" s="35" t="s">
        <v>7615</v>
      </c>
      <c r="B1211" s="36" t="s">
        <v>19170</v>
      </c>
      <c r="C1211" s="35" t="s">
        <v>7638</v>
      </c>
      <c r="D1211" s="35" t="s">
        <v>8991</v>
      </c>
      <c r="E1211" s="38" t="s">
        <v>19171</v>
      </c>
      <c r="F1211" s="39"/>
      <c r="G1211" s="40" t="s">
        <v>19172</v>
      </c>
      <c r="H1211" s="35" t="s">
        <v>19173</v>
      </c>
      <c r="I1211" s="40" t="s">
        <v>19174</v>
      </c>
      <c r="J1211" s="35" t="s">
        <v>19175</v>
      </c>
      <c r="K1211" s="40" t="s">
        <v>19176</v>
      </c>
      <c r="L1211" s="40" t="s">
        <v>19177</v>
      </c>
      <c r="M1211" s="40" t="s">
        <v>19178</v>
      </c>
      <c r="N1211" s="40" t="s">
        <v>19179</v>
      </c>
      <c r="O1211" s="37"/>
      <c r="P1211" s="41" t="s">
        <v>9342</v>
      </c>
    </row>
    <row r="1212" spans="1:16" ht="12.75" customHeight="1">
      <c r="A1212" s="35" t="s">
        <v>7615</v>
      </c>
      <c r="B1212" s="36" t="s">
        <v>19180</v>
      </c>
      <c r="C1212" s="35" t="s">
        <v>7648</v>
      </c>
      <c r="D1212" s="35" t="s">
        <v>8991</v>
      </c>
      <c r="E1212" s="38" t="s">
        <v>19181</v>
      </c>
      <c r="F1212" s="39"/>
      <c r="G1212" s="40" t="s">
        <v>19182</v>
      </c>
      <c r="H1212" s="35" t="s">
        <v>19183</v>
      </c>
      <c r="I1212" s="40" t="s">
        <v>19184</v>
      </c>
      <c r="J1212" s="35" t="s">
        <v>19185</v>
      </c>
      <c r="K1212" s="40" t="s">
        <v>19186</v>
      </c>
      <c r="L1212" s="40" t="s">
        <v>19187</v>
      </c>
      <c r="M1212" s="40" t="s">
        <v>19188</v>
      </c>
      <c r="N1212" s="40" t="s">
        <v>19189</v>
      </c>
      <c r="O1212" s="37"/>
      <c r="P1212" s="41" t="s">
        <v>9021</v>
      </c>
    </row>
    <row r="1213" spans="1:16" ht="12.75" customHeight="1">
      <c r="A1213" s="35" t="s">
        <v>7615</v>
      </c>
      <c r="B1213" s="36" t="s">
        <v>19190</v>
      </c>
      <c r="C1213" s="35" t="s">
        <v>7650</v>
      </c>
      <c r="D1213" s="35" t="s">
        <v>8991</v>
      </c>
      <c r="E1213" s="38" t="s">
        <v>19191</v>
      </c>
      <c r="F1213" s="39"/>
      <c r="G1213" s="40" t="s">
        <v>19192</v>
      </c>
      <c r="H1213" s="35" t="s">
        <v>19193</v>
      </c>
      <c r="I1213" s="40" t="s">
        <v>19194</v>
      </c>
      <c r="J1213" s="35" t="s">
        <v>19195</v>
      </c>
      <c r="K1213" s="40" t="s">
        <v>19196</v>
      </c>
      <c r="L1213" s="40" t="s">
        <v>19197</v>
      </c>
      <c r="M1213" s="40" t="s">
        <v>19198</v>
      </c>
      <c r="N1213" s="40" t="s">
        <v>19199</v>
      </c>
      <c r="O1213" s="37"/>
      <c r="P1213" s="41" t="s">
        <v>9342</v>
      </c>
    </row>
    <row r="1214" spans="1:16" ht="12.75" customHeight="1">
      <c r="A1214" s="35" t="s">
        <v>7615</v>
      </c>
      <c r="B1214" s="36" t="s">
        <v>19200</v>
      </c>
      <c r="C1214" s="35" t="s">
        <v>7654</v>
      </c>
      <c r="D1214" s="35" t="s">
        <v>8991</v>
      </c>
      <c r="E1214" s="38" t="s">
        <v>19201</v>
      </c>
      <c r="F1214" s="39"/>
      <c r="G1214" s="40" t="s">
        <v>19202</v>
      </c>
      <c r="H1214" s="35" t="s">
        <v>19203</v>
      </c>
      <c r="I1214" s="40" t="s">
        <v>19204</v>
      </c>
      <c r="J1214" s="35" t="s">
        <v>19205</v>
      </c>
      <c r="K1214" s="40" t="s">
        <v>19206</v>
      </c>
      <c r="L1214" s="40" t="s">
        <v>19207</v>
      </c>
      <c r="M1214" s="40" t="s">
        <v>19208</v>
      </c>
      <c r="N1214" s="40" t="s">
        <v>19209</v>
      </c>
      <c r="O1214" s="37"/>
      <c r="P1214" s="41" t="s">
        <v>9342</v>
      </c>
    </row>
    <row r="1215" spans="1:16" ht="12.75" customHeight="1">
      <c r="A1215" s="35" t="s">
        <v>7615</v>
      </c>
      <c r="B1215" s="36" t="s">
        <v>19210</v>
      </c>
      <c r="C1215" s="35" t="s">
        <v>7666</v>
      </c>
      <c r="D1215" s="35" t="s">
        <v>8991</v>
      </c>
      <c r="E1215" s="38" t="s">
        <v>19211</v>
      </c>
      <c r="F1215" s="39"/>
      <c r="G1215" s="40" t="s">
        <v>19212</v>
      </c>
      <c r="H1215" s="35" t="s">
        <v>19213</v>
      </c>
      <c r="I1215" s="40" t="s">
        <v>19214</v>
      </c>
      <c r="J1215" s="35" t="s">
        <v>19215</v>
      </c>
      <c r="K1215" s="40" t="s">
        <v>19216</v>
      </c>
      <c r="L1215" s="40" t="s">
        <v>19217</v>
      </c>
      <c r="M1215" s="40" t="s">
        <v>19218</v>
      </c>
      <c r="N1215" s="40" t="s">
        <v>19219</v>
      </c>
      <c r="O1215" s="37"/>
      <c r="P1215" s="41" t="s">
        <v>9021</v>
      </c>
    </row>
    <row r="1216" spans="1:16" ht="12.75" customHeight="1">
      <c r="A1216" s="35" t="s">
        <v>7615</v>
      </c>
      <c r="B1216" s="36" t="s">
        <v>19220</v>
      </c>
      <c r="C1216" s="35" t="s">
        <v>7672</v>
      </c>
      <c r="D1216" s="35" t="s">
        <v>8991</v>
      </c>
      <c r="E1216" s="38" t="s">
        <v>19221</v>
      </c>
      <c r="F1216" s="39"/>
      <c r="G1216" s="40" t="s">
        <v>19222</v>
      </c>
      <c r="H1216" s="35" t="s">
        <v>9185</v>
      </c>
      <c r="I1216" s="35" t="s">
        <v>9185</v>
      </c>
      <c r="J1216" s="35" t="s">
        <v>19223</v>
      </c>
      <c r="K1216" s="40" t="s">
        <v>19224</v>
      </c>
      <c r="L1216" s="40" t="s">
        <v>19225</v>
      </c>
      <c r="M1216" s="40" t="s">
        <v>19226</v>
      </c>
      <c r="N1216" s="40" t="s">
        <v>19227</v>
      </c>
      <c r="O1216" s="35" t="s">
        <v>9283</v>
      </c>
      <c r="P1216" s="41" t="s">
        <v>9263</v>
      </c>
    </row>
    <row r="1217" spans="1:16" ht="12.75" customHeight="1">
      <c r="A1217" s="35" t="s">
        <v>7615</v>
      </c>
      <c r="B1217" s="36" t="s">
        <v>19228</v>
      </c>
      <c r="C1217" s="35" t="s">
        <v>7674</v>
      </c>
      <c r="D1217" s="35" t="s">
        <v>8991</v>
      </c>
      <c r="E1217" s="38" t="s">
        <v>19229</v>
      </c>
      <c r="F1217" s="39"/>
      <c r="G1217" s="40" t="s">
        <v>19230</v>
      </c>
      <c r="H1217" s="35" t="s">
        <v>19231</v>
      </c>
      <c r="I1217" s="40" t="s">
        <v>19232</v>
      </c>
      <c r="J1217" s="35" t="s">
        <v>19233</v>
      </c>
      <c r="K1217" s="40" t="s">
        <v>19234</v>
      </c>
      <c r="L1217" s="40" t="s">
        <v>19235</v>
      </c>
      <c r="M1217" s="40" t="s">
        <v>19236</v>
      </c>
      <c r="N1217" s="40" t="s">
        <v>19237</v>
      </c>
      <c r="O1217" s="37"/>
      <c r="P1217" s="41" t="s">
        <v>9021</v>
      </c>
    </row>
    <row r="1218" spans="1:16" ht="12.75" customHeight="1">
      <c r="A1218" s="35" t="s">
        <v>7615</v>
      </c>
      <c r="B1218" s="36" t="s">
        <v>19238</v>
      </c>
      <c r="C1218" s="35" t="s">
        <v>7676</v>
      </c>
      <c r="D1218" s="35" t="s">
        <v>8991</v>
      </c>
      <c r="E1218" s="38" t="s">
        <v>19239</v>
      </c>
      <c r="F1218" s="39"/>
      <c r="G1218" s="40" t="s">
        <v>19240</v>
      </c>
      <c r="H1218" s="35" t="s">
        <v>19241</v>
      </c>
      <c r="I1218" s="40" t="s">
        <v>19242</v>
      </c>
      <c r="J1218" s="35" t="s">
        <v>19243</v>
      </c>
      <c r="K1218" s="40" t="s">
        <v>19244</v>
      </c>
      <c r="L1218" s="40" t="s">
        <v>19245</v>
      </c>
      <c r="M1218" s="40" t="s">
        <v>19246</v>
      </c>
      <c r="N1218" s="40" t="s">
        <v>19247</v>
      </c>
      <c r="O1218" s="37"/>
      <c r="P1218" s="41" t="s">
        <v>9021</v>
      </c>
    </row>
    <row r="1219" spans="1:16" ht="12.75" customHeight="1">
      <c r="A1219" s="35" t="s">
        <v>7615</v>
      </c>
      <c r="B1219" s="36" t="s">
        <v>19248</v>
      </c>
      <c r="C1219" s="35" t="s">
        <v>7682</v>
      </c>
      <c r="D1219" s="35" t="s">
        <v>8991</v>
      </c>
      <c r="E1219" s="38" t="s">
        <v>19249</v>
      </c>
      <c r="F1219" s="39"/>
      <c r="G1219" s="40" t="s">
        <v>19250</v>
      </c>
      <c r="H1219" s="35" t="s">
        <v>19251</v>
      </c>
      <c r="I1219" s="40" t="s">
        <v>19252</v>
      </c>
      <c r="J1219" s="35" t="s">
        <v>19253</v>
      </c>
      <c r="K1219" s="40" t="s">
        <v>19254</v>
      </c>
      <c r="L1219" s="40" t="s">
        <v>19255</v>
      </c>
      <c r="M1219" s="40" t="s">
        <v>19256</v>
      </c>
      <c r="N1219" s="40" t="s">
        <v>19257</v>
      </c>
      <c r="O1219" s="37"/>
      <c r="P1219" s="41" t="s">
        <v>9342</v>
      </c>
    </row>
    <row r="1220" spans="1:16" ht="12.75" customHeight="1">
      <c r="A1220" s="35" t="s">
        <v>7615</v>
      </c>
      <c r="B1220" s="36" t="s">
        <v>19258</v>
      </c>
      <c r="C1220" s="35" t="s">
        <v>7692</v>
      </c>
      <c r="D1220" s="35" t="s">
        <v>8991</v>
      </c>
      <c r="E1220" s="38" t="s">
        <v>19259</v>
      </c>
      <c r="F1220" s="39"/>
      <c r="G1220" s="40" t="s">
        <v>19260</v>
      </c>
      <c r="H1220" s="35" t="s">
        <v>19261</v>
      </c>
      <c r="I1220" s="40" t="s">
        <v>19262</v>
      </c>
      <c r="J1220" s="35" t="s">
        <v>19263</v>
      </c>
      <c r="K1220" s="40" t="s">
        <v>19264</v>
      </c>
      <c r="L1220" s="40" t="s">
        <v>19265</v>
      </c>
      <c r="M1220" s="40" t="s">
        <v>19266</v>
      </c>
      <c r="N1220" s="40" t="s">
        <v>19267</v>
      </c>
      <c r="O1220" s="37"/>
      <c r="P1220" s="41" t="s">
        <v>9021</v>
      </c>
    </row>
    <row r="1221" spans="1:16" ht="12.75" customHeight="1">
      <c r="A1221" s="35" t="s">
        <v>7695</v>
      </c>
      <c r="B1221" s="36" t="s">
        <v>19268</v>
      </c>
      <c r="C1221" s="35" t="s">
        <v>19269</v>
      </c>
      <c r="D1221" s="35" t="s">
        <v>10013</v>
      </c>
      <c r="E1221" s="38" t="s">
        <v>11004</v>
      </c>
      <c r="F1221" s="42" t="s">
        <v>19270</v>
      </c>
      <c r="G1221" s="37"/>
      <c r="H1221" s="37"/>
      <c r="I1221" s="37"/>
      <c r="J1221" s="37"/>
      <c r="K1221" s="37"/>
      <c r="L1221" s="40" t="s">
        <v>19271</v>
      </c>
      <c r="M1221" s="40" t="s">
        <v>19272</v>
      </c>
      <c r="N1221" s="40" t="s">
        <v>19273</v>
      </c>
      <c r="O1221" s="37"/>
      <c r="P1221" s="41" t="s">
        <v>9457</v>
      </c>
    </row>
    <row r="1222" spans="1:16" ht="12.75" customHeight="1">
      <c r="A1222" s="35" t="s">
        <v>7732</v>
      </c>
      <c r="B1222" s="36" t="s">
        <v>19274</v>
      </c>
      <c r="C1222" s="35" t="s">
        <v>7736</v>
      </c>
      <c r="D1222" s="35" t="s">
        <v>8991</v>
      </c>
      <c r="E1222" s="38" t="s">
        <v>19275</v>
      </c>
      <c r="F1222" s="39"/>
      <c r="G1222" s="40" t="s">
        <v>19276</v>
      </c>
      <c r="H1222" s="35" t="s">
        <v>9185</v>
      </c>
      <c r="I1222" s="35" t="s">
        <v>9185</v>
      </c>
      <c r="J1222" s="35" t="s">
        <v>19277</v>
      </c>
      <c r="K1222" s="40" t="s">
        <v>19278</v>
      </c>
      <c r="L1222" s="40" t="s">
        <v>19279</v>
      </c>
      <c r="M1222" s="40" t="s">
        <v>19280</v>
      </c>
      <c r="N1222" s="40" t="s">
        <v>19281</v>
      </c>
      <c r="O1222" s="37"/>
      <c r="P1222" s="41" t="s">
        <v>9425</v>
      </c>
    </row>
    <row r="1223" spans="1:16" ht="12.75" customHeight="1">
      <c r="A1223" s="35" t="s">
        <v>7732</v>
      </c>
      <c r="B1223" s="36" t="s">
        <v>19282</v>
      </c>
      <c r="C1223" s="35" t="s">
        <v>7742</v>
      </c>
      <c r="D1223" s="35" t="s">
        <v>9344</v>
      </c>
      <c r="E1223" s="38" t="s">
        <v>19283</v>
      </c>
      <c r="F1223" s="39"/>
      <c r="G1223" s="40" t="s">
        <v>19284</v>
      </c>
      <c r="H1223" s="35" t="s">
        <v>19285</v>
      </c>
      <c r="I1223" s="40" t="s">
        <v>19286</v>
      </c>
      <c r="J1223" s="35" t="s">
        <v>19287</v>
      </c>
      <c r="K1223" s="40" t="s">
        <v>19288</v>
      </c>
      <c r="L1223" s="40" t="s">
        <v>19289</v>
      </c>
      <c r="M1223" s="40" t="s">
        <v>19290</v>
      </c>
      <c r="N1223" s="40" t="s">
        <v>19291</v>
      </c>
      <c r="O1223" s="37"/>
      <c r="P1223" s="41" t="s">
        <v>9021</v>
      </c>
    </row>
    <row r="1224" spans="1:16" ht="12.75" customHeight="1">
      <c r="A1224" s="35" t="s">
        <v>7743</v>
      </c>
      <c r="B1224" s="36" t="s">
        <v>19292</v>
      </c>
      <c r="C1224" s="35" t="s">
        <v>7747</v>
      </c>
      <c r="D1224" s="35" t="s">
        <v>8991</v>
      </c>
      <c r="E1224" s="38" t="s">
        <v>19293</v>
      </c>
      <c r="F1224" s="39"/>
      <c r="G1224" s="40" t="s">
        <v>19294</v>
      </c>
      <c r="H1224" s="35" t="s">
        <v>19295</v>
      </c>
      <c r="I1224" s="40" t="s">
        <v>19296</v>
      </c>
      <c r="J1224" s="35" t="s">
        <v>19297</v>
      </c>
      <c r="K1224" s="40" t="s">
        <v>19298</v>
      </c>
      <c r="L1224" s="40" t="s">
        <v>19299</v>
      </c>
      <c r="M1224" s="40" t="s">
        <v>19300</v>
      </c>
      <c r="N1224" s="40" t="s">
        <v>19301</v>
      </c>
      <c r="O1224" s="37"/>
      <c r="P1224" s="41" t="s">
        <v>9021</v>
      </c>
    </row>
    <row r="1225" spans="1:16" ht="12.75" customHeight="1">
      <c r="A1225" s="35" t="s">
        <v>7743</v>
      </c>
      <c r="B1225" s="36" t="s">
        <v>19302</v>
      </c>
      <c r="C1225" s="35" t="s">
        <v>7755</v>
      </c>
      <c r="D1225" s="35" t="s">
        <v>8991</v>
      </c>
      <c r="E1225" s="38" t="s">
        <v>19303</v>
      </c>
      <c r="F1225" s="39"/>
      <c r="G1225" s="40" t="s">
        <v>19304</v>
      </c>
      <c r="H1225" s="35" t="s">
        <v>19305</v>
      </c>
      <c r="I1225" s="40" t="s">
        <v>19306</v>
      </c>
      <c r="J1225" s="35" t="s">
        <v>19307</v>
      </c>
      <c r="K1225" s="40" t="s">
        <v>19308</v>
      </c>
      <c r="L1225" s="40" t="s">
        <v>19309</v>
      </c>
      <c r="M1225" s="40" t="s">
        <v>19310</v>
      </c>
      <c r="N1225" s="40" t="s">
        <v>19311</v>
      </c>
      <c r="O1225" s="37"/>
      <c r="P1225" s="41" t="s">
        <v>9021</v>
      </c>
    </row>
    <row r="1226" spans="1:16" ht="12.75" customHeight="1">
      <c r="A1226" s="35" t="s">
        <v>7743</v>
      </c>
      <c r="B1226" s="36" t="s">
        <v>19312</v>
      </c>
      <c r="C1226" s="35" t="s">
        <v>7761</v>
      </c>
      <c r="D1226" s="35" t="s">
        <v>8991</v>
      </c>
      <c r="E1226" s="38" t="s">
        <v>19313</v>
      </c>
      <c r="F1226" s="39"/>
      <c r="G1226" s="40" t="s">
        <v>19314</v>
      </c>
      <c r="H1226" s="35" t="s">
        <v>19315</v>
      </c>
      <c r="I1226" s="40" t="s">
        <v>19316</v>
      </c>
      <c r="J1226" s="35" t="s">
        <v>19317</v>
      </c>
      <c r="K1226" s="40" t="s">
        <v>19318</v>
      </c>
      <c r="L1226" s="40" t="s">
        <v>19319</v>
      </c>
      <c r="M1226" s="40" t="s">
        <v>19320</v>
      </c>
      <c r="N1226" s="40" t="s">
        <v>19321</v>
      </c>
      <c r="O1226" s="37"/>
      <c r="P1226" s="41" t="s">
        <v>9342</v>
      </c>
    </row>
    <row r="1227" spans="1:16" ht="12.75" customHeight="1">
      <c r="A1227" s="35" t="s">
        <v>7743</v>
      </c>
      <c r="B1227" s="36" t="s">
        <v>19322</v>
      </c>
      <c r="C1227" s="35" t="s">
        <v>7771</v>
      </c>
      <c r="D1227" s="35" t="s">
        <v>8991</v>
      </c>
      <c r="E1227" s="38" t="s">
        <v>19323</v>
      </c>
      <c r="F1227" s="39"/>
      <c r="G1227" s="40" t="s">
        <v>19324</v>
      </c>
      <c r="H1227" s="35" t="s">
        <v>19325</v>
      </c>
      <c r="I1227" s="40" t="s">
        <v>19326</v>
      </c>
      <c r="J1227" s="35" t="s">
        <v>19327</v>
      </c>
      <c r="K1227" s="40" t="s">
        <v>19328</v>
      </c>
      <c r="L1227" s="40" t="s">
        <v>19329</v>
      </c>
      <c r="M1227" s="40" t="s">
        <v>19330</v>
      </c>
      <c r="N1227" s="40" t="s">
        <v>19331</v>
      </c>
      <c r="O1227" s="37"/>
      <c r="P1227" s="41" t="s">
        <v>9021</v>
      </c>
    </row>
    <row r="1228" spans="1:16" ht="12.75" customHeight="1">
      <c r="A1228" s="35" t="s">
        <v>7743</v>
      </c>
      <c r="B1228" s="36" t="s">
        <v>19322</v>
      </c>
      <c r="C1228" s="35" t="s">
        <v>7771</v>
      </c>
      <c r="D1228" s="35" t="s">
        <v>8991</v>
      </c>
      <c r="E1228" s="38" t="s">
        <v>19332</v>
      </c>
      <c r="F1228" s="39"/>
      <c r="G1228" s="40" t="s">
        <v>19333</v>
      </c>
      <c r="H1228" s="35" t="s">
        <v>19334</v>
      </c>
      <c r="I1228" s="40" t="s">
        <v>19335</v>
      </c>
      <c r="J1228" s="35" t="s">
        <v>19336</v>
      </c>
      <c r="K1228" s="40" t="s">
        <v>19337</v>
      </c>
      <c r="L1228" s="40" t="s">
        <v>19338</v>
      </c>
      <c r="M1228" s="40" t="s">
        <v>19339</v>
      </c>
      <c r="N1228" s="40" t="s">
        <v>19340</v>
      </c>
      <c r="O1228" s="37"/>
      <c r="P1228" s="41" t="s">
        <v>9342</v>
      </c>
    </row>
    <row r="1229" spans="1:16" ht="12.75" customHeight="1">
      <c r="A1229" s="35" t="s">
        <v>7743</v>
      </c>
      <c r="B1229" s="36" t="s">
        <v>19341</v>
      </c>
      <c r="C1229" s="35" t="s">
        <v>7773</v>
      </c>
      <c r="D1229" s="35" t="s">
        <v>8991</v>
      </c>
      <c r="E1229" s="38" t="s">
        <v>19342</v>
      </c>
      <c r="F1229" s="39"/>
      <c r="G1229" s="40" t="s">
        <v>19343</v>
      </c>
      <c r="H1229" s="35" t="s">
        <v>19344</v>
      </c>
      <c r="I1229" s="40" t="s">
        <v>19345</v>
      </c>
      <c r="J1229" s="35" t="s">
        <v>19346</v>
      </c>
      <c r="K1229" s="40" t="s">
        <v>19347</v>
      </c>
      <c r="L1229" s="40" t="s">
        <v>19348</v>
      </c>
      <c r="M1229" s="40" t="s">
        <v>19349</v>
      </c>
      <c r="N1229" s="40" t="s">
        <v>19350</v>
      </c>
      <c r="O1229" s="37"/>
      <c r="P1229" s="41" t="s">
        <v>9021</v>
      </c>
    </row>
    <row r="1230" spans="1:16" ht="12.75" customHeight="1">
      <c r="A1230" s="35" t="s">
        <v>7743</v>
      </c>
      <c r="B1230" s="36" t="s">
        <v>19351</v>
      </c>
      <c r="C1230" s="35" t="s">
        <v>7780</v>
      </c>
      <c r="D1230" s="35" t="s">
        <v>8991</v>
      </c>
      <c r="E1230" s="38" t="s">
        <v>19352</v>
      </c>
      <c r="F1230" s="39"/>
      <c r="G1230" s="40" t="s">
        <v>19353</v>
      </c>
      <c r="H1230" s="35" t="s">
        <v>19354</v>
      </c>
      <c r="I1230" s="40" t="s">
        <v>19355</v>
      </c>
      <c r="J1230" s="35" t="s">
        <v>19356</v>
      </c>
      <c r="K1230" s="40" t="s">
        <v>19357</v>
      </c>
      <c r="L1230" s="40" t="s">
        <v>19358</v>
      </c>
      <c r="M1230" s="40" t="s">
        <v>19359</v>
      </c>
      <c r="N1230" s="40" t="s">
        <v>19360</v>
      </c>
      <c r="O1230" s="35" t="s">
        <v>9283</v>
      </c>
      <c r="P1230" s="41" t="s">
        <v>9263</v>
      </c>
    </row>
    <row r="1231" spans="1:16" ht="12.75" customHeight="1">
      <c r="A1231" s="35" t="s">
        <v>7781</v>
      </c>
      <c r="B1231" s="36" t="s">
        <v>19361</v>
      </c>
      <c r="C1231" s="35" t="s">
        <v>7788</v>
      </c>
      <c r="D1231" s="35" t="s">
        <v>8991</v>
      </c>
      <c r="E1231" s="38" t="s">
        <v>19362</v>
      </c>
      <c r="F1231" s="39"/>
      <c r="G1231" s="40" t="s">
        <v>19363</v>
      </c>
      <c r="H1231" s="35" t="s">
        <v>19364</v>
      </c>
      <c r="I1231" s="40" t="s">
        <v>19365</v>
      </c>
      <c r="J1231" s="35" t="s">
        <v>19366</v>
      </c>
      <c r="K1231" s="40" t="s">
        <v>19367</v>
      </c>
      <c r="L1231" s="40" t="s">
        <v>19368</v>
      </c>
      <c r="M1231" s="40" t="s">
        <v>19369</v>
      </c>
      <c r="N1231" s="40" t="s">
        <v>19370</v>
      </c>
      <c r="O1231" s="37"/>
      <c r="P1231" s="41" t="s">
        <v>9263</v>
      </c>
    </row>
    <row r="1232" spans="1:16" ht="12.95" customHeight="1">
      <c r="A1232" s="35" t="s">
        <v>7801</v>
      </c>
      <c r="B1232" s="36" t="s">
        <v>19371</v>
      </c>
      <c r="C1232" s="35" t="s">
        <v>7805</v>
      </c>
      <c r="D1232" s="35" t="s">
        <v>9344</v>
      </c>
      <c r="E1232" s="38" t="s">
        <v>19372</v>
      </c>
      <c r="F1232" s="39"/>
      <c r="G1232" s="37" t="str" cm="1">
        <f t="array" ref="G1232">HYPERLINK("https://n2t.net/ark:/65665/30244d51f-1c49-47ac-ac59-e21eb7d9972a")</f>
        <v>https://n2t.net/ark:/65665/30244d51f-1c49-47ac-ac59-e21eb7d9972a</v>
      </c>
      <c r="H1232" s="35" t="s">
        <v>19373</v>
      </c>
      <c r="I1232" s="37" t="str" cm="1">
        <f t="array" ref="I1232">HYPERLINK("https://n2t.net/ark:/65665/3d0aef6c6-e200-4325-ba4b-e69c467225b8")</f>
        <v>https://n2t.net/ark:/65665/3d0aef6c6-e200-4325-ba4b-e69c467225b8</v>
      </c>
      <c r="J1232" s="35" t="s">
        <v>9185</v>
      </c>
      <c r="K1232" s="35" t="s">
        <v>9185</v>
      </c>
      <c r="L1232" s="43" t="str" cm="1">
        <f t="array" ref="L1232">HYPERLINK("https://www.ncbi.nlm.nih.gov/biosample/?term=SAMN48403277","SAMN48403277")</f>
        <v>SAMN48403277</v>
      </c>
      <c r="M1232" s="43" t="str" cm="1">
        <f t="array" ref="M1232">HYPERLINK("https://www.ncbi.nlm.nih.gov/sra/?term=SRR33529680","SRR33529680")</f>
        <v>SRR33529680</v>
      </c>
      <c r="N1232" s="43" t="str" cm="1">
        <f t="array" ref="N1232">HYPERLINK("https://www.ncbi.nlm.nih.gov/nuccore/PV651717","PV651717")</f>
        <v>PV651717</v>
      </c>
      <c r="O1232" s="37"/>
      <c r="P1232" s="41" t="s">
        <v>10935</v>
      </c>
    </row>
    <row r="1233" spans="1:16" ht="12.75" customHeight="1">
      <c r="A1233" s="35" t="s">
        <v>7801</v>
      </c>
      <c r="B1233" s="36" t="s">
        <v>19374</v>
      </c>
      <c r="C1233" s="35" t="s">
        <v>7813</v>
      </c>
      <c r="D1233" s="35" t="s">
        <v>9344</v>
      </c>
      <c r="E1233" s="38" t="s">
        <v>19375</v>
      </c>
      <c r="F1233" s="42" t="s">
        <v>19376</v>
      </c>
      <c r="G1233" s="37"/>
      <c r="H1233" s="37"/>
      <c r="I1233" s="37"/>
      <c r="J1233" s="37"/>
      <c r="K1233" s="37"/>
      <c r="L1233" s="40" t="s">
        <v>19377</v>
      </c>
      <c r="M1233" s="40" t="s">
        <v>19378</v>
      </c>
      <c r="N1233" s="40" t="s">
        <v>19379</v>
      </c>
      <c r="O1233" s="37"/>
      <c r="P1233" s="41" t="s">
        <v>9021</v>
      </c>
    </row>
    <row r="1234" spans="1:16" ht="12.95" customHeight="1">
      <c r="A1234" s="35" t="s">
        <v>7822</v>
      </c>
      <c r="B1234" s="36" t="s">
        <v>19380</v>
      </c>
      <c r="C1234" s="35" t="s">
        <v>7826</v>
      </c>
      <c r="D1234" s="35" t="s">
        <v>8991</v>
      </c>
      <c r="E1234" s="38" t="s">
        <v>19381</v>
      </c>
      <c r="F1234" s="39"/>
      <c r="G1234" s="37" t="str" cm="1">
        <f t="array" ref="G1234">HYPERLINK("https://n2t.net/ark:/65665/3ac551f50-741d-4aa0-ae3a-4c9da087e1fd")</f>
        <v>https://n2t.net/ark:/65665/3ac551f50-741d-4aa0-ae3a-4c9da087e1fd</v>
      </c>
      <c r="H1234" s="35" t="s">
        <v>19382</v>
      </c>
      <c r="I1234" s="37" t="str" cm="1">
        <f t="array" ref="I1234">HYPERLINK("https://n2t.net/ark:/65665/336d3ccd1-a17d-4b9d-bf03-984178e4a44d")</f>
        <v>https://n2t.net/ark:/65665/336d3ccd1-a17d-4b9d-bf03-984178e4a44d</v>
      </c>
      <c r="J1234" s="35" t="s">
        <v>9185</v>
      </c>
      <c r="K1234" s="35" t="s">
        <v>9185</v>
      </c>
      <c r="L1234" s="43" t="str" cm="1">
        <f t="array" ref="L1234">HYPERLINK("https://www.ncbi.nlm.nih.gov/biosample/?term=SAMN48403278","SAMN48403278")</f>
        <v>SAMN48403278</v>
      </c>
      <c r="M1234" s="43" t="str" cm="1">
        <f t="array" ref="M1234">HYPERLINK("https://www.ncbi.nlm.nih.gov/sra/?term=SRR33529679","SRR33529679")</f>
        <v>SRR33529679</v>
      </c>
      <c r="N1234" s="43" t="str" cm="1">
        <f t="array" ref="N1234">HYPERLINK("https://www.ncbi.nlm.nih.gov/nuccore/PV651714","PV651714")</f>
        <v>PV651714</v>
      </c>
      <c r="O1234" s="37"/>
      <c r="P1234" s="41" t="s">
        <v>10935</v>
      </c>
    </row>
    <row r="1235" spans="1:16" ht="12.95" customHeight="1">
      <c r="A1235" s="35" t="s">
        <v>7822</v>
      </c>
      <c r="B1235" s="36" t="s">
        <v>19383</v>
      </c>
      <c r="C1235" s="35" t="s">
        <v>7828</v>
      </c>
      <c r="D1235" s="35" t="s">
        <v>8991</v>
      </c>
      <c r="E1235" s="38" t="s">
        <v>19384</v>
      </c>
      <c r="F1235" s="39"/>
      <c r="G1235" s="37" t="str" cm="1">
        <f t="array" ref="G1235">HYPERLINK("https://n2t.net/ark:/65665/3b93b38d2-92ee-4672-9a4a-2e5b035f5725")</f>
        <v>https://n2t.net/ark:/65665/3b93b38d2-92ee-4672-9a4a-2e5b035f5725</v>
      </c>
      <c r="H1235" s="35" t="s">
        <v>19385</v>
      </c>
      <c r="I1235" s="37" t="str" cm="1">
        <f t="array" ref="I1235">HYPERLINK("https://n2t.net/ark:/65665/317129745-bc48-4e9c-9ff8-b21ad1a146cf")</f>
        <v>https://n2t.net/ark:/65665/317129745-bc48-4e9c-9ff8-b21ad1a146cf</v>
      </c>
      <c r="J1235" s="35" t="s">
        <v>9185</v>
      </c>
      <c r="K1235" s="35" t="s">
        <v>9185</v>
      </c>
      <c r="L1235" s="43" t="str" cm="1">
        <f t="array" ref="L1235">HYPERLINK("https://www.ncbi.nlm.nih.gov/biosample/?term=SAMN48403279","SAMN48403279")</f>
        <v>SAMN48403279</v>
      </c>
      <c r="M1235" s="43" t="str" cm="1">
        <f t="array" ref="M1235">HYPERLINK("https://www.ncbi.nlm.nih.gov/sra/?term=SRR33529676","SRR33529676")</f>
        <v>SRR33529676</v>
      </c>
      <c r="N1235" s="43" t="str" cm="1">
        <f t="array" ref="N1235">HYPERLINK("https://www.ncbi.nlm.nih.gov/nuccore/PV651710","PV651710")</f>
        <v>PV651710</v>
      </c>
      <c r="O1235" s="37"/>
      <c r="P1235" s="41" t="s">
        <v>10935</v>
      </c>
    </row>
    <row r="1236" spans="1:16" ht="12.75" customHeight="1">
      <c r="A1236" s="35" t="s">
        <v>7822</v>
      </c>
      <c r="B1236" s="36" t="s">
        <v>19386</v>
      </c>
      <c r="C1236" s="35" t="s">
        <v>7830</v>
      </c>
      <c r="D1236" s="35" t="s">
        <v>8991</v>
      </c>
      <c r="E1236" s="38" t="s">
        <v>19387</v>
      </c>
      <c r="F1236" s="39"/>
      <c r="G1236" s="40" t="s">
        <v>19388</v>
      </c>
      <c r="H1236" s="35" t="s">
        <v>19389</v>
      </c>
      <c r="I1236" s="40" t="s">
        <v>19390</v>
      </c>
      <c r="J1236" s="35" t="s">
        <v>19391</v>
      </c>
      <c r="K1236" s="40" t="s">
        <v>19392</v>
      </c>
      <c r="L1236" s="40" t="s">
        <v>19393</v>
      </c>
      <c r="M1236" s="40" t="s">
        <v>19394</v>
      </c>
      <c r="N1236" s="40" t="s">
        <v>19395</v>
      </c>
      <c r="O1236" s="37"/>
      <c r="P1236" s="41" t="s">
        <v>9021</v>
      </c>
    </row>
    <row r="1237" spans="1:16" ht="12.75" customHeight="1">
      <c r="A1237" s="35" t="s">
        <v>7836</v>
      </c>
      <c r="B1237" s="36" t="s">
        <v>19396</v>
      </c>
      <c r="C1237" s="35" t="s">
        <v>7840</v>
      </c>
      <c r="D1237" s="35" t="s">
        <v>8991</v>
      </c>
      <c r="E1237" s="38" t="s">
        <v>19397</v>
      </c>
      <c r="F1237" s="39"/>
      <c r="G1237" s="40" t="s">
        <v>19398</v>
      </c>
      <c r="H1237" s="35" t="s">
        <v>19399</v>
      </c>
      <c r="I1237" s="40" t="s">
        <v>19400</v>
      </c>
      <c r="J1237" s="35" t="s">
        <v>19401</v>
      </c>
      <c r="K1237" s="40" t="s">
        <v>19402</v>
      </c>
      <c r="L1237" s="40" t="s">
        <v>19403</v>
      </c>
      <c r="M1237" s="40" t="s">
        <v>19404</v>
      </c>
      <c r="N1237" s="40" t="s">
        <v>19405</v>
      </c>
      <c r="O1237" s="37"/>
      <c r="P1237" s="41" t="s">
        <v>9122</v>
      </c>
    </row>
    <row r="1238" spans="1:16" ht="12.95" customHeight="1">
      <c r="A1238" s="35" t="s">
        <v>7836</v>
      </c>
      <c r="B1238" s="36" t="s">
        <v>19396</v>
      </c>
      <c r="C1238" s="35" t="s">
        <v>7840</v>
      </c>
      <c r="D1238" s="35" t="s">
        <v>8991</v>
      </c>
      <c r="E1238" s="38" t="s">
        <v>19406</v>
      </c>
      <c r="F1238" s="39"/>
      <c r="G1238" s="37" t="str" cm="1">
        <f t="array" ref="G1238">HYPERLINK("https://n2t.net/ark:/65665/3819f4eb7-b55b-48b9-b323-6394cb7e7465")</f>
        <v>https://n2t.net/ark:/65665/3819f4eb7-b55b-48b9-b323-6394cb7e7465</v>
      </c>
      <c r="H1238" s="35" t="s">
        <v>19407</v>
      </c>
      <c r="I1238" s="37" t="str" cm="1">
        <f t="array" ref="I1238">HYPERLINK("https://n2t.net/ark:/65665/368ed8eab-acaa-495b-b125-9928be642772")</f>
        <v>https://n2t.net/ark:/65665/368ed8eab-acaa-495b-b125-9928be642772</v>
      </c>
      <c r="J1238" s="35" t="s">
        <v>9185</v>
      </c>
      <c r="K1238" s="35" t="s">
        <v>9185</v>
      </c>
      <c r="L1238" s="43" t="str" cm="1">
        <f t="array" ref="L1238">HYPERLINK("https://www.ncbi.nlm.nih.gov/biosample/?term=SAMN48403280","SAMN48403280")</f>
        <v>SAMN48403280</v>
      </c>
      <c r="M1238" s="43" t="str" cm="1">
        <f t="array" ref="M1238">HYPERLINK("https://www.ncbi.nlm.nih.gov/sra/?term=SRR33529675","SRR33529675")</f>
        <v>SRR33529675</v>
      </c>
      <c r="N1238" s="43" t="str" cm="1">
        <f t="array" ref="N1238">HYPERLINK("https://www.ncbi.nlm.nih.gov/nuccore/PV651712","PV651712")</f>
        <v>PV651712</v>
      </c>
      <c r="O1238" s="37"/>
      <c r="P1238" s="41" t="s">
        <v>10935</v>
      </c>
    </row>
    <row r="1239" spans="1:16" ht="12.75" customHeight="1">
      <c r="A1239" s="35" t="s">
        <v>7846</v>
      </c>
      <c r="B1239" s="36" t="s">
        <v>19408</v>
      </c>
      <c r="C1239" s="35" t="s">
        <v>7851</v>
      </c>
      <c r="D1239" s="35" t="s">
        <v>8991</v>
      </c>
      <c r="E1239" s="38" t="s">
        <v>19409</v>
      </c>
      <c r="F1239" s="39"/>
      <c r="G1239" s="40" t="s">
        <v>19410</v>
      </c>
      <c r="H1239" s="35" t="s">
        <v>19411</v>
      </c>
      <c r="I1239" s="40" t="s">
        <v>19412</v>
      </c>
      <c r="J1239" s="35" t="s">
        <v>19413</v>
      </c>
      <c r="K1239" s="40" t="s">
        <v>19414</v>
      </c>
      <c r="L1239" s="40" t="s">
        <v>19415</v>
      </c>
      <c r="M1239" s="40" t="s">
        <v>19416</v>
      </c>
      <c r="N1239" s="40" t="s">
        <v>19417</v>
      </c>
      <c r="O1239" s="37"/>
      <c r="P1239" s="41" t="s">
        <v>9342</v>
      </c>
    </row>
    <row r="1240" spans="1:16" ht="12.75" customHeight="1">
      <c r="A1240" s="35" t="s">
        <v>7855</v>
      </c>
      <c r="B1240" s="36" t="s">
        <v>19418</v>
      </c>
      <c r="C1240" s="35" t="s">
        <v>7865</v>
      </c>
      <c r="D1240" s="35" t="s">
        <v>9344</v>
      </c>
      <c r="E1240" s="38" t="s">
        <v>19419</v>
      </c>
      <c r="F1240" s="39"/>
      <c r="G1240" s="40" t="s">
        <v>19420</v>
      </c>
      <c r="H1240" s="35" t="s">
        <v>9185</v>
      </c>
      <c r="I1240" s="35" t="s">
        <v>9185</v>
      </c>
      <c r="J1240" s="35" t="s">
        <v>19421</v>
      </c>
      <c r="K1240" s="40" t="s">
        <v>19422</v>
      </c>
      <c r="L1240" s="40" t="s">
        <v>19423</v>
      </c>
      <c r="M1240" s="40" t="s">
        <v>19424</v>
      </c>
      <c r="N1240" s="40" t="s">
        <v>19425</v>
      </c>
      <c r="O1240" s="35" t="s">
        <v>9283</v>
      </c>
      <c r="P1240" s="41" t="s">
        <v>9263</v>
      </c>
    </row>
    <row r="1241" spans="1:16" ht="12.75" customHeight="1">
      <c r="A1241" s="35" t="s">
        <v>7855</v>
      </c>
      <c r="B1241" s="36" t="s">
        <v>19426</v>
      </c>
      <c r="C1241" s="35" t="s">
        <v>19427</v>
      </c>
      <c r="D1241" s="35" t="s">
        <v>10013</v>
      </c>
      <c r="E1241" s="38" t="s">
        <v>19428</v>
      </c>
      <c r="F1241" s="42" t="s">
        <v>19429</v>
      </c>
      <c r="G1241" s="37"/>
      <c r="H1241" s="37"/>
      <c r="I1241" s="37"/>
      <c r="J1241" s="37"/>
      <c r="K1241" s="37"/>
      <c r="L1241" s="40" t="s">
        <v>19430</v>
      </c>
      <c r="M1241" s="40" t="s">
        <v>19431</v>
      </c>
      <c r="N1241" s="40" t="s">
        <v>19432</v>
      </c>
      <c r="O1241" s="35" t="s">
        <v>9556</v>
      </c>
      <c r="P1241" s="41" t="s">
        <v>10131</v>
      </c>
    </row>
    <row r="1242" spans="1:16" ht="12.75" customHeight="1">
      <c r="A1242" s="35" t="s">
        <v>7855</v>
      </c>
      <c r="B1242" s="36" t="s">
        <v>19433</v>
      </c>
      <c r="C1242" s="35" t="s">
        <v>7895</v>
      </c>
      <c r="D1242" s="35" t="s">
        <v>9344</v>
      </c>
      <c r="E1242" s="38" t="s">
        <v>19434</v>
      </c>
      <c r="F1242" s="39"/>
      <c r="G1242" s="40" t="s">
        <v>19435</v>
      </c>
      <c r="H1242" s="35" t="s">
        <v>9185</v>
      </c>
      <c r="I1242" s="35" t="s">
        <v>9185</v>
      </c>
      <c r="J1242" s="35" t="s">
        <v>19436</v>
      </c>
      <c r="K1242" s="40" t="s">
        <v>19437</v>
      </c>
      <c r="L1242" s="40" t="s">
        <v>19438</v>
      </c>
      <c r="M1242" s="40" t="s">
        <v>19439</v>
      </c>
      <c r="N1242" s="40" t="s">
        <v>19440</v>
      </c>
      <c r="O1242" s="35" t="s">
        <v>9283</v>
      </c>
      <c r="P1242" s="41" t="s">
        <v>9263</v>
      </c>
    </row>
    <row r="1243" spans="1:16" ht="12.75" customHeight="1">
      <c r="A1243" s="35" t="s">
        <v>7855</v>
      </c>
      <c r="B1243" s="36" t="s">
        <v>19441</v>
      </c>
      <c r="C1243" s="35" t="s">
        <v>19442</v>
      </c>
      <c r="D1243" s="35" t="s">
        <v>10013</v>
      </c>
      <c r="E1243" s="38" t="s">
        <v>19443</v>
      </c>
      <c r="F1243" s="42" t="s">
        <v>19444</v>
      </c>
      <c r="G1243" s="37"/>
      <c r="H1243" s="37"/>
      <c r="I1243" s="37"/>
      <c r="J1243" s="37"/>
      <c r="K1243" s="37"/>
      <c r="L1243" s="40" t="s">
        <v>19445</v>
      </c>
      <c r="M1243" s="40" t="s">
        <v>19446</v>
      </c>
      <c r="N1243" s="40" t="s">
        <v>19447</v>
      </c>
      <c r="O1243" s="37"/>
      <c r="P1243" s="41" t="s">
        <v>9021</v>
      </c>
    </row>
    <row r="1244" spans="1:16" ht="12.75" customHeight="1">
      <c r="A1244" s="35" t="s">
        <v>7946</v>
      </c>
      <c r="B1244" s="36" t="s">
        <v>19448</v>
      </c>
      <c r="C1244" s="35" t="s">
        <v>19449</v>
      </c>
      <c r="D1244" s="35" t="s">
        <v>9266</v>
      </c>
      <c r="E1244" s="38" t="s">
        <v>19450</v>
      </c>
      <c r="F1244" s="39"/>
      <c r="G1244" s="40" t="s">
        <v>19451</v>
      </c>
      <c r="H1244" s="35" t="s">
        <v>19452</v>
      </c>
      <c r="I1244" s="40" t="s">
        <v>19453</v>
      </c>
      <c r="J1244" s="35" t="s">
        <v>19454</v>
      </c>
      <c r="K1244" s="40" t="s">
        <v>19455</v>
      </c>
      <c r="L1244" s="40" t="s">
        <v>19456</v>
      </c>
      <c r="M1244" s="40" t="s">
        <v>19457</v>
      </c>
      <c r="N1244" s="40" t="s">
        <v>19458</v>
      </c>
      <c r="O1244" s="37"/>
      <c r="P1244" s="41" t="s">
        <v>9425</v>
      </c>
    </row>
    <row r="1245" spans="1:16" ht="12.75" customHeight="1">
      <c r="A1245" s="35" t="s">
        <v>7946</v>
      </c>
      <c r="B1245" s="36" t="s">
        <v>19448</v>
      </c>
      <c r="C1245" s="35" t="s">
        <v>19449</v>
      </c>
      <c r="D1245" s="35" t="s">
        <v>9266</v>
      </c>
      <c r="E1245" s="38" t="s">
        <v>19459</v>
      </c>
      <c r="F1245" s="39"/>
      <c r="G1245" s="40" t="s">
        <v>19460</v>
      </c>
      <c r="H1245" s="35" t="s">
        <v>19461</v>
      </c>
      <c r="I1245" s="40" t="s">
        <v>19462</v>
      </c>
      <c r="J1245" s="35" t="s">
        <v>19463</v>
      </c>
      <c r="K1245" s="40" t="s">
        <v>19464</v>
      </c>
      <c r="L1245" s="40" t="s">
        <v>19465</v>
      </c>
      <c r="M1245" s="40" t="s">
        <v>19466</v>
      </c>
      <c r="N1245" s="40" t="s">
        <v>19467</v>
      </c>
      <c r="O1245" s="37"/>
      <c r="P1245" s="41" t="s">
        <v>9425</v>
      </c>
    </row>
    <row r="1246" spans="1:16" ht="12.75" customHeight="1">
      <c r="A1246" s="35" t="s">
        <v>7946</v>
      </c>
      <c r="B1246" s="36" t="s">
        <v>19468</v>
      </c>
      <c r="C1246" s="35" t="s">
        <v>8164</v>
      </c>
      <c r="D1246" s="35" t="s">
        <v>9344</v>
      </c>
      <c r="E1246" s="38" t="s">
        <v>19469</v>
      </c>
      <c r="F1246" s="42" t="s">
        <v>19470</v>
      </c>
      <c r="G1246" s="37"/>
      <c r="H1246" s="37"/>
      <c r="I1246" s="37"/>
      <c r="J1246" s="37"/>
      <c r="K1246" s="37"/>
      <c r="L1246" s="40" t="s">
        <v>19471</v>
      </c>
      <c r="M1246" s="40" t="s">
        <v>19472</v>
      </c>
      <c r="N1246" s="40" t="s">
        <v>19473</v>
      </c>
      <c r="O1246" s="37"/>
      <c r="P1246" s="41" t="s">
        <v>9021</v>
      </c>
    </row>
    <row r="1247" spans="1:16" ht="12.75" customHeight="1">
      <c r="A1247" s="35" t="s">
        <v>7946</v>
      </c>
      <c r="B1247" s="36" t="s">
        <v>19474</v>
      </c>
      <c r="C1247" s="35" t="s">
        <v>19475</v>
      </c>
      <c r="D1247" s="35" t="s">
        <v>10013</v>
      </c>
      <c r="E1247" s="38" t="s">
        <v>19476</v>
      </c>
      <c r="F1247" s="42" t="s">
        <v>19477</v>
      </c>
      <c r="G1247" s="37"/>
      <c r="H1247" s="37"/>
      <c r="I1247" s="37"/>
      <c r="J1247" s="37"/>
      <c r="K1247" s="37"/>
      <c r="L1247" s="40" t="s">
        <v>19478</v>
      </c>
      <c r="M1247" s="40" t="s">
        <v>19479</v>
      </c>
      <c r="N1247" s="40" t="s">
        <v>19480</v>
      </c>
      <c r="O1247" s="37"/>
      <c r="P1247" s="41" t="s">
        <v>9122</v>
      </c>
    </row>
    <row r="1248" spans="1:16" ht="12.75" customHeight="1">
      <c r="A1248" s="35" t="s">
        <v>19481</v>
      </c>
      <c r="B1248" s="36" t="s">
        <v>19482</v>
      </c>
      <c r="C1248" s="35" t="s">
        <v>8207</v>
      </c>
      <c r="D1248" s="35" t="s">
        <v>8979</v>
      </c>
      <c r="E1248" s="38" t="s">
        <v>19483</v>
      </c>
      <c r="F1248" s="39"/>
      <c r="G1248" s="40" t="s">
        <v>19484</v>
      </c>
      <c r="H1248" s="35" t="s">
        <v>19485</v>
      </c>
      <c r="I1248" s="40" t="s">
        <v>19486</v>
      </c>
      <c r="J1248" s="35" t="s">
        <v>19487</v>
      </c>
      <c r="K1248" s="40" t="s">
        <v>19488</v>
      </c>
      <c r="L1248" s="40" t="s">
        <v>19489</v>
      </c>
      <c r="M1248" s="40" t="s">
        <v>19490</v>
      </c>
      <c r="N1248" s="40" t="s">
        <v>19491</v>
      </c>
      <c r="O1248" s="35" t="s">
        <v>9283</v>
      </c>
      <c r="P1248" s="41" t="s">
        <v>9263</v>
      </c>
    </row>
    <row r="1249" spans="1:16" ht="12.75" customHeight="1">
      <c r="A1249" s="35" t="s">
        <v>7946</v>
      </c>
      <c r="B1249" s="36" t="s">
        <v>19492</v>
      </c>
      <c r="C1249" s="35" t="s">
        <v>8240</v>
      </c>
      <c r="D1249" s="35" t="s">
        <v>8991</v>
      </c>
      <c r="E1249" s="38" t="s">
        <v>19493</v>
      </c>
      <c r="F1249" s="39"/>
      <c r="G1249" s="40" t="s">
        <v>19494</v>
      </c>
      <c r="H1249" s="35" t="s">
        <v>19495</v>
      </c>
      <c r="I1249" s="40" t="s">
        <v>19496</v>
      </c>
      <c r="J1249" s="35" t="s">
        <v>19497</v>
      </c>
      <c r="K1249" s="40" t="s">
        <v>19498</v>
      </c>
      <c r="L1249" s="40" t="s">
        <v>19499</v>
      </c>
      <c r="M1249" s="40" t="s">
        <v>19500</v>
      </c>
      <c r="N1249" s="40" t="s">
        <v>19501</v>
      </c>
      <c r="O1249" s="35" t="s">
        <v>9283</v>
      </c>
      <c r="P1249" s="41" t="s">
        <v>9021</v>
      </c>
    </row>
    <row r="1250" spans="1:16" ht="12.75" customHeight="1">
      <c r="A1250" s="35" t="s">
        <v>7946</v>
      </c>
      <c r="B1250" s="36" t="s">
        <v>19502</v>
      </c>
      <c r="C1250" s="35" t="s">
        <v>8244</v>
      </c>
      <c r="D1250" s="35" t="s">
        <v>8991</v>
      </c>
      <c r="E1250" s="38" t="s">
        <v>19503</v>
      </c>
      <c r="F1250" s="39"/>
      <c r="G1250" s="40" t="s">
        <v>19504</v>
      </c>
      <c r="H1250" s="35" t="s">
        <v>19505</v>
      </c>
      <c r="I1250" s="40" t="s">
        <v>19506</v>
      </c>
      <c r="J1250" s="35" t="s">
        <v>19507</v>
      </c>
      <c r="K1250" s="40" t="s">
        <v>19508</v>
      </c>
      <c r="L1250" s="40" t="s">
        <v>19509</v>
      </c>
      <c r="M1250" s="40" t="s">
        <v>19510</v>
      </c>
      <c r="N1250" s="40" t="s">
        <v>19511</v>
      </c>
      <c r="O1250" s="37"/>
      <c r="P1250" s="41" t="s">
        <v>9122</v>
      </c>
    </row>
    <row r="1251" spans="1:16" ht="12.75" customHeight="1">
      <c r="A1251" s="35" t="s">
        <v>19481</v>
      </c>
      <c r="B1251" s="36" t="s">
        <v>19512</v>
      </c>
      <c r="C1251" s="35" t="s">
        <v>19513</v>
      </c>
      <c r="D1251" s="35" t="s">
        <v>8979</v>
      </c>
      <c r="E1251" s="38" t="s">
        <v>19514</v>
      </c>
      <c r="F1251" s="42" t="s">
        <v>19515</v>
      </c>
      <c r="G1251" s="37"/>
      <c r="H1251" s="37"/>
      <c r="I1251" s="37"/>
      <c r="J1251" s="37"/>
      <c r="K1251" s="37"/>
      <c r="L1251" s="40" t="s">
        <v>19516</v>
      </c>
      <c r="M1251" s="40" t="s">
        <v>19517</v>
      </c>
      <c r="N1251" s="40" t="s">
        <v>19518</v>
      </c>
      <c r="O1251" s="37"/>
      <c r="P1251" s="41" t="s">
        <v>9021</v>
      </c>
    </row>
    <row r="1252" spans="1:16" ht="12.75" customHeight="1">
      <c r="A1252" s="35" t="s">
        <v>7946</v>
      </c>
      <c r="B1252" s="36" t="s">
        <v>19519</v>
      </c>
      <c r="C1252" s="35" t="s">
        <v>19520</v>
      </c>
      <c r="D1252" s="35" t="s">
        <v>9266</v>
      </c>
      <c r="E1252" s="38" t="s">
        <v>19521</v>
      </c>
      <c r="F1252" s="39"/>
      <c r="G1252" s="37"/>
      <c r="H1252" s="37"/>
      <c r="I1252" s="37"/>
      <c r="J1252" s="37"/>
      <c r="K1252" s="37"/>
      <c r="L1252" s="40" t="s">
        <v>19522</v>
      </c>
      <c r="M1252" s="40" t="s">
        <v>19523</v>
      </c>
      <c r="N1252" s="40" t="s">
        <v>19524</v>
      </c>
      <c r="O1252" s="37"/>
      <c r="P1252" s="41" t="s">
        <v>9021</v>
      </c>
    </row>
    <row r="1253" spans="1:16" ht="12.75" customHeight="1">
      <c r="A1253" s="35" t="s">
        <v>19481</v>
      </c>
      <c r="B1253" s="36" t="s">
        <v>19525</v>
      </c>
      <c r="C1253" s="35" t="s">
        <v>8253</v>
      </c>
      <c r="D1253" s="35" t="s">
        <v>8979</v>
      </c>
      <c r="E1253" s="38" t="s">
        <v>19526</v>
      </c>
      <c r="F1253" s="39"/>
      <c r="G1253" s="40" t="s">
        <v>19527</v>
      </c>
      <c r="H1253" s="35" t="s">
        <v>19528</v>
      </c>
      <c r="I1253" s="40" t="s">
        <v>19529</v>
      </c>
      <c r="J1253" s="35" t="s">
        <v>19530</v>
      </c>
      <c r="K1253" s="40" t="s">
        <v>19531</v>
      </c>
      <c r="L1253" s="40" t="s">
        <v>19532</v>
      </c>
      <c r="M1253" s="40" t="s">
        <v>19533</v>
      </c>
      <c r="N1253" s="40" t="s">
        <v>19534</v>
      </c>
      <c r="O1253" s="37"/>
      <c r="P1253" s="41" t="s">
        <v>9646</v>
      </c>
    </row>
    <row r="1254" spans="1:16" ht="12.75" customHeight="1">
      <c r="A1254" s="35" t="s">
        <v>19481</v>
      </c>
      <c r="B1254" s="36" t="s">
        <v>19525</v>
      </c>
      <c r="C1254" s="35" t="s">
        <v>8253</v>
      </c>
      <c r="D1254" s="35" t="s">
        <v>8979</v>
      </c>
      <c r="E1254" s="38" t="s">
        <v>19535</v>
      </c>
      <c r="F1254" s="39"/>
      <c r="G1254" s="40" t="s">
        <v>19536</v>
      </c>
      <c r="H1254" s="35" t="s">
        <v>19537</v>
      </c>
      <c r="I1254" s="40" t="s">
        <v>19538</v>
      </c>
      <c r="J1254" s="35" t="s">
        <v>19539</v>
      </c>
      <c r="K1254" s="40" t="s">
        <v>19540</v>
      </c>
      <c r="L1254" s="40" t="s">
        <v>19541</v>
      </c>
      <c r="M1254" s="40" t="s">
        <v>19542</v>
      </c>
      <c r="N1254" s="40" t="s">
        <v>19543</v>
      </c>
      <c r="O1254" s="37"/>
      <c r="P1254" s="41" t="s">
        <v>9646</v>
      </c>
    </row>
    <row r="1255" spans="1:16" ht="12.75" customHeight="1">
      <c r="A1255" s="35" t="s">
        <v>8256</v>
      </c>
      <c r="B1255" s="36" t="s">
        <v>19544</v>
      </c>
      <c r="C1255" s="35" t="s">
        <v>8258</v>
      </c>
      <c r="D1255" s="35" t="s">
        <v>8991</v>
      </c>
      <c r="E1255" s="38" t="s">
        <v>19545</v>
      </c>
      <c r="F1255" s="39"/>
      <c r="G1255" s="40" t="s">
        <v>19546</v>
      </c>
      <c r="H1255" s="35" t="s">
        <v>19547</v>
      </c>
      <c r="I1255" s="40" t="s">
        <v>19548</v>
      </c>
      <c r="J1255" s="35" t="s">
        <v>19549</v>
      </c>
      <c r="K1255" s="40" t="s">
        <v>19550</v>
      </c>
      <c r="L1255" s="40" t="s">
        <v>19551</v>
      </c>
      <c r="M1255" s="40" t="s">
        <v>19552</v>
      </c>
      <c r="N1255" s="40" t="s">
        <v>19553</v>
      </c>
      <c r="O1255" s="37"/>
      <c r="P1255" s="41" t="s">
        <v>9021</v>
      </c>
    </row>
    <row r="1256" spans="1:16" ht="12.75" customHeight="1">
      <c r="A1256" s="35" t="s">
        <v>8256</v>
      </c>
      <c r="B1256" s="36" t="s">
        <v>19554</v>
      </c>
      <c r="C1256" s="35" t="s">
        <v>8260</v>
      </c>
      <c r="D1256" s="35" t="s">
        <v>8991</v>
      </c>
      <c r="E1256" s="38" t="s">
        <v>19555</v>
      </c>
      <c r="F1256" s="39"/>
      <c r="G1256" s="40" t="s">
        <v>19556</v>
      </c>
      <c r="H1256" s="35" t="s">
        <v>19557</v>
      </c>
      <c r="I1256" s="40" t="s">
        <v>19558</v>
      </c>
      <c r="J1256" s="35" t="s">
        <v>19559</v>
      </c>
      <c r="K1256" s="40" t="s">
        <v>19560</v>
      </c>
      <c r="L1256" s="40" t="s">
        <v>19561</v>
      </c>
      <c r="M1256" s="40" t="s">
        <v>19562</v>
      </c>
      <c r="N1256" s="40" t="s">
        <v>19563</v>
      </c>
      <c r="O1256" s="37"/>
      <c r="P1256" s="41" t="s">
        <v>9021</v>
      </c>
    </row>
    <row r="1257" spans="1:16" ht="12.75" customHeight="1">
      <c r="A1257" s="35" t="s">
        <v>8256</v>
      </c>
      <c r="B1257" s="36" t="s">
        <v>19554</v>
      </c>
      <c r="C1257" s="35" t="s">
        <v>8260</v>
      </c>
      <c r="D1257" s="35" t="s">
        <v>8991</v>
      </c>
      <c r="E1257" s="38" t="s">
        <v>19564</v>
      </c>
      <c r="F1257" s="39"/>
      <c r="G1257" s="40" t="s">
        <v>19565</v>
      </c>
      <c r="H1257" s="35" t="s">
        <v>19566</v>
      </c>
      <c r="I1257" s="40" t="s">
        <v>19567</v>
      </c>
      <c r="J1257" s="35" t="s">
        <v>19568</v>
      </c>
      <c r="K1257" s="40" t="s">
        <v>19569</v>
      </c>
      <c r="L1257" s="40" t="s">
        <v>19570</v>
      </c>
      <c r="M1257" s="40" t="s">
        <v>19571</v>
      </c>
      <c r="N1257" s="40" t="s">
        <v>19572</v>
      </c>
      <c r="O1257" s="37"/>
      <c r="P1257" s="41" t="s">
        <v>9021</v>
      </c>
    </row>
    <row r="1258" spans="1:16" ht="12.75" customHeight="1">
      <c r="A1258" s="35" t="s">
        <v>8256</v>
      </c>
      <c r="B1258" s="36" t="s">
        <v>19573</v>
      </c>
      <c r="C1258" s="35" t="s">
        <v>8264</v>
      </c>
      <c r="D1258" s="35" t="s">
        <v>8991</v>
      </c>
      <c r="E1258" s="38" t="s">
        <v>19574</v>
      </c>
      <c r="F1258" s="39"/>
      <c r="G1258" s="40" t="s">
        <v>19575</v>
      </c>
      <c r="H1258" s="35" t="s">
        <v>19576</v>
      </c>
      <c r="I1258" s="40" t="s">
        <v>19577</v>
      </c>
      <c r="J1258" s="35" t="s">
        <v>19578</v>
      </c>
      <c r="K1258" s="40" t="s">
        <v>19579</v>
      </c>
      <c r="L1258" s="40" t="s">
        <v>19580</v>
      </c>
      <c r="M1258" s="40" t="s">
        <v>19581</v>
      </c>
      <c r="N1258" s="40" t="s">
        <v>19582</v>
      </c>
      <c r="O1258" s="35" t="s">
        <v>9283</v>
      </c>
      <c r="P1258" s="41" t="s">
        <v>9263</v>
      </c>
    </row>
    <row r="1259" spans="1:16" ht="12.75" customHeight="1">
      <c r="A1259" s="35" t="s">
        <v>8256</v>
      </c>
      <c r="B1259" s="36" t="s">
        <v>19573</v>
      </c>
      <c r="C1259" s="35" t="s">
        <v>8264</v>
      </c>
      <c r="D1259" s="35" t="s">
        <v>8991</v>
      </c>
      <c r="E1259" s="38" t="s">
        <v>19583</v>
      </c>
      <c r="F1259" s="39"/>
      <c r="G1259" s="40" t="s">
        <v>19584</v>
      </c>
      <c r="H1259" s="35" t="s">
        <v>19585</v>
      </c>
      <c r="I1259" s="40" t="s">
        <v>19586</v>
      </c>
      <c r="J1259" s="35" t="s">
        <v>19587</v>
      </c>
      <c r="K1259" s="40" t="s">
        <v>19588</v>
      </c>
      <c r="L1259" s="40" t="s">
        <v>19589</v>
      </c>
      <c r="M1259" s="40" t="s">
        <v>19590</v>
      </c>
      <c r="N1259" s="40" t="s">
        <v>19591</v>
      </c>
      <c r="O1259" s="37"/>
      <c r="P1259" s="41" t="s">
        <v>9920</v>
      </c>
    </row>
    <row r="1260" spans="1:16" ht="12.75" customHeight="1">
      <c r="A1260" s="35" t="s">
        <v>19592</v>
      </c>
      <c r="B1260" s="36" t="s">
        <v>19593</v>
      </c>
      <c r="C1260" s="35" t="s">
        <v>8272</v>
      </c>
      <c r="D1260" s="35" t="s">
        <v>8979</v>
      </c>
      <c r="E1260" s="38" t="s">
        <v>19594</v>
      </c>
      <c r="F1260" s="39"/>
      <c r="G1260" s="40" t="s">
        <v>19595</v>
      </c>
      <c r="H1260" s="35" t="s">
        <v>19596</v>
      </c>
      <c r="I1260" s="40" t="s">
        <v>19597</v>
      </c>
      <c r="J1260" s="35" t="s">
        <v>19598</v>
      </c>
      <c r="K1260" s="40" t="s">
        <v>19599</v>
      </c>
      <c r="L1260" s="40" t="s">
        <v>19600</v>
      </c>
      <c r="M1260" s="40" t="s">
        <v>19601</v>
      </c>
      <c r="N1260" s="40" t="s">
        <v>19602</v>
      </c>
      <c r="O1260" s="37"/>
      <c r="P1260" s="41" t="s">
        <v>9263</v>
      </c>
    </row>
    <row r="1261" spans="1:16" ht="12.75" customHeight="1">
      <c r="A1261" s="35" t="s">
        <v>19592</v>
      </c>
      <c r="B1261" s="36" t="s">
        <v>19603</v>
      </c>
      <c r="C1261" s="35" t="s">
        <v>8279</v>
      </c>
      <c r="D1261" s="35" t="s">
        <v>8979</v>
      </c>
      <c r="E1261" s="38" t="s">
        <v>19604</v>
      </c>
      <c r="F1261" s="39"/>
      <c r="G1261" s="40" t="s">
        <v>19605</v>
      </c>
      <c r="H1261" s="35" t="s">
        <v>19606</v>
      </c>
      <c r="I1261" s="40" t="s">
        <v>19607</v>
      </c>
      <c r="J1261" s="35" t="s">
        <v>19608</v>
      </c>
      <c r="K1261" s="40" t="s">
        <v>19609</v>
      </c>
      <c r="L1261" s="40" t="s">
        <v>19610</v>
      </c>
      <c r="M1261" s="40" t="s">
        <v>19611</v>
      </c>
      <c r="N1261" s="40" t="s">
        <v>19612</v>
      </c>
      <c r="O1261" s="37"/>
      <c r="P1261" s="41" t="s">
        <v>9021</v>
      </c>
    </row>
    <row r="1262" spans="1:16" ht="12.75" customHeight="1">
      <c r="A1262" s="35" t="s">
        <v>8280</v>
      </c>
      <c r="B1262" s="36" t="s">
        <v>19613</v>
      </c>
      <c r="C1262" s="35" t="s">
        <v>8282</v>
      </c>
      <c r="D1262" s="35" t="s">
        <v>8991</v>
      </c>
      <c r="E1262" s="38" t="s">
        <v>19614</v>
      </c>
      <c r="F1262" s="39"/>
      <c r="G1262" s="40" t="s">
        <v>19615</v>
      </c>
      <c r="H1262" s="35" t="s">
        <v>19616</v>
      </c>
      <c r="I1262" s="40" t="s">
        <v>19617</v>
      </c>
      <c r="J1262" s="35" t="s">
        <v>19618</v>
      </c>
      <c r="K1262" s="40" t="s">
        <v>19619</v>
      </c>
      <c r="L1262" s="40" t="s">
        <v>19620</v>
      </c>
      <c r="M1262" s="40" t="s">
        <v>19621</v>
      </c>
      <c r="N1262" s="40" t="s">
        <v>19622</v>
      </c>
      <c r="O1262" s="37"/>
      <c r="P1262" s="41" t="s">
        <v>9634</v>
      </c>
    </row>
    <row r="1263" spans="1:16" ht="12.75" customHeight="1">
      <c r="A1263" s="35" t="s">
        <v>8280</v>
      </c>
      <c r="B1263" s="36" t="s">
        <v>19623</v>
      </c>
      <c r="C1263" s="35" t="s">
        <v>8287</v>
      </c>
      <c r="D1263" s="35" t="s">
        <v>8991</v>
      </c>
      <c r="E1263" s="38" t="s">
        <v>19624</v>
      </c>
      <c r="F1263" s="39"/>
      <c r="G1263" s="40" t="s">
        <v>19625</v>
      </c>
      <c r="H1263" s="35" t="s">
        <v>19626</v>
      </c>
      <c r="I1263" s="40" t="s">
        <v>19627</v>
      </c>
      <c r="J1263" s="35" t="s">
        <v>19628</v>
      </c>
      <c r="K1263" s="40" t="s">
        <v>19629</v>
      </c>
      <c r="L1263" s="40" t="s">
        <v>19630</v>
      </c>
      <c r="M1263" s="40" t="s">
        <v>19631</v>
      </c>
      <c r="N1263" s="40" t="s">
        <v>19632</v>
      </c>
      <c r="O1263" s="37"/>
      <c r="P1263" s="41" t="s">
        <v>9021</v>
      </c>
    </row>
    <row r="1264" spans="1:16" ht="12.75" customHeight="1">
      <c r="A1264" s="35" t="s">
        <v>8280</v>
      </c>
      <c r="B1264" s="36" t="s">
        <v>19623</v>
      </c>
      <c r="C1264" s="35" t="s">
        <v>8287</v>
      </c>
      <c r="D1264" s="35" t="s">
        <v>8991</v>
      </c>
      <c r="E1264" s="38" t="s">
        <v>19633</v>
      </c>
      <c r="F1264" s="39"/>
      <c r="G1264" s="40" t="s">
        <v>19634</v>
      </c>
      <c r="H1264" s="35" t="s">
        <v>19635</v>
      </c>
      <c r="I1264" s="40" t="s">
        <v>19636</v>
      </c>
      <c r="J1264" s="35" t="s">
        <v>19637</v>
      </c>
      <c r="K1264" s="40" t="s">
        <v>19638</v>
      </c>
      <c r="L1264" s="40" t="s">
        <v>19639</v>
      </c>
      <c r="M1264" s="40" t="s">
        <v>19640</v>
      </c>
      <c r="N1264" s="40" t="s">
        <v>19641</v>
      </c>
      <c r="O1264" s="37"/>
      <c r="P1264" s="41" t="s">
        <v>11316</v>
      </c>
    </row>
    <row r="1265" spans="1:16" ht="12.75" customHeight="1">
      <c r="A1265" s="35" t="s">
        <v>8292</v>
      </c>
      <c r="B1265" s="36" t="s">
        <v>19642</v>
      </c>
      <c r="C1265" s="35" t="s">
        <v>8298</v>
      </c>
      <c r="D1265" s="35" t="s">
        <v>8991</v>
      </c>
      <c r="E1265" s="38" t="s">
        <v>19643</v>
      </c>
      <c r="F1265" s="39"/>
      <c r="G1265" s="40" t="s">
        <v>19644</v>
      </c>
      <c r="H1265" s="35" t="s">
        <v>19645</v>
      </c>
      <c r="I1265" s="40" t="s">
        <v>19646</v>
      </c>
      <c r="J1265" s="35" t="s">
        <v>19647</v>
      </c>
      <c r="K1265" s="40" t="s">
        <v>19648</v>
      </c>
      <c r="L1265" s="40" t="s">
        <v>19649</v>
      </c>
      <c r="M1265" s="40" t="s">
        <v>19650</v>
      </c>
      <c r="N1265" s="40" t="s">
        <v>19651</v>
      </c>
      <c r="O1265" s="37"/>
      <c r="P1265" s="41" t="s">
        <v>9920</v>
      </c>
    </row>
    <row r="1266" spans="1:16" ht="12.75" customHeight="1">
      <c r="A1266" s="35" t="s">
        <v>8292</v>
      </c>
      <c r="B1266" s="36" t="s">
        <v>19652</v>
      </c>
      <c r="C1266" s="35" t="s">
        <v>8321</v>
      </c>
      <c r="D1266" s="35" t="s">
        <v>8991</v>
      </c>
      <c r="E1266" s="38" t="s">
        <v>19653</v>
      </c>
      <c r="F1266" s="39"/>
      <c r="G1266" s="40" t="s">
        <v>19654</v>
      </c>
      <c r="H1266" s="35" t="s">
        <v>9185</v>
      </c>
      <c r="I1266" s="35" t="s">
        <v>9185</v>
      </c>
      <c r="J1266" s="35" t="s">
        <v>19655</v>
      </c>
      <c r="K1266" s="40" t="s">
        <v>19656</v>
      </c>
      <c r="L1266" s="40" t="s">
        <v>19657</v>
      </c>
      <c r="M1266" s="40" t="s">
        <v>19658</v>
      </c>
      <c r="N1266" s="40" t="s">
        <v>19659</v>
      </c>
      <c r="O1266" s="37"/>
      <c r="P1266" s="41" t="s">
        <v>9021</v>
      </c>
    </row>
    <row r="1267" spans="1:16" ht="12.75" customHeight="1">
      <c r="A1267" s="35" t="s">
        <v>8325</v>
      </c>
      <c r="B1267" s="36" t="s">
        <v>19660</v>
      </c>
      <c r="C1267" s="35" t="s">
        <v>8333</v>
      </c>
      <c r="D1267" s="35" t="s">
        <v>8991</v>
      </c>
      <c r="E1267" s="38" t="s">
        <v>19661</v>
      </c>
      <c r="F1267" s="39"/>
      <c r="G1267" s="40" t="s">
        <v>19662</v>
      </c>
      <c r="H1267" s="35" t="s">
        <v>9185</v>
      </c>
      <c r="I1267" s="35" t="s">
        <v>9185</v>
      </c>
      <c r="J1267" s="35" t="s">
        <v>19663</v>
      </c>
      <c r="K1267" s="40" t="s">
        <v>19664</v>
      </c>
      <c r="L1267" s="40" t="s">
        <v>19665</v>
      </c>
      <c r="M1267" s="40" t="s">
        <v>19666</v>
      </c>
      <c r="N1267" s="40" t="s">
        <v>19667</v>
      </c>
      <c r="O1267" s="37"/>
      <c r="P1267" s="41" t="s">
        <v>9021</v>
      </c>
    </row>
    <row r="1268" spans="1:16" ht="12.75" customHeight="1">
      <c r="A1268" s="35" t="s">
        <v>19668</v>
      </c>
      <c r="B1268" s="36" t="s">
        <v>19669</v>
      </c>
      <c r="C1268" s="35" t="s">
        <v>8358</v>
      </c>
      <c r="D1268" s="35" t="s">
        <v>8979</v>
      </c>
      <c r="E1268" s="38" t="s">
        <v>19670</v>
      </c>
      <c r="F1268" s="39"/>
      <c r="G1268" s="40" t="s">
        <v>19671</v>
      </c>
      <c r="H1268" s="35" t="s">
        <v>19672</v>
      </c>
      <c r="I1268" s="40" t="s">
        <v>19673</v>
      </c>
      <c r="J1268" s="35" t="s">
        <v>19674</v>
      </c>
      <c r="K1268" s="40" t="s">
        <v>19675</v>
      </c>
      <c r="L1268" s="40" t="s">
        <v>19676</v>
      </c>
      <c r="M1268" s="40" t="s">
        <v>19677</v>
      </c>
      <c r="N1268" s="40" t="s">
        <v>19678</v>
      </c>
      <c r="O1268" s="37"/>
      <c r="P1268" s="41" t="s">
        <v>9021</v>
      </c>
    </row>
    <row r="1269" spans="1:16" ht="12.75" customHeight="1">
      <c r="A1269" s="35" t="s">
        <v>8325</v>
      </c>
      <c r="B1269" s="36" t="s">
        <v>19679</v>
      </c>
      <c r="C1269" s="35" t="s">
        <v>8376</v>
      </c>
      <c r="D1269" s="35" t="s">
        <v>8991</v>
      </c>
      <c r="E1269" s="38" t="s">
        <v>19680</v>
      </c>
      <c r="F1269" s="39"/>
      <c r="G1269" s="40" t="s">
        <v>19681</v>
      </c>
      <c r="H1269" s="35" t="s">
        <v>19682</v>
      </c>
      <c r="I1269" s="40" t="s">
        <v>19683</v>
      </c>
      <c r="J1269" s="35" t="s">
        <v>19684</v>
      </c>
      <c r="K1269" s="40" t="s">
        <v>19685</v>
      </c>
      <c r="L1269" s="40" t="s">
        <v>19686</v>
      </c>
      <c r="M1269" s="40" t="s">
        <v>19687</v>
      </c>
      <c r="N1269" s="40" t="s">
        <v>19688</v>
      </c>
      <c r="O1269" s="37"/>
      <c r="P1269" s="41" t="s">
        <v>9634</v>
      </c>
    </row>
    <row r="1270" spans="1:16" ht="12.75" customHeight="1">
      <c r="A1270" s="35" t="s">
        <v>8325</v>
      </c>
      <c r="B1270" s="36" t="s">
        <v>19679</v>
      </c>
      <c r="C1270" s="35" t="s">
        <v>8376</v>
      </c>
      <c r="D1270" s="35" t="s">
        <v>8991</v>
      </c>
      <c r="E1270" s="38" t="s">
        <v>19689</v>
      </c>
      <c r="F1270" s="39"/>
      <c r="G1270" s="40" t="s">
        <v>19690</v>
      </c>
      <c r="H1270" s="35" t="s">
        <v>19691</v>
      </c>
      <c r="I1270" s="40" t="s">
        <v>19692</v>
      </c>
      <c r="J1270" s="35" t="s">
        <v>19693</v>
      </c>
      <c r="K1270" s="40" t="s">
        <v>19694</v>
      </c>
      <c r="L1270" s="40" t="s">
        <v>19695</v>
      </c>
      <c r="M1270" s="40" t="s">
        <v>19696</v>
      </c>
      <c r="N1270" s="40" t="s">
        <v>19697</v>
      </c>
      <c r="O1270" s="37"/>
      <c r="P1270" s="41" t="s">
        <v>9646</v>
      </c>
    </row>
    <row r="1271" spans="1:16" ht="12.75" customHeight="1">
      <c r="A1271" s="35" t="s">
        <v>19668</v>
      </c>
      <c r="B1271" s="36" t="s">
        <v>19698</v>
      </c>
      <c r="C1271" s="35" t="s">
        <v>8384</v>
      </c>
      <c r="D1271" s="35" t="s">
        <v>8979</v>
      </c>
      <c r="E1271" s="38" t="s">
        <v>19699</v>
      </c>
      <c r="F1271" s="39"/>
      <c r="G1271" s="40" t="s">
        <v>19700</v>
      </c>
      <c r="H1271" s="35" t="s">
        <v>19701</v>
      </c>
      <c r="I1271" s="40" t="s">
        <v>19702</v>
      </c>
      <c r="J1271" s="35" t="s">
        <v>19703</v>
      </c>
      <c r="K1271" s="40" t="s">
        <v>19704</v>
      </c>
      <c r="L1271" s="40" t="s">
        <v>19705</v>
      </c>
      <c r="M1271" s="40" t="s">
        <v>19706</v>
      </c>
      <c r="N1271" s="40" t="s">
        <v>19707</v>
      </c>
      <c r="O1271" s="37"/>
      <c r="P1271" s="41" t="s">
        <v>9021</v>
      </c>
    </row>
    <row r="1272" spans="1:16" ht="12.75" customHeight="1">
      <c r="A1272" s="35" t="s">
        <v>8325</v>
      </c>
      <c r="B1272" s="36" t="s">
        <v>19708</v>
      </c>
      <c r="C1272" s="35" t="s">
        <v>8411</v>
      </c>
      <c r="D1272" s="35" t="s">
        <v>8991</v>
      </c>
      <c r="E1272" s="38" t="s">
        <v>19709</v>
      </c>
      <c r="F1272" s="39"/>
      <c r="G1272" s="40" t="s">
        <v>19710</v>
      </c>
      <c r="H1272" s="35" t="s">
        <v>19711</v>
      </c>
      <c r="I1272" s="40" t="s">
        <v>19712</v>
      </c>
      <c r="J1272" s="35" t="s">
        <v>19713</v>
      </c>
      <c r="K1272" s="40" t="s">
        <v>19714</v>
      </c>
      <c r="L1272" s="40" t="s">
        <v>19715</v>
      </c>
      <c r="M1272" s="40" t="s">
        <v>19716</v>
      </c>
      <c r="N1272" s="40" t="s">
        <v>19717</v>
      </c>
      <c r="O1272" s="37"/>
      <c r="P1272" s="41" t="s">
        <v>9021</v>
      </c>
    </row>
    <row r="1273" spans="1:16" ht="12.75" customHeight="1">
      <c r="A1273" s="35" t="s">
        <v>8325</v>
      </c>
      <c r="B1273" s="36" t="s">
        <v>19718</v>
      </c>
      <c r="C1273" s="35" t="s">
        <v>8417</v>
      </c>
      <c r="D1273" s="35" t="s">
        <v>8991</v>
      </c>
      <c r="E1273" s="38" t="s">
        <v>19719</v>
      </c>
      <c r="F1273" s="39"/>
      <c r="G1273" s="40" t="s">
        <v>19720</v>
      </c>
      <c r="H1273" s="35" t="s">
        <v>19721</v>
      </c>
      <c r="I1273" s="40" t="s">
        <v>19722</v>
      </c>
      <c r="J1273" s="35" t="s">
        <v>19723</v>
      </c>
      <c r="K1273" s="40" t="s">
        <v>19724</v>
      </c>
      <c r="L1273" s="40" t="s">
        <v>19725</v>
      </c>
      <c r="M1273" s="40" t="s">
        <v>19726</v>
      </c>
      <c r="N1273" s="40" t="s">
        <v>19727</v>
      </c>
      <c r="O1273" s="37"/>
      <c r="P1273" s="41" t="s">
        <v>9021</v>
      </c>
    </row>
    <row r="1274" spans="1:16" ht="12.75" customHeight="1">
      <c r="A1274" s="35" t="s">
        <v>8325</v>
      </c>
      <c r="B1274" s="36" t="s">
        <v>19728</v>
      </c>
      <c r="C1274" s="35" t="s">
        <v>8421</v>
      </c>
      <c r="D1274" s="35" t="s">
        <v>8991</v>
      </c>
      <c r="E1274" s="38" t="s">
        <v>19729</v>
      </c>
      <c r="F1274" s="39"/>
      <c r="G1274" s="40" t="s">
        <v>19730</v>
      </c>
      <c r="H1274" s="35" t="s">
        <v>19731</v>
      </c>
      <c r="I1274" s="40" t="s">
        <v>19732</v>
      </c>
      <c r="J1274" s="35" t="s">
        <v>19733</v>
      </c>
      <c r="K1274" s="40" t="s">
        <v>19734</v>
      </c>
      <c r="L1274" s="40" t="s">
        <v>19735</v>
      </c>
      <c r="M1274" s="40" t="s">
        <v>19736</v>
      </c>
      <c r="N1274" s="40" t="s">
        <v>19737</v>
      </c>
      <c r="O1274" s="37"/>
      <c r="P1274" s="41" t="s">
        <v>9021</v>
      </c>
    </row>
    <row r="1275" spans="1:16" ht="12.75" customHeight="1">
      <c r="A1275" s="35" t="s">
        <v>8427</v>
      </c>
      <c r="B1275" s="36" t="s">
        <v>19738</v>
      </c>
      <c r="C1275" s="35" t="s">
        <v>8429</v>
      </c>
      <c r="D1275" s="35" t="s">
        <v>8991</v>
      </c>
      <c r="E1275" s="38" t="s">
        <v>19739</v>
      </c>
      <c r="F1275" s="39"/>
      <c r="G1275" s="40" t="s">
        <v>19740</v>
      </c>
      <c r="H1275" s="35" t="s">
        <v>19741</v>
      </c>
      <c r="I1275" s="40" t="s">
        <v>19742</v>
      </c>
      <c r="J1275" s="35" t="s">
        <v>19743</v>
      </c>
      <c r="K1275" s="40" t="s">
        <v>19744</v>
      </c>
      <c r="L1275" s="40" t="s">
        <v>19745</v>
      </c>
      <c r="M1275" s="40" t="s">
        <v>19746</v>
      </c>
      <c r="N1275" s="40" t="s">
        <v>19747</v>
      </c>
      <c r="O1275" s="37"/>
      <c r="P1275" s="41" t="s">
        <v>9342</v>
      </c>
    </row>
    <row r="1276" spans="1:16" ht="12.75" customHeight="1">
      <c r="A1276" s="35" t="s">
        <v>8427</v>
      </c>
      <c r="B1276" s="36" t="s">
        <v>19748</v>
      </c>
      <c r="C1276" s="35" t="s">
        <v>8431</v>
      </c>
      <c r="D1276" s="35" t="s">
        <v>8991</v>
      </c>
      <c r="E1276" s="38" t="s">
        <v>19749</v>
      </c>
      <c r="F1276" s="39"/>
      <c r="G1276" s="40" t="s">
        <v>19750</v>
      </c>
      <c r="H1276" s="35" t="s">
        <v>19751</v>
      </c>
      <c r="I1276" s="40" t="s">
        <v>19752</v>
      </c>
      <c r="J1276" s="35" t="s">
        <v>19753</v>
      </c>
      <c r="K1276" s="40" t="s">
        <v>19754</v>
      </c>
      <c r="L1276" s="40" t="s">
        <v>19755</v>
      </c>
      <c r="M1276" s="40" t="s">
        <v>19756</v>
      </c>
      <c r="N1276" s="40" t="s">
        <v>19757</v>
      </c>
      <c r="O1276" s="37"/>
      <c r="P1276" s="41" t="s">
        <v>10487</v>
      </c>
    </row>
    <row r="1277" spans="1:16" ht="12.75" customHeight="1">
      <c r="A1277" s="35" t="s">
        <v>8427</v>
      </c>
      <c r="B1277" s="36" t="s">
        <v>19748</v>
      </c>
      <c r="C1277" s="35" t="s">
        <v>8431</v>
      </c>
      <c r="D1277" s="35" t="s">
        <v>8991</v>
      </c>
      <c r="E1277" s="38" t="s">
        <v>19758</v>
      </c>
      <c r="F1277" s="39"/>
      <c r="G1277" s="40" t="s">
        <v>19759</v>
      </c>
      <c r="H1277" s="35" t="s">
        <v>19760</v>
      </c>
      <c r="I1277" s="40" t="s">
        <v>19761</v>
      </c>
      <c r="J1277" s="35" t="s">
        <v>19762</v>
      </c>
      <c r="K1277" s="40" t="s">
        <v>19763</v>
      </c>
      <c r="L1277" s="40" t="s">
        <v>19764</v>
      </c>
      <c r="M1277" s="40" t="s">
        <v>19765</v>
      </c>
      <c r="N1277" s="40" t="s">
        <v>19766</v>
      </c>
      <c r="O1277" s="37"/>
      <c r="P1277" s="41" t="s">
        <v>10535</v>
      </c>
    </row>
    <row r="1278" spans="1:16" ht="12.75" customHeight="1">
      <c r="A1278" s="35" t="s">
        <v>19767</v>
      </c>
      <c r="B1278" s="36" t="s">
        <v>19768</v>
      </c>
      <c r="C1278" s="35" t="s">
        <v>8435</v>
      </c>
      <c r="D1278" s="35" t="s">
        <v>8979</v>
      </c>
      <c r="E1278" s="38" t="s">
        <v>19769</v>
      </c>
      <c r="F1278" s="39"/>
      <c r="G1278" s="40" t="s">
        <v>19770</v>
      </c>
      <c r="H1278" s="35" t="s">
        <v>19771</v>
      </c>
      <c r="I1278" s="40" t="s">
        <v>19772</v>
      </c>
      <c r="J1278" s="35" t="s">
        <v>19773</v>
      </c>
      <c r="K1278" s="40" t="s">
        <v>19774</v>
      </c>
      <c r="L1278" s="40" t="s">
        <v>19775</v>
      </c>
      <c r="M1278" s="40" t="s">
        <v>19776</v>
      </c>
      <c r="N1278" s="40" t="s">
        <v>19777</v>
      </c>
      <c r="O1278" s="37"/>
      <c r="P1278" s="41" t="s">
        <v>9634</v>
      </c>
    </row>
    <row r="1279" spans="1:16" ht="12.95" customHeight="1">
      <c r="A1279" s="35" t="s">
        <v>8427</v>
      </c>
      <c r="B1279" s="36" t="s">
        <v>19778</v>
      </c>
      <c r="C1279" s="35" t="s">
        <v>8439</v>
      </c>
      <c r="D1279" s="35" t="s">
        <v>8991</v>
      </c>
      <c r="E1279" s="38" t="s">
        <v>19779</v>
      </c>
      <c r="F1279" s="39"/>
      <c r="G1279" s="37" t="str" cm="1">
        <f t="array" ref="G1279">HYPERLINK("https://n2t.net/ark:/65665/3d9b953f1-d710-447e-9b03-0a4f88f73bfd")</f>
        <v>https://n2t.net/ark:/65665/3d9b953f1-d710-447e-9b03-0a4f88f73bfd</v>
      </c>
      <c r="H1279" s="35" t="s">
        <v>19780</v>
      </c>
      <c r="I1279" s="37" t="str" cm="1">
        <f t="array" ref="I1279">HYPERLINK("https://n2t.net/ark:/65665/35aa49724-37b5-4ce9-b0f6-f99e45700680")</f>
        <v>https://n2t.net/ark:/65665/35aa49724-37b5-4ce9-b0f6-f99e45700680</v>
      </c>
      <c r="J1279" s="35" t="s">
        <v>9185</v>
      </c>
      <c r="K1279" s="35" t="s">
        <v>9185</v>
      </c>
      <c r="L1279" s="43" t="str" cm="1">
        <f t="array" ref="L1279">HYPERLINK("https://www.ncbi.nlm.nih.gov/biosample/?term=SAMN48403253","SAMN48403253")</f>
        <v>SAMN48403253</v>
      </c>
      <c r="M1279" s="43" t="str" cm="1">
        <f t="array" ref="M1279">HYPERLINK("https://www.ncbi.nlm.nih.gov/sra/?term=SRR33529946","SRR33529946")</f>
        <v>SRR33529946</v>
      </c>
      <c r="N1279" s="43" t="str" cm="1">
        <f t="array" ref="N1279">HYPERLINK("https://www.ncbi.nlm.nih.gov/nuccore/PV637417","PV637417")</f>
        <v>PV637417</v>
      </c>
      <c r="O1279" s="37"/>
      <c r="P1279" s="41" t="s">
        <v>11340</v>
      </c>
    </row>
    <row r="1280" spans="1:16" ht="12.95" customHeight="1">
      <c r="A1280" s="35" t="s">
        <v>8427</v>
      </c>
      <c r="B1280" s="36" t="s">
        <v>19778</v>
      </c>
      <c r="C1280" s="35" t="s">
        <v>8439</v>
      </c>
      <c r="D1280" s="35" t="s">
        <v>8991</v>
      </c>
      <c r="E1280" s="38" t="s">
        <v>19781</v>
      </c>
      <c r="F1280" s="39"/>
      <c r="G1280" s="37" t="str" cm="1">
        <f t="array" ref="G1280">HYPERLINK("https://n2t.net/ark:/65665/314734443-21f4-43ae-8cea-848ac0a300a8")</f>
        <v>https://n2t.net/ark:/65665/314734443-21f4-43ae-8cea-848ac0a300a8</v>
      </c>
      <c r="H1280" s="35" t="s">
        <v>19782</v>
      </c>
      <c r="I1280" s="37" t="str" cm="1">
        <f t="array" ref="I1280">HYPERLINK("https://n2t.net/ark:/65665/37eb08e9f-a859-48d1-b607-83b82d0dab36")</f>
        <v>https://n2t.net/ark:/65665/37eb08e9f-a859-48d1-b607-83b82d0dab36</v>
      </c>
      <c r="J1280" s="35" t="s">
        <v>9185</v>
      </c>
      <c r="K1280" s="35" t="s">
        <v>9185</v>
      </c>
      <c r="L1280" s="43" t="str" cm="1">
        <f t="array" ref="L1280">HYPERLINK("https://www.ncbi.nlm.nih.gov/biosample/?term=SAMN48403254","SAMN48403254")</f>
        <v>SAMN48403254</v>
      </c>
      <c r="M1280" s="43" t="str" cm="1">
        <f t="array" ref="M1280">HYPERLINK("https://www.ncbi.nlm.nih.gov/sra/?term=SRR33529945","SRR33529945")</f>
        <v>SRR33529945</v>
      </c>
      <c r="N1280" s="43" t="str" cm="1">
        <f t="array" ref="N1280">HYPERLINK("https://www.ncbi.nlm.nih.gov/nuccore/PV637418","PV637418")</f>
        <v>PV637418</v>
      </c>
      <c r="O1280" s="37"/>
      <c r="P1280" s="41" t="s">
        <v>11340</v>
      </c>
    </row>
    <row r="1281" spans="1:16" ht="12.95" customHeight="1">
      <c r="A1281" s="35" t="s">
        <v>8427</v>
      </c>
      <c r="B1281" s="36" t="s">
        <v>19778</v>
      </c>
      <c r="C1281" s="35" t="s">
        <v>8439</v>
      </c>
      <c r="D1281" s="35" t="s">
        <v>8991</v>
      </c>
      <c r="E1281" s="38" t="s">
        <v>19783</v>
      </c>
      <c r="F1281" s="39"/>
      <c r="G1281" s="37" t="str" cm="1">
        <f t="array" ref="G1281">HYPERLINK("https://n2t.net/ark:/65665/327c40ba3-aa4e-4a37-957c-12bed24eb9d6")</f>
        <v>https://n2t.net/ark:/65665/327c40ba3-aa4e-4a37-957c-12bed24eb9d6</v>
      </c>
      <c r="H1281" s="35" t="s">
        <v>19784</v>
      </c>
      <c r="I1281" s="37" t="str" cm="1">
        <f t="array" ref="I1281">HYPERLINK("https://n2t.net/ark:/65665/39881d499-815f-4181-bf12-48e14bacaca1")</f>
        <v>https://n2t.net/ark:/65665/39881d499-815f-4181-bf12-48e14bacaca1</v>
      </c>
      <c r="J1281" s="35" t="s">
        <v>9185</v>
      </c>
      <c r="K1281" s="35" t="s">
        <v>9185</v>
      </c>
      <c r="L1281" s="43" t="str" cm="1">
        <f t="array" ref="L1281">HYPERLINK("https://www.ncbi.nlm.nih.gov/biosample/?term=SAMN48403255","SAMN48403255")</f>
        <v>SAMN48403255</v>
      </c>
      <c r="M1281" s="43" t="str" cm="1">
        <f t="array" ref="M1281">HYPERLINK("https://www.ncbi.nlm.nih.gov/sra/?term=SRR33529944","SRR33529944")</f>
        <v>SRR33529944</v>
      </c>
      <c r="N1281" s="43" t="str" cm="1">
        <f t="array" ref="N1281">HYPERLINK("https://www.ncbi.nlm.nih.gov/nuccore/PV637423","PV637423")</f>
        <v>PV637423</v>
      </c>
      <c r="O1281" s="37"/>
      <c r="P1281" s="41" t="s">
        <v>11340</v>
      </c>
    </row>
    <row r="1282" spans="1:16" ht="12.75" customHeight="1">
      <c r="A1282" s="35" t="s">
        <v>19767</v>
      </c>
      <c r="B1282" s="36" t="s">
        <v>19785</v>
      </c>
      <c r="C1282" s="35" t="s">
        <v>8443</v>
      </c>
      <c r="D1282" s="35" t="s">
        <v>8979</v>
      </c>
      <c r="E1282" s="38" t="s">
        <v>19786</v>
      </c>
      <c r="F1282" s="39"/>
      <c r="G1282" s="40" t="s">
        <v>19787</v>
      </c>
      <c r="H1282" s="35" t="s">
        <v>19788</v>
      </c>
      <c r="I1282" s="40" t="s">
        <v>19789</v>
      </c>
      <c r="J1282" s="35" t="s">
        <v>19790</v>
      </c>
      <c r="K1282" s="40" t="s">
        <v>19791</v>
      </c>
      <c r="L1282" s="40" t="s">
        <v>19792</v>
      </c>
      <c r="M1282" s="40" t="s">
        <v>19793</v>
      </c>
      <c r="N1282" s="40" t="s">
        <v>19794</v>
      </c>
      <c r="O1282" s="37"/>
      <c r="P1282" s="41" t="s">
        <v>9021</v>
      </c>
    </row>
    <row r="1283" spans="1:16" ht="12.75" customHeight="1">
      <c r="A1283" s="35" t="s">
        <v>19767</v>
      </c>
      <c r="B1283" s="36" t="s">
        <v>19795</v>
      </c>
      <c r="C1283" s="35" t="s">
        <v>8445</v>
      </c>
      <c r="D1283" s="35" t="s">
        <v>8979</v>
      </c>
      <c r="E1283" s="38" t="s">
        <v>19796</v>
      </c>
      <c r="F1283" s="39"/>
      <c r="G1283" s="40" t="s">
        <v>19797</v>
      </c>
      <c r="H1283" s="35" t="s">
        <v>9227</v>
      </c>
      <c r="I1283" s="40" t="s">
        <v>19798</v>
      </c>
      <c r="J1283" s="35" t="s">
        <v>19799</v>
      </c>
      <c r="K1283" s="40" t="s">
        <v>19800</v>
      </c>
      <c r="L1283" s="40" t="s">
        <v>19801</v>
      </c>
      <c r="M1283" s="40" t="s">
        <v>19802</v>
      </c>
      <c r="N1283" s="40" t="s">
        <v>19803</v>
      </c>
      <c r="O1283" s="37"/>
      <c r="P1283" s="41" t="s">
        <v>9021</v>
      </c>
    </row>
    <row r="1284" spans="1:16" ht="12.75" customHeight="1">
      <c r="A1284" s="35" t="s">
        <v>19767</v>
      </c>
      <c r="B1284" s="36" t="s">
        <v>19804</v>
      </c>
      <c r="C1284" s="35" t="s">
        <v>8447</v>
      </c>
      <c r="D1284" s="35" t="s">
        <v>8979</v>
      </c>
      <c r="E1284" s="38" t="s">
        <v>19805</v>
      </c>
      <c r="F1284" s="39"/>
      <c r="G1284" s="40" t="s">
        <v>19806</v>
      </c>
      <c r="H1284" s="35" t="s">
        <v>19807</v>
      </c>
      <c r="I1284" s="40" t="s">
        <v>19808</v>
      </c>
      <c r="J1284" s="35" t="s">
        <v>19809</v>
      </c>
      <c r="K1284" s="40" t="s">
        <v>19810</v>
      </c>
      <c r="L1284" s="40" t="s">
        <v>19811</v>
      </c>
      <c r="M1284" s="40" t="s">
        <v>19812</v>
      </c>
      <c r="N1284" s="40" t="s">
        <v>19813</v>
      </c>
      <c r="O1284" s="37"/>
      <c r="P1284" s="41" t="s">
        <v>9021</v>
      </c>
    </row>
    <row r="1285" spans="1:16" ht="12.75" customHeight="1">
      <c r="A1285" s="35" t="s">
        <v>8427</v>
      </c>
      <c r="B1285" s="36" t="s">
        <v>19814</v>
      </c>
      <c r="C1285" s="35" t="s">
        <v>8451</v>
      </c>
      <c r="D1285" s="35" t="s">
        <v>8991</v>
      </c>
      <c r="E1285" s="38" t="s">
        <v>19815</v>
      </c>
      <c r="F1285" s="39"/>
      <c r="G1285" s="40" t="s">
        <v>19816</v>
      </c>
      <c r="H1285" s="35" t="s">
        <v>19817</v>
      </c>
      <c r="I1285" s="40" t="s">
        <v>19818</v>
      </c>
      <c r="J1285" s="35" t="s">
        <v>19819</v>
      </c>
      <c r="K1285" s="40" t="s">
        <v>19820</v>
      </c>
      <c r="L1285" s="40" t="s">
        <v>19821</v>
      </c>
      <c r="M1285" s="40" t="s">
        <v>19822</v>
      </c>
      <c r="N1285" s="40" t="s">
        <v>19823</v>
      </c>
      <c r="O1285" s="37"/>
      <c r="P1285" s="41" t="s">
        <v>9342</v>
      </c>
    </row>
    <row r="1286" spans="1:16" ht="12.75" customHeight="1">
      <c r="A1286" s="35" t="s">
        <v>8427</v>
      </c>
      <c r="B1286" s="36" t="s">
        <v>19824</v>
      </c>
      <c r="C1286" s="35" t="s">
        <v>8453</v>
      </c>
      <c r="D1286" s="35" t="s">
        <v>8991</v>
      </c>
      <c r="E1286" s="38" t="s">
        <v>19825</v>
      </c>
      <c r="F1286" s="39"/>
      <c r="G1286" s="40" t="s">
        <v>19826</v>
      </c>
      <c r="H1286" s="35" t="s">
        <v>19827</v>
      </c>
      <c r="I1286" s="40" t="s">
        <v>19828</v>
      </c>
      <c r="J1286" s="35" t="s">
        <v>19829</v>
      </c>
      <c r="K1286" s="40" t="s">
        <v>19830</v>
      </c>
      <c r="L1286" s="40" t="s">
        <v>19831</v>
      </c>
      <c r="M1286" s="40" t="s">
        <v>19832</v>
      </c>
      <c r="N1286" s="40" t="s">
        <v>19833</v>
      </c>
      <c r="O1286" s="37"/>
      <c r="P1286" s="41" t="s">
        <v>9021</v>
      </c>
    </row>
    <row r="1287" spans="1:16" ht="12.75" customHeight="1">
      <c r="A1287" s="35" t="s">
        <v>8427</v>
      </c>
      <c r="B1287" s="36" t="s">
        <v>19834</v>
      </c>
      <c r="C1287" s="35" t="s">
        <v>8465</v>
      </c>
      <c r="D1287" s="35" t="s">
        <v>8991</v>
      </c>
      <c r="E1287" s="38" t="s">
        <v>19835</v>
      </c>
      <c r="F1287" s="39"/>
      <c r="G1287" s="40" t="s">
        <v>19836</v>
      </c>
      <c r="H1287" s="35" t="s">
        <v>19837</v>
      </c>
      <c r="I1287" s="40" t="s">
        <v>19838</v>
      </c>
      <c r="J1287" s="35" t="s">
        <v>19839</v>
      </c>
      <c r="K1287" s="40" t="s">
        <v>19840</v>
      </c>
      <c r="L1287" s="40" t="s">
        <v>19841</v>
      </c>
      <c r="M1287" s="40" t="s">
        <v>19842</v>
      </c>
      <c r="N1287" s="40" t="s">
        <v>19843</v>
      </c>
      <c r="O1287" s="37"/>
      <c r="P1287" s="41" t="s">
        <v>9342</v>
      </c>
    </row>
    <row r="1288" spans="1:16" ht="12.75" customHeight="1">
      <c r="A1288" s="35" t="s">
        <v>8427</v>
      </c>
      <c r="B1288" s="36" t="s">
        <v>19844</v>
      </c>
      <c r="C1288" s="35" t="s">
        <v>8469</v>
      </c>
      <c r="D1288" s="35" t="s">
        <v>8991</v>
      </c>
      <c r="E1288" s="38" t="s">
        <v>19845</v>
      </c>
      <c r="F1288" s="39"/>
      <c r="G1288" s="40" t="s">
        <v>19846</v>
      </c>
      <c r="H1288" s="35" t="s">
        <v>9185</v>
      </c>
      <c r="I1288" s="40" t="s">
        <v>19847</v>
      </c>
      <c r="J1288" s="35" t="s">
        <v>19848</v>
      </c>
      <c r="K1288" s="40" t="s">
        <v>19849</v>
      </c>
      <c r="L1288" s="40" t="s">
        <v>19850</v>
      </c>
      <c r="M1288" s="40" t="s">
        <v>19851</v>
      </c>
      <c r="N1288" s="40" t="s">
        <v>19852</v>
      </c>
      <c r="O1288" s="35" t="s">
        <v>9283</v>
      </c>
      <c r="P1288" s="41" t="s">
        <v>9263</v>
      </c>
    </row>
    <row r="1289" spans="1:16" ht="12.75" customHeight="1">
      <c r="A1289" s="35" t="s">
        <v>8427</v>
      </c>
      <c r="B1289" s="36" t="s">
        <v>19853</v>
      </c>
      <c r="C1289" s="35" t="s">
        <v>8471</v>
      </c>
      <c r="D1289" s="35" t="s">
        <v>8991</v>
      </c>
      <c r="E1289" s="38" t="s">
        <v>19854</v>
      </c>
      <c r="F1289" s="39"/>
      <c r="G1289" s="40" t="s">
        <v>19855</v>
      </c>
      <c r="H1289" s="35" t="s">
        <v>19856</v>
      </c>
      <c r="I1289" s="40" t="s">
        <v>19857</v>
      </c>
      <c r="J1289" s="35" t="s">
        <v>19858</v>
      </c>
      <c r="K1289" s="40" t="s">
        <v>19859</v>
      </c>
      <c r="L1289" s="40" t="s">
        <v>19860</v>
      </c>
      <c r="M1289" s="40" t="s">
        <v>19861</v>
      </c>
      <c r="N1289" s="40" t="s">
        <v>19862</v>
      </c>
      <c r="O1289" s="37"/>
      <c r="P1289" s="41" t="s">
        <v>9021</v>
      </c>
    </row>
    <row r="1290" spans="1:16" ht="12.75" customHeight="1">
      <c r="A1290" s="35" t="s">
        <v>8427</v>
      </c>
      <c r="B1290" s="36" t="s">
        <v>19863</v>
      </c>
      <c r="C1290" s="35" t="s">
        <v>8478</v>
      </c>
      <c r="D1290" s="35" t="s">
        <v>8991</v>
      </c>
      <c r="E1290" s="38" t="s">
        <v>19864</v>
      </c>
      <c r="F1290" s="39"/>
      <c r="G1290" s="40" t="s">
        <v>19865</v>
      </c>
      <c r="H1290" s="35" t="s">
        <v>19866</v>
      </c>
      <c r="I1290" s="40" t="s">
        <v>19867</v>
      </c>
      <c r="J1290" s="35" t="s">
        <v>19868</v>
      </c>
      <c r="K1290" s="40" t="s">
        <v>19869</v>
      </c>
      <c r="L1290" s="40" t="s">
        <v>19870</v>
      </c>
      <c r="M1290" s="40" t="s">
        <v>19871</v>
      </c>
      <c r="N1290" s="40" t="s">
        <v>19872</v>
      </c>
      <c r="O1290" s="37"/>
      <c r="P1290" s="41" t="s">
        <v>9342</v>
      </c>
    </row>
    <row r="1291" spans="1:16" ht="12.75" customHeight="1">
      <c r="A1291" s="35" t="s">
        <v>8484</v>
      </c>
      <c r="B1291" s="36" t="s">
        <v>19873</v>
      </c>
      <c r="C1291" s="35" t="s">
        <v>8486</v>
      </c>
      <c r="D1291" s="35" t="s">
        <v>9344</v>
      </c>
      <c r="E1291" s="38" t="s">
        <v>16530</v>
      </c>
      <c r="F1291" s="42" t="s">
        <v>19874</v>
      </c>
      <c r="G1291" s="37"/>
      <c r="H1291" s="37"/>
      <c r="I1291" s="37"/>
      <c r="J1291" s="37"/>
      <c r="K1291" s="37"/>
      <c r="L1291" s="40" t="s">
        <v>19875</v>
      </c>
      <c r="M1291" s="40" t="s">
        <v>19876</v>
      </c>
      <c r="N1291" s="40" t="s">
        <v>19877</v>
      </c>
      <c r="O1291" s="37"/>
      <c r="P1291" s="41" t="s">
        <v>9122</v>
      </c>
    </row>
    <row r="1292" spans="1:16" ht="12.75" customHeight="1">
      <c r="A1292" s="35" t="s">
        <v>8484</v>
      </c>
      <c r="B1292" s="36" t="s">
        <v>19878</v>
      </c>
      <c r="C1292" s="35" t="s">
        <v>8488</v>
      </c>
      <c r="D1292" s="35" t="s">
        <v>9344</v>
      </c>
      <c r="E1292" s="38" t="s">
        <v>19879</v>
      </c>
      <c r="F1292" s="42" t="s">
        <v>19880</v>
      </c>
      <c r="G1292" s="37"/>
      <c r="H1292" s="37"/>
      <c r="I1292" s="37"/>
      <c r="J1292" s="37"/>
      <c r="K1292" s="37"/>
      <c r="L1292" s="40" t="s">
        <v>19881</v>
      </c>
      <c r="M1292" s="40" t="s">
        <v>19882</v>
      </c>
      <c r="N1292" s="40" t="s">
        <v>19883</v>
      </c>
      <c r="O1292" s="37"/>
      <c r="P1292" s="41" t="s">
        <v>9122</v>
      </c>
    </row>
    <row r="1293" spans="1:16" ht="12.75" customHeight="1">
      <c r="A1293" s="35" t="s">
        <v>19884</v>
      </c>
      <c r="B1293" s="36" t="s">
        <v>19885</v>
      </c>
      <c r="C1293" s="35" t="s">
        <v>8500</v>
      </c>
      <c r="D1293" s="35" t="s">
        <v>8979</v>
      </c>
      <c r="E1293" s="38" t="s">
        <v>19886</v>
      </c>
      <c r="F1293" s="39"/>
      <c r="G1293" s="40" t="s">
        <v>19887</v>
      </c>
      <c r="H1293" s="35" t="s">
        <v>19888</v>
      </c>
      <c r="I1293" s="40" t="s">
        <v>19889</v>
      </c>
      <c r="J1293" s="35" t="s">
        <v>19890</v>
      </c>
      <c r="K1293" s="40" t="s">
        <v>19891</v>
      </c>
      <c r="L1293" s="40" t="s">
        <v>19892</v>
      </c>
      <c r="M1293" s="40" t="s">
        <v>19893</v>
      </c>
      <c r="N1293" s="40" t="s">
        <v>19894</v>
      </c>
      <c r="O1293" s="37"/>
      <c r="P1293" s="41" t="s">
        <v>9021</v>
      </c>
    </row>
    <row r="1294" spans="1:16" ht="12.75" customHeight="1">
      <c r="A1294" s="35" t="s">
        <v>19884</v>
      </c>
      <c r="B1294" s="36" t="s">
        <v>19895</v>
      </c>
      <c r="C1294" s="35" t="s">
        <v>8511</v>
      </c>
      <c r="D1294" s="35" t="s">
        <v>8979</v>
      </c>
      <c r="E1294" s="38" t="s">
        <v>19896</v>
      </c>
      <c r="F1294" s="39"/>
      <c r="G1294" s="40" t="s">
        <v>19897</v>
      </c>
      <c r="H1294" s="35" t="s">
        <v>19898</v>
      </c>
      <c r="I1294" s="40" t="s">
        <v>19899</v>
      </c>
      <c r="J1294" s="35" t="s">
        <v>19900</v>
      </c>
      <c r="K1294" s="40" t="s">
        <v>19901</v>
      </c>
      <c r="L1294" s="40" t="s">
        <v>19902</v>
      </c>
      <c r="M1294" s="40" t="s">
        <v>19903</v>
      </c>
      <c r="N1294" s="40" t="s">
        <v>19904</v>
      </c>
      <c r="O1294" s="37"/>
      <c r="P1294" s="41" t="s">
        <v>9122</v>
      </c>
    </row>
    <row r="1295" spans="1:16" ht="12.75" customHeight="1">
      <c r="A1295" s="35" t="s">
        <v>8491</v>
      </c>
      <c r="B1295" s="36" t="s">
        <v>19905</v>
      </c>
      <c r="C1295" s="35" t="s">
        <v>8516</v>
      </c>
      <c r="D1295" s="35" t="s">
        <v>8991</v>
      </c>
      <c r="E1295" s="38" t="s">
        <v>19906</v>
      </c>
      <c r="F1295" s="39"/>
      <c r="G1295" s="40" t="s">
        <v>19907</v>
      </c>
      <c r="H1295" s="35" t="s">
        <v>19908</v>
      </c>
      <c r="I1295" s="40" t="s">
        <v>19909</v>
      </c>
      <c r="J1295" s="35" t="s">
        <v>19910</v>
      </c>
      <c r="K1295" s="40" t="s">
        <v>19911</v>
      </c>
      <c r="L1295" s="40" t="s">
        <v>19912</v>
      </c>
      <c r="M1295" s="40" t="s">
        <v>19913</v>
      </c>
      <c r="N1295" s="40" t="s">
        <v>19914</v>
      </c>
      <c r="O1295" s="37"/>
      <c r="P1295" s="41" t="s">
        <v>9021</v>
      </c>
    </row>
    <row r="1296" spans="1:16" ht="12.95" customHeight="1">
      <c r="A1296" s="35" t="s">
        <v>8491</v>
      </c>
      <c r="B1296" s="36" t="s">
        <v>19905</v>
      </c>
      <c r="C1296" s="35" t="s">
        <v>8516</v>
      </c>
      <c r="D1296" s="35" t="s">
        <v>8991</v>
      </c>
      <c r="E1296" s="38" t="s">
        <v>19915</v>
      </c>
      <c r="F1296" s="39"/>
      <c r="G1296" s="37" t="str" cm="1">
        <f t="array" ref="G1296">HYPERLINK("https://n2t.net/ark:/65665/3e0e2158e-e646-41c8-b5a9-a409a33419d1")</f>
        <v>https://n2t.net/ark:/65665/3e0e2158e-e646-41c8-b5a9-a409a33419d1</v>
      </c>
      <c r="H1296" s="35" t="s">
        <v>19916</v>
      </c>
      <c r="I1296" s="37" t="str" cm="1">
        <f t="array" ref="I1296">HYPERLINK("https://n2t.net/ark:/65665/3936def2d-1cd3-4d50-9cb6-dd380335e71e")</f>
        <v>https://n2t.net/ark:/65665/3936def2d-1cd3-4d50-9cb6-dd380335e71e</v>
      </c>
      <c r="J1296" s="35" t="s">
        <v>9185</v>
      </c>
      <c r="K1296" s="35" t="s">
        <v>9185</v>
      </c>
      <c r="L1296" s="43" t="str" cm="1">
        <f t="array" ref="L1296">HYPERLINK("https://www.ncbi.nlm.nih.gov/biosample/?term=SAMN48403027","SAMN48403027")</f>
        <v>SAMN48403027</v>
      </c>
      <c r="M1296" s="43" t="str" cm="1">
        <f t="array" ref="M1296">HYPERLINK("https://www.ncbi.nlm.nih.gov/sra/?term=SRR33529883","SRR33529883")</f>
        <v>SRR33529883</v>
      </c>
      <c r="N1296" s="43" t="str" cm="1">
        <f t="array" ref="N1296">HYPERLINK("https://www.ncbi.nlm.nih.gov/nuccore/PV662079","PV662079")</f>
        <v>PV662079</v>
      </c>
      <c r="O1296" s="37"/>
      <c r="P1296" s="41" t="s">
        <v>11249</v>
      </c>
    </row>
    <row r="1297" spans="1:16" ht="12.95" customHeight="1">
      <c r="A1297" s="35" t="s">
        <v>8491</v>
      </c>
      <c r="B1297" s="36" t="s">
        <v>19905</v>
      </c>
      <c r="C1297" s="35" t="s">
        <v>8516</v>
      </c>
      <c r="D1297" s="35" t="s">
        <v>8991</v>
      </c>
      <c r="E1297" s="38" t="s">
        <v>19917</v>
      </c>
      <c r="F1297" s="39"/>
      <c r="G1297" s="37" t="str" cm="1">
        <f t="array" ref="G1297">HYPERLINK("https://n2t.net/ark:/65665/3094b67fe-91f9-4b9a-8a64-aa29c673e02d")</f>
        <v>https://n2t.net/ark:/65665/3094b67fe-91f9-4b9a-8a64-aa29c673e02d</v>
      </c>
      <c r="H1297" s="35" t="s">
        <v>19918</v>
      </c>
      <c r="I1297" s="37" t="str" cm="1">
        <f t="array" ref="I1297">HYPERLINK("https://n2t.net/ark:/65665/3c3cde042-3b2b-474a-b372-90099b8b8179")</f>
        <v>https://n2t.net/ark:/65665/3c3cde042-3b2b-474a-b372-90099b8b8179</v>
      </c>
      <c r="J1297" s="35" t="s">
        <v>9185</v>
      </c>
      <c r="K1297" s="35" t="s">
        <v>9185</v>
      </c>
      <c r="L1297" s="43" t="str" cm="1">
        <f t="array" ref="L1297">HYPERLINK("https://www.ncbi.nlm.nih.gov/biosample/?term=SAMN48403028","SAMN48403028")</f>
        <v>SAMN48403028</v>
      </c>
      <c r="M1297" s="43" t="str" cm="1">
        <f t="array" ref="M1297">HYPERLINK("https://www.ncbi.nlm.nih.gov/sra/?term=SRR33529882","SRR33529882")</f>
        <v>SRR33529882</v>
      </c>
      <c r="N1297" s="43" t="str" cm="1">
        <f t="array" ref="N1297">HYPERLINK("https://www.ncbi.nlm.nih.gov/nuccore/PV662078","PV662078")</f>
        <v>PV662078</v>
      </c>
      <c r="O1297" s="37"/>
      <c r="P1297" s="41" t="s">
        <v>11249</v>
      </c>
    </row>
    <row r="1298" spans="1:16" ht="12.95" customHeight="1">
      <c r="A1298" s="35" t="s">
        <v>8491</v>
      </c>
      <c r="B1298" s="36" t="s">
        <v>19905</v>
      </c>
      <c r="C1298" s="35" t="s">
        <v>8516</v>
      </c>
      <c r="D1298" s="35" t="s">
        <v>8991</v>
      </c>
      <c r="E1298" s="38" t="s">
        <v>19919</v>
      </c>
      <c r="F1298" s="39"/>
      <c r="G1298" s="37" t="str" cm="1">
        <f t="array" ref="G1298">HYPERLINK("https://n2t.net/ark:/65665/35480e4da-64a7-45ec-9f29-8b490fe158dd")</f>
        <v>https://n2t.net/ark:/65665/35480e4da-64a7-45ec-9f29-8b490fe158dd</v>
      </c>
      <c r="H1298" s="35" t="s">
        <v>19920</v>
      </c>
      <c r="I1298" s="37" t="str" cm="1">
        <f t="array" ref="I1298">HYPERLINK("https://n2t.net/ark:/65665/30b94216d-14f3-46f7-b11f-0680511958b6")</f>
        <v>https://n2t.net/ark:/65665/30b94216d-14f3-46f7-b11f-0680511958b6</v>
      </c>
      <c r="J1298" s="35" t="s">
        <v>9185</v>
      </c>
      <c r="K1298" s="35" t="s">
        <v>9185</v>
      </c>
      <c r="L1298" s="43" t="str" cm="1">
        <f t="array" ref="L1298">HYPERLINK("https://www.ncbi.nlm.nih.gov/biosample/?term=SAMN48403029","SAMN48403029")</f>
        <v>SAMN48403029</v>
      </c>
      <c r="M1298" s="43" t="str" cm="1">
        <f t="array" ref="M1298">HYPERLINK("https://www.ncbi.nlm.nih.gov/sra/?term=SRR33529880","SRR33529880")</f>
        <v>SRR33529880</v>
      </c>
      <c r="N1298" s="43" t="str" cm="1">
        <f t="array" ref="N1298">HYPERLINK("https://www.ncbi.nlm.nih.gov/nuccore/PV662070","PV662070")</f>
        <v>PV662070</v>
      </c>
      <c r="O1298" s="37"/>
      <c r="P1298" s="41" t="s">
        <v>11249</v>
      </c>
    </row>
    <row r="1299" spans="1:16" ht="12.75" customHeight="1">
      <c r="A1299" s="35" t="s">
        <v>8491</v>
      </c>
      <c r="B1299" s="36" t="s">
        <v>19921</v>
      </c>
      <c r="C1299" s="35" t="s">
        <v>8522</v>
      </c>
      <c r="D1299" s="35" t="s">
        <v>8991</v>
      </c>
      <c r="E1299" s="38" t="s">
        <v>19922</v>
      </c>
      <c r="F1299" s="39"/>
      <c r="G1299" s="40" t="s">
        <v>19923</v>
      </c>
      <c r="H1299" s="35" t="s">
        <v>19924</v>
      </c>
      <c r="I1299" s="40" t="s">
        <v>19925</v>
      </c>
      <c r="J1299" s="35" t="s">
        <v>19926</v>
      </c>
      <c r="K1299" s="40" t="s">
        <v>19927</v>
      </c>
      <c r="L1299" s="40" t="s">
        <v>19928</v>
      </c>
      <c r="M1299" s="40" t="s">
        <v>19929</v>
      </c>
      <c r="N1299" s="40" t="s">
        <v>19930</v>
      </c>
      <c r="O1299" s="37"/>
      <c r="P1299" s="41" t="s">
        <v>9122</v>
      </c>
    </row>
    <row r="1300" spans="1:16" ht="12.95" customHeight="1">
      <c r="A1300" s="35" t="s">
        <v>8491</v>
      </c>
      <c r="B1300" s="36" t="s">
        <v>19921</v>
      </c>
      <c r="C1300" s="35" t="s">
        <v>8522</v>
      </c>
      <c r="D1300" s="35" t="s">
        <v>8991</v>
      </c>
      <c r="E1300" s="38" t="s">
        <v>19931</v>
      </c>
      <c r="F1300" s="39"/>
      <c r="G1300" s="37" t="str" cm="1">
        <f t="array" ref="G1300">HYPERLINK("https://n2t.net/ark:/65665/3011de6df-d284-45d2-aec8-3c9c79103e6a")</f>
        <v>https://n2t.net/ark:/65665/3011de6df-d284-45d2-aec8-3c9c79103e6a</v>
      </c>
      <c r="H1300" s="35" t="s">
        <v>19932</v>
      </c>
      <c r="I1300" s="37" t="str" cm="1">
        <f t="array" ref="I1300">HYPERLINK("https://n2t.net/ark:/65665/3ff707fa0-ccef-45a6-8f01-836aa6354825")</f>
        <v>https://n2t.net/ark:/65665/3ff707fa0-ccef-45a6-8f01-836aa6354825</v>
      </c>
      <c r="J1300" s="35" t="s">
        <v>9185</v>
      </c>
      <c r="K1300" s="35" t="s">
        <v>9185</v>
      </c>
      <c r="L1300" s="43" t="str" cm="1">
        <f t="array" ref="L1300">HYPERLINK("https://www.ncbi.nlm.nih.gov/biosample/?term=SAMN48403030","SAMN48403030")</f>
        <v>SAMN48403030</v>
      </c>
      <c r="M1300" s="43" t="str" cm="1">
        <f t="array" ref="M1300">HYPERLINK("https://www.ncbi.nlm.nih.gov/sra/?term=SRR33529879","SRR33529879")</f>
        <v>SRR33529879</v>
      </c>
      <c r="N1300" s="43" t="str" cm="1">
        <f t="array" ref="N1300">HYPERLINK("https://www.ncbi.nlm.nih.gov/nuccore/PV662077","PV662077")</f>
        <v>PV662077</v>
      </c>
      <c r="O1300" s="37"/>
      <c r="P1300" s="41" t="s">
        <v>11249</v>
      </c>
    </row>
    <row r="1301" spans="1:16" ht="12.95" customHeight="1">
      <c r="A1301" s="35" t="s">
        <v>8491</v>
      </c>
      <c r="B1301" s="36" t="s">
        <v>19921</v>
      </c>
      <c r="C1301" s="35" t="s">
        <v>8522</v>
      </c>
      <c r="D1301" s="35" t="s">
        <v>8991</v>
      </c>
      <c r="E1301" s="38" t="s">
        <v>19933</v>
      </c>
      <c r="F1301" s="39"/>
      <c r="G1301" s="37" t="str" cm="1">
        <f t="array" ref="G1301">HYPERLINK("https://n2t.net/ark:/65665/3661b44c7-b8c8-4507-8b70-fa65b786c592")</f>
        <v>https://n2t.net/ark:/65665/3661b44c7-b8c8-4507-8b70-fa65b786c592</v>
      </c>
      <c r="H1301" s="35" t="s">
        <v>19934</v>
      </c>
      <c r="I1301" s="37" t="str" cm="1">
        <f t="array" ref="I1301">HYPERLINK("https://n2t.net/ark:/65665/3d5f73d18-4d0c-4cee-bfc2-0b9b31a1aa19")</f>
        <v>https://n2t.net/ark:/65665/3d5f73d18-4d0c-4cee-bfc2-0b9b31a1aa19</v>
      </c>
      <c r="J1301" s="35" t="s">
        <v>9185</v>
      </c>
      <c r="K1301" s="35" t="s">
        <v>9185</v>
      </c>
      <c r="L1301" s="43" t="str" cm="1">
        <f t="array" ref="L1301">HYPERLINK("https://www.ncbi.nlm.nih.gov/biosample/?term=SAMN48403031","SAMN48403031")</f>
        <v>SAMN48403031</v>
      </c>
      <c r="M1301" s="43" t="str" cm="1">
        <f t="array" ref="M1301">HYPERLINK("https://www.ncbi.nlm.nih.gov/sra/?term=SRR33529878","SRR33529878")</f>
        <v>SRR33529878</v>
      </c>
      <c r="N1301" s="43" t="str" cm="1">
        <f t="array" ref="N1301">HYPERLINK("https://www.ncbi.nlm.nih.gov/nuccore/PV662069","PV662069")</f>
        <v>PV662069</v>
      </c>
      <c r="O1301" s="37"/>
      <c r="P1301" s="41" t="s">
        <v>11249</v>
      </c>
    </row>
    <row r="1302" spans="1:16" ht="12.75" customHeight="1">
      <c r="A1302" s="35" t="s">
        <v>19884</v>
      </c>
      <c r="B1302" s="36" t="s">
        <v>19935</v>
      </c>
      <c r="C1302" s="35" t="s">
        <v>8524</v>
      </c>
      <c r="D1302" s="35" t="s">
        <v>8979</v>
      </c>
      <c r="E1302" s="38" t="s">
        <v>19936</v>
      </c>
      <c r="F1302" s="39"/>
      <c r="G1302" s="40" t="s">
        <v>19937</v>
      </c>
      <c r="H1302" s="35" t="s">
        <v>9227</v>
      </c>
      <c r="I1302" s="40" t="s">
        <v>19938</v>
      </c>
      <c r="J1302" s="35" t="s">
        <v>19939</v>
      </c>
      <c r="K1302" s="40" t="s">
        <v>19940</v>
      </c>
      <c r="L1302" s="40" t="s">
        <v>19941</v>
      </c>
      <c r="M1302" s="40" t="s">
        <v>19942</v>
      </c>
      <c r="N1302" s="40" t="s">
        <v>19943</v>
      </c>
      <c r="O1302" s="37"/>
      <c r="P1302" s="41" t="s">
        <v>9021</v>
      </c>
    </row>
    <row r="1303" spans="1:16" ht="12.75" customHeight="1">
      <c r="A1303" s="35" t="s">
        <v>8491</v>
      </c>
      <c r="B1303" s="36" t="s">
        <v>19944</v>
      </c>
      <c r="C1303" s="35" t="s">
        <v>8527</v>
      </c>
      <c r="D1303" s="35" t="s">
        <v>8991</v>
      </c>
      <c r="E1303" s="38" t="s">
        <v>19945</v>
      </c>
      <c r="F1303" s="39"/>
      <c r="G1303" s="40" t="s">
        <v>19946</v>
      </c>
      <c r="H1303" s="35" t="s">
        <v>19947</v>
      </c>
      <c r="I1303" s="40" t="s">
        <v>19948</v>
      </c>
      <c r="J1303" s="35" t="s">
        <v>19949</v>
      </c>
      <c r="K1303" s="40" t="s">
        <v>19950</v>
      </c>
      <c r="L1303" s="40" t="s">
        <v>19951</v>
      </c>
      <c r="M1303" s="40" t="s">
        <v>19952</v>
      </c>
      <c r="N1303" s="40" t="s">
        <v>19953</v>
      </c>
      <c r="O1303" s="37"/>
      <c r="P1303" s="41" t="s">
        <v>9122</v>
      </c>
    </row>
    <row r="1304" spans="1:16" ht="12.95" customHeight="1">
      <c r="A1304" s="35" t="s">
        <v>8491</v>
      </c>
      <c r="B1304" s="36" t="s">
        <v>19944</v>
      </c>
      <c r="C1304" s="35" t="s">
        <v>8527</v>
      </c>
      <c r="D1304" s="35" t="s">
        <v>8991</v>
      </c>
      <c r="E1304" s="38" t="s">
        <v>19954</v>
      </c>
      <c r="F1304" s="39"/>
      <c r="G1304" s="37" t="str" cm="1">
        <f t="array" ref="G1304">HYPERLINK("https://n2t.net/ark:/65665/331d219c7-57af-4cf2-9b01-d9dbc21b14ee")</f>
        <v>https://n2t.net/ark:/65665/331d219c7-57af-4cf2-9b01-d9dbc21b14ee</v>
      </c>
      <c r="H1304" s="35" t="s">
        <v>19955</v>
      </c>
      <c r="I1304" s="37" t="str" cm="1">
        <f t="array" ref="I1304">HYPERLINK("https://n2t.net/ark:/65665/367772e86-0a48-436b-b339-837373f55f45")</f>
        <v>https://n2t.net/ark:/65665/367772e86-0a48-436b-b339-837373f55f45</v>
      </c>
      <c r="J1304" s="35" t="s">
        <v>9185</v>
      </c>
      <c r="K1304" s="35" t="s">
        <v>9185</v>
      </c>
      <c r="L1304" s="43" t="str" cm="1">
        <f t="array" ref="L1304">HYPERLINK("https://www.ncbi.nlm.nih.gov/biosample/?term=SAMN48403130","SAMN48403130")</f>
        <v>SAMN48403130</v>
      </c>
      <c r="M1304" s="43" t="str" cm="1">
        <f t="array" ref="M1304">HYPERLINK("https://www.ncbi.nlm.nih.gov/sra/?term=SRR33529986","SRR33529986")</f>
        <v>SRR33529986</v>
      </c>
      <c r="N1304" s="43" t="str" cm="1">
        <f t="array" ref="N1304">HYPERLINK("https://www.ncbi.nlm.nih.gov/nuccore/PV662080","PV662080")</f>
        <v>PV662080</v>
      </c>
      <c r="O1304" s="37"/>
      <c r="P1304" s="41" t="s">
        <v>11249</v>
      </c>
    </row>
    <row r="1305" spans="1:16" ht="12.75" customHeight="1">
      <c r="A1305" s="35" t="s">
        <v>8491</v>
      </c>
      <c r="B1305" s="36" t="s">
        <v>19956</v>
      </c>
      <c r="C1305" s="35" t="s">
        <v>8529</v>
      </c>
      <c r="D1305" s="35" t="s">
        <v>9344</v>
      </c>
      <c r="E1305" s="38" t="s">
        <v>19957</v>
      </c>
      <c r="F1305" s="42" t="s">
        <v>19958</v>
      </c>
      <c r="G1305" s="37"/>
      <c r="H1305" s="37"/>
      <c r="I1305" s="37"/>
      <c r="J1305" s="37"/>
      <c r="K1305" s="37"/>
      <c r="L1305" s="40" t="s">
        <v>19959</v>
      </c>
      <c r="M1305" s="40" t="s">
        <v>19960</v>
      </c>
      <c r="N1305" s="40" t="s">
        <v>19961</v>
      </c>
      <c r="O1305" s="37"/>
      <c r="P1305" s="41" t="s">
        <v>9021</v>
      </c>
    </row>
    <row r="1306" spans="1:16" ht="12.75" customHeight="1">
      <c r="A1306" s="35" t="s">
        <v>8491</v>
      </c>
      <c r="B1306" s="36" t="s">
        <v>19962</v>
      </c>
      <c r="C1306" s="35" t="s">
        <v>8534</v>
      </c>
      <c r="D1306" s="35" t="s">
        <v>8991</v>
      </c>
      <c r="E1306" s="38" t="s">
        <v>19963</v>
      </c>
      <c r="F1306" s="39"/>
      <c r="G1306" s="40" t="s">
        <v>19964</v>
      </c>
      <c r="H1306" s="35" t="s">
        <v>19965</v>
      </c>
      <c r="I1306" s="40" t="s">
        <v>19966</v>
      </c>
      <c r="J1306" s="35" t="s">
        <v>19967</v>
      </c>
      <c r="K1306" s="40" t="s">
        <v>19968</v>
      </c>
      <c r="L1306" s="40" t="s">
        <v>19969</v>
      </c>
      <c r="M1306" s="40" t="s">
        <v>19970</v>
      </c>
      <c r="N1306" s="40" t="s">
        <v>19971</v>
      </c>
      <c r="O1306" s="37"/>
      <c r="P1306" s="41" t="s">
        <v>9021</v>
      </c>
    </row>
    <row r="1307" spans="1:16" ht="12.75" customHeight="1">
      <c r="A1307" s="35" t="s">
        <v>8491</v>
      </c>
      <c r="B1307" s="36" t="s">
        <v>19962</v>
      </c>
      <c r="C1307" s="35" t="s">
        <v>8534</v>
      </c>
      <c r="D1307" s="35" t="s">
        <v>8991</v>
      </c>
      <c r="E1307" s="38" t="s">
        <v>19972</v>
      </c>
      <c r="F1307" s="39"/>
      <c r="G1307" s="40" t="s">
        <v>19973</v>
      </c>
      <c r="H1307" s="35" t="s">
        <v>19974</v>
      </c>
      <c r="I1307" s="40" t="s">
        <v>19975</v>
      </c>
      <c r="J1307" s="35" t="s">
        <v>19976</v>
      </c>
      <c r="K1307" s="40" t="s">
        <v>19977</v>
      </c>
      <c r="L1307" s="40" t="s">
        <v>19978</v>
      </c>
      <c r="M1307" s="40" t="s">
        <v>19979</v>
      </c>
      <c r="N1307" s="40" t="s">
        <v>19980</v>
      </c>
      <c r="O1307" s="37"/>
      <c r="P1307" s="41" t="s">
        <v>9920</v>
      </c>
    </row>
    <row r="1308" spans="1:16" ht="12.95" customHeight="1">
      <c r="A1308" s="35" t="s">
        <v>8491</v>
      </c>
      <c r="B1308" s="36" t="s">
        <v>19962</v>
      </c>
      <c r="C1308" s="35" t="s">
        <v>8534</v>
      </c>
      <c r="D1308" s="35" t="s">
        <v>8991</v>
      </c>
      <c r="E1308" s="38" t="s">
        <v>19981</v>
      </c>
      <c r="F1308" s="39"/>
      <c r="G1308" s="37" t="str" cm="1">
        <f t="array" ref="G1308">HYPERLINK("https://n2t.net/ark:/65665/33fb4e7f5-6211-45e4-81d5-e7c5b4fc98b4")</f>
        <v>https://n2t.net/ark:/65665/33fb4e7f5-6211-45e4-81d5-e7c5b4fc98b4</v>
      </c>
      <c r="H1308" s="35" t="s">
        <v>19982</v>
      </c>
      <c r="I1308" s="37" t="str" cm="1">
        <f t="array" ref="I1308">HYPERLINK("https://n2t.net/ark:/65665/3b45562f9-a7be-4b2c-8886-16cf0e5972ef")</f>
        <v>https://n2t.net/ark:/65665/3b45562f9-a7be-4b2c-8886-16cf0e5972ef</v>
      </c>
      <c r="J1308" s="35" t="s">
        <v>9185</v>
      </c>
      <c r="K1308" s="35" t="s">
        <v>9185</v>
      </c>
      <c r="L1308" s="43" t="str" cm="1">
        <f t="array" ref="L1308">HYPERLINK("https://www.ncbi.nlm.nih.gov/biosample/?term=SAMN48403272","SAMN48403272")</f>
        <v>SAMN48403272</v>
      </c>
      <c r="M1308" s="43" t="str" cm="1">
        <f t="array" ref="M1308">HYPERLINK("https://www.ncbi.nlm.nih.gov/sra/?term=SRR33529685","SRR33529685")</f>
        <v>SRR33529685</v>
      </c>
      <c r="N1308" s="43" t="str" cm="1">
        <f t="array" ref="N1308">HYPERLINK("https://www.ncbi.nlm.nih.gov/nuccore/PV662068","PV662068")</f>
        <v>PV662068</v>
      </c>
      <c r="O1308" s="37"/>
      <c r="P1308" s="41" t="s">
        <v>11249</v>
      </c>
    </row>
    <row r="1309" spans="1:16" ht="12.95" customHeight="1">
      <c r="A1309" s="35" t="s">
        <v>8491</v>
      </c>
      <c r="B1309" s="36" t="s">
        <v>19962</v>
      </c>
      <c r="C1309" s="35" t="s">
        <v>8534</v>
      </c>
      <c r="D1309" s="35" t="s">
        <v>8991</v>
      </c>
      <c r="E1309" s="38" t="s">
        <v>19983</v>
      </c>
      <c r="F1309" s="39"/>
      <c r="G1309" s="37" t="str" cm="1">
        <f t="array" ref="G1309">HYPERLINK("https://n2t.net/ark:/65665/39c218d67-b77d-400e-91ea-a565888018f6")</f>
        <v>https://n2t.net/ark:/65665/39c218d67-b77d-400e-91ea-a565888018f6</v>
      </c>
      <c r="H1309" s="35" t="s">
        <v>19984</v>
      </c>
      <c r="I1309" s="37" t="str" cm="1">
        <f t="array" ref="I1309">HYPERLINK("https://n2t.net/ark:/65665/3138ab423-efbe-4cbe-b115-bc339f352465")</f>
        <v>https://n2t.net/ark:/65665/3138ab423-efbe-4cbe-b115-bc339f352465</v>
      </c>
      <c r="J1309" s="35" t="s">
        <v>9185</v>
      </c>
      <c r="K1309" s="35" t="s">
        <v>9185</v>
      </c>
      <c r="L1309" s="43" t="str" cm="1">
        <f t="array" ref="L1309">HYPERLINK("https://www.ncbi.nlm.nih.gov/biosample/?term=SAMN48403273","SAMN48403273")</f>
        <v>SAMN48403273</v>
      </c>
      <c r="M1309" s="43" t="str" cm="1">
        <f t="array" ref="M1309">HYPERLINK("https://www.ncbi.nlm.nih.gov/sra/?term=SRR33529684","SRR33529684")</f>
        <v>SRR33529684</v>
      </c>
      <c r="N1309" s="43" t="str" cm="1">
        <f t="array" ref="N1309">HYPERLINK("https://www.ncbi.nlm.nih.gov/nuccore/PV662062","PV662062")</f>
        <v>PV662062</v>
      </c>
      <c r="O1309" s="37"/>
      <c r="P1309" s="41" t="s">
        <v>11249</v>
      </c>
    </row>
    <row r="1310" spans="1:16" ht="12.95" customHeight="1">
      <c r="A1310" s="35" t="s">
        <v>8491</v>
      </c>
      <c r="B1310" s="36" t="s">
        <v>19962</v>
      </c>
      <c r="C1310" s="35" t="s">
        <v>8534</v>
      </c>
      <c r="D1310" s="35" t="s">
        <v>8991</v>
      </c>
      <c r="E1310" s="38" t="s">
        <v>19985</v>
      </c>
      <c r="F1310" s="39"/>
      <c r="G1310" s="37" t="str" cm="1">
        <f t="array" ref="G1310">HYPERLINK("https://n2t.net/ark:/65665/36e45b967-326f-405f-aef6-7b29187a0d96")</f>
        <v>https://n2t.net/ark:/65665/36e45b967-326f-405f-aef6-7b29187a0d96</v>
      </c>
      <c r="H1310" s="35" t="s">
        <v>19986</v>
      </c>
      <c r="I1310" s="37" t="str" cm="1">
        <f t="array" ref="I1310">HYPERLINK("https://n2t.net/ark:/65665/347996fc0-944f-4681-be6f-65695cac8c02")</f>
        <v>https://n2t.net/ark:/65665/347996fc0-944f-4681-be6f-65695cac8c02</v>
      </c>
      <c r="J1310" s="35" t="s">
        <v>9185</v>
      </c>
      <c r="K1310" s="35" t="s">
        <v>9185</v>
      </c>
      <c r="L1310" s="43" t="str" cm="1">
        <f t="array" ref="L1310">HYPERLINK("https://www.ncbi.nlm.nih.gov/biosample/?term=SAMN48403274","SAMN48403274")</f>
        <v>SAMN48403274</v>
      </c>
      <c r="M1310" s="43" t="str" cm="1">
        <f t="array" ref="M1310">HYPERLINK("https://www.ncbi.nlm.nih.gov/sra/?term=SRR33529683","SRR33529683")</f>
        <v>SRR33529683</v>
      </c>
      <c r="N1310" s="43" t="str" cm="1">
        <f t="array" ref="N1310">HYPERLINK("https://www.ncbi.nlm.nih.gov/nuccore/PV662081","PV662081")</f>
        <v>PV662081</v>
      </c>
      <c r="O1310" s="37"/>
      <c r="P1310" s="41" t="s">
        <v>11249</v>
      </c>
    </row>
    <row r="1311" spans="1:16" ht="12.75" customHeight="1">
      <c r="A1311" s="35" t="s">
        <v>8491</v>
      </c>
      <c r="B1311" s="36" t="s">
        <v>19987</v>
      </c>
      <c r="C1311" s="35" t="s">
        <v>8539</v>
      </c>
      <c r="D1311" s="35" t="s">
        <v>8991</v>
      </c>
      <c r="E1311" s="38" t="s">
        <v>19988</v>
      </c>
      <c r="F1311" s="39"/>
      <c r="G1311" s="40" t="s">
        <v>19989</v>
      </c>
      <c r="H1311" s="35" t="s">
        <v>19990</v>
      </c>
      <c r="I1311" s="40" t="s">
        <v>19991</v>
      </c>
      <c r="J1311" s="35" t="s">
        <v>19992</v>
      </c>
      <c r="K1311" s="40" t="s">
        <v>19993</v>
      </c>
      <c r="L1311" s="40" t="s">
        <v>19994</v>
      </c>
      <c r="M1311" s="40" t="s">
        <v>19995</v>
      </c>
      <c r="N1311" s="40" t="s">
        <v>19996</v>
      </c>
      <c r="O1311" s="37"/>
      <c r="P1311" s="41" t="s">
        <v>9021</v>
      </c>
    </row>
    <row r="1312" spans="1:16" ht="12.75" customHeight="1">
      <c r="A1312" s="35" t="s">
        <v>8491</v>
      </c>
      <c r="B1312" s="36" t="s">
        <v>19997</v>
      </c>
      <c r="C1312" s="35" t="s">
        <v>8541</v>
      </c>
      <c r="D1312" s="35" t="s">
        <v>8991</v>
      </c>
      <c r="E1312" s="38" t="s">
        <v>19998</v>
      </c>
      <c r="F1312" s="39"/>
      <c r="G1312" s="40" t="s">
        <v>19999</v>
      </c>
      <c r="H1312" s="35" t="s">
        <v>20000</v>
      </c>
      <c r="I1312" s="40" t="s">
        <v>20001</v>
      </c>
      <c r="J1312" s="35" t="s">
        <v>20002</v>
      </c>
      <c r="K1312" s="40" t="s">
        <v>20003</v>
      </c>
      <c r="L1312" s="40" t="s">
        <v>20004</v>
      </c>
      <c r="M1312" s="40" t="s">
        <v>20005</v>
      </c>
      <c r="N1312" s="40" t="s">
        <v>20006</v>
      </c>
      <c r="O1312" s="37"/>
      <c r="P1312" s="41" t="s">
        <v>9122</v>
      </c>
    </row>
    <row r="1313" spans="1:16" ht="12.75" customHeight="1">
      <c r="A1313" s="35" t="s">
        <v>8491</v>
      </c>
      <c r="B1313" s="36" t="s">
        <v>19997</v>
      </c>
      <c r="C1313" s="35" t="s">
        <v>8541</v>
      </c>
      <c r="D1313" s="35" t="s">
        <v>8991</v>
      </c>
      <c r="E1313" s="38" t="s">
        <v>19998</v>
      </c>
      <c r="F1313" s="39"/>
      <c r="G1313" s="40" t="s">
        <v>19999</v>
      </c>
      <c r="H1313" s="35" t="s">
        <v>20000</v>
      </c>
      <c r="I1313" s="40" t="s">
        <v>20001</v>
      </c>
      <c r="J1313" s="35" t="s">
        <v>20002</v>
      </c>
      <c r="K1313" s="40" t="s">
        <v>20003</v>
      </c>
      <c r="L1313" s="40" t="s">
        <v>20007</v>
      </c>
      <c r="M1313" s="40" t="s">
        <v>20008</v>
      </c>
      <c r="N1313" s="40" t="s">
        <v>20009</v>
      </c>
      <c r="O1313" s="37"/>
      <c r="P1313" s="41" t="s">
        <v>9122</v>
      </c>
    </row>
    <row r="1314" spans="1:16" ht="12.75" customHeight="1">
      <c r="A1314" s="35" t="s">
        <v>8491</v>
      </c>
      <c r="B1314" s="36" t="s">
        <v>20010</v>
      </c>
      <c r="C1314" s="35" t="s">
        <v>8543</v>
      </c>
      <c r="D1314" s="35" t="s">
        <v>9459</v>
      </c>
      <c r="E1314" s="38" t="s">
        <v>20011</v>
      </c>
      <c r="F1314" s="39"/>
      <c r="G1314" s="40" t="s">
        <v>20012</v>
      </c>
      <c r="H1314" s="35" t="s">
        <v>20013</v>
      </c>
      <c r="I1314" s="40" t="s">
        <v>20014</v>
      </c>
      <c r="J1314" s="35" t="s">
        <v>20015</v>
      </c>
      <c r="K1314" s="40" t="s">
        <v>20016</v>
      </c>
      <c r="L1314" s="40" t="s">
        <v>20017</v>
      </c>
      <c r="M1314" s="40" t="s">
        <v>20018</v>
      </c>
      <c r="N1314" s="40" t="s">
        <v>20019</v>
      </c>
      <c r="O1314" s="37"/>
      <c r="P1314" s="41" t="s">
        <v>9122</v>
      </c>
    </row>
    <row r="1315" spans="1:16" ht="12.75" customHeight="1">
      <c r="A1315" s="35" t="s">
        <v>8491</v>
      </c>
      <c r="B1315" s="36" t="s">
        <v>20010</v>
      </c>
      <c r="C1315" s="35" t="s">
        <v>8543</v>
      </c>
      <c r="D1315" s="35" t="s">
        <v>9459</v>
      </c>
      <c r="E1315" s="38" t="s">
        <v>20020</v>
      </c>
      <c r="F1315" s="39"/>
      <c r="G1315" s="40" t="s">
        <v>20021</v>
      </c>
      <c r="H1315" s="35" t="s">
        <v>20022</v>
      </c>
      <c r="I1315" s="40" t="s">
        <v>20023</v>
      </c>
      <c r="J1315" s="35" t="s">
        <v>20024</v>
      </c>
      <c r="K1315" s="40" t="s">
        <v>20025</v>
      </c>
      <c r="L1315" s="40" t="s">
        <v>20026</v>
      </c>
      <c r="M1315" s="40" t="s">
        <v>20027</v>
      </c>
      <c r="N1315" s="40" t="s">
        <v>20028</v>
      </c>
      <c r="O1315" s="37"/>
      <c r="P1315" s="41" t="s">
        <v>9122</v>
      </c>
    </row>
    <row r="1316" spans="1:16" ht="12.75" customHeight="1">
      <c r="A1316" s="35" t="s">
        <v>8491</v>
      </c>
      <c r="B1316" s="36" t="s">
        <v>20029</v>
      </c>
      <c r="C1316" s="35" t="s">
        <v>8547</v>
      </c>
      <c r="D1316" s="35" t="s">
        <v>8991</v>
      </c>
      <c r="E1316" s="38" t="s">
        <v>20030</v>
      </c>
      <c r="F1316" s="39"/>
      <c r="G1316" s="40" t="s">
        <v>20031</v>
      </c>
      <c r="H1316" s="35" t="s">
        <v>20032</v>
      </c>
      <c r="I1316" s="40" t="s">
        <v>20033</v>
      </c>
      <c r="J1316" s="35" t="s">
        <v>20034</v>
      </c>
      <c r="K1316" s="40" t="s">
        <v>20035</v>
      </c>
      <c r="L1316" s="40" t="s">
        <v>20036</v>
      </c>
      <c r="M1316" s="40" t="s">
        <v>20037</v>
      </c>
      <c r="N1316" s="40" t="s">
        <v>20038</v>
      </c>
      <c r="O1316" s="37"/>
      <c r="P1316" s="41" t="s">
        <v>9920</v>
      </c>
    </row>
    <row r="1317" spans="1:16" ht="12.95" customHeight="1">
      <c r="A1317" s="35" t="s">
        <v>8491</v>
      </c>
      <c r="B1317" s="36" t="s">
        <v>20029</v>
      </c>
      <c r="C1317" s="35" t="s">
        <v>8547</v>
      </c>
      <c r="D1317" s="35" t="s">
        <v>8991</v>
      </c>
      <c r="E1317" s="38" t="s">
        <v>20039</v>
      </c>
      <c r="F1317" s="39"/>
      <c r="G1317" s="37" t="str" cm="1">
        <f t="array" ref="G1317">HYPERLINK("https://n2t.net/ark:/65665/308e88433-7c50-4f2a-bde6-71abd9a6f4bd")</f>
        <v>https://n2t.net/ark:/65665/308e88433-7c50-4f2a-bde6-71abd9a6f4bd</v>
      </c>
      <c r="H1317" s="35" t="s">
        <v>20040</v>
      </c>
      <c r="I1317" s="37" t="str" cm="1">
        <f t="array" ref="I1317">HYPERLINK("https://n2t.net/ark:/65665/36d233376-436d-4528-b75c-ff79ae021223")</f>
        <v>https://n2t.net/ark:/65665/36d233376-436d-4528-b75c-ff79ae021223</v>
      </c>
      <c r="J1317" s="35" t="s">
        <v>9185</v>
      </c>
      <c r="K1317" s="35" t="s">
        <v>9185</v>
      </c>
      <c r="L1317" s="43" t="str" cm="1">
        <f t="array" ref="L1317">HYPERLINK("https://www.ncbi.nlm.nih.gov/biosample/?term=SAMN48403275","SAMN48403275")</f>
        <v>SAMN48403275</v>
      </c>
      <c r="M1317" s="43" t="str" cm="1">
        <f t="array" ref="M1317">HYPERLINK("https://www.ncbi.nlm.nih.gov/sra/?term=SRR33529682","SRR33529682")</f>
        <v>SRR33529682</v>
      </c>
      <c r="N1317" s="43" t="str" cm="1">
        <f t="array" ref="N1317">HYPERLINK("https://www.ncbi.nlm.nih.gov/nuccore/PV662071","PV662071")</f>
        <v>PV662071</v>
      </c>
      <c r="O1317" s="37"/>
      <c r="P1317" s="41" t="s">
        <v>11249</v>
      </c>
    </row>
    <row r="1318" spans="1:16" ht="12.75" customHeight="1">
      <c r="A1318" s="35" t="s">
        <v>8554</v>
      </c>
      <c r="B1318" s="36" t="s">
        <v>20041</v>
      </c>
      <c r="C1318" s="35" t="s">
        <v>8564</v>
      </c>
      <c r="D1318" s="35" t="s">
        <v>8991</v>
      </c>
      <c r="E1318" s="38" t="s">
        <v>20042</v>
      </c>
      <c r="F1318" s="39"/>
      <c r="G1318" s="40" t="s">
        <v>20043</v>
      </c>
      <c r="H1318" s="35" t="s">
        <v>20044</v>
      </c>
      <c r="I1318" s="40" t="s">
        <v>20045</v>
      </c>
      <c r="J1318" s="35" t="s">
        <v>20046</v>
      </c>
      <c r="K1318" s="40" t="s">
        <v>20047</v>
      </c>
      <c r="L1318" s="40" t="s">
        <v>20048</v>
      </c>
      <c r="M1318" s="40" t="s">
        <v>20049</v>
      </c>
      <c r="N1318" s="40" t="s">
        <v>20050</v>
      </c>
      <c r="O1318" s="37"/>
      <c r="P1318" s="41" t="s">
        <v>9021</v>
      </c>
    </row>
    <row r="1319" spans="1:16" ht="12.95" customHeight="1">
      <c r="A1319" s="35" t="s">
        <v>8565</v>
      </c>
      <c r="B1319" s="36" t="s">
        <v>20051</v>
      </c>
      <c r="C1319" s="35" t="s">
        <v>8569</v>
      </c>
      <c r="D1319" s="35" t="s">
        <v>8991</v>
      </c>
      <c r="E1319" s="38" t="s">
        <v>20052</v>
      </c>
      <c r="F1319" s="39"/>
      <c r="G1319" s="37" t="str" cm="1">
        <f t="array" ref="G1319">HYPERLINK("https://n2t.net/ark:/65665/302345f9f-25cb-4661-b1ed-542253c56a9c")</f>
        <v>https://n2t.net/ark:/65665/302345f9f-25cb-4661-b1ed-542253c56a9c</v>
      </c>
      <c r="H1319" s="35" t="s">
        <v>20053</v>
      </c>
      <c r="I1319" s="37" t="str" cm="1">
        <f t="array" ref="I1319">HYPERLINK("https://n2t.net/ark:/65665/344ab3b94-af4e-4774-a9c9-e275fd1db94b")</f>
        <v>https://n2t.net/ark:/65665/344ab3b94-af4e-4774-a9c9-e275fd1db94b</v>
      </c>
      <c r="J1319" s="35" t="s">
        <v>9185</v>
      </c>
      <c r="K1319" s="35" t="s">
        <v>9185</v>
      </c>
      <c r="L1319" s="43" t="str" cm="1">
        <f t="array" ref="L1319">HYPERLINK("https://www.ncbi.nlm.nih.gov/biosample/?term=SAMN48403301","SAMN48403301")</f>
        <v>SAMN48403301</v>
      </c>
      <c r="M1319" s="43" t="str" cm="1">
        <f t="array" ref="M1319">HYPERLINK("https://www.ncbi.nlm.nih.gov/sra/?term=SRR33529772","SRR33529772")</f>
        <v>SRR33529772</v>
      </c>
      <c r="N1319" s="43" t="str" cm="1">
        <f t="array" ref="N1319">HYPERLINK("https://www.ncbi.nlm.nih.gov/nuccore/PV651709","PV651709")</f>
        <v>PV651709</v>
      </c>
      <c r="O1319" s="37"/>
      <c r="P1319" s="41" t="s">
        <v>10935</v>
      </c>
    </row>
    <row r="1320" spans="1:16" ht="12.95" customHeight="1">
      <c r="A1320" s="35" t="s">
        <v>8565</v>
      </c>
      <c r="B1320" s="36" t="s">
        <v>20051</v>
      </c>
      <c r="C1320" s="35" t="s">
        <v>8569</v>
      </c>
      <c r="D1320" s="35" t="s">
        <v>8991</v>
      </c>
      <c r="E1320" s="38" t="s">
        <v>20054</v>
      </c>
      <c r="F1320" s="39"/>
      <c r="G1320" s="37" t="str" cm="1">
        <f t="array" ref="G1320">HYPERLINK("https://n2t.net/ark:/65665/3b59b3482-b3f9-4ef9-b1d6-7cd3c2bad8e6")</f>
        <v>https://n2t.net/ark:/65665/3b59b3482-b3f9-4ef9-b1d6-7cd3c2bad8e6</v>
      </c>
      <c r="H1320" s="35" t="s">
        <v>20055</v>
      </c>
      <c r="I1320" s="37" t="str" cm="1">
        <f t="array" ref="I1320">HYPERLINK("https://n2t.net/ark:/65665/3d317bdb7-8494-4f00-9160-8f59c50b3ea0")</f>
        <v>https://n2t.net/ark:/65665/3d317bdb7-8494-4f00-9160-8f59c50b3ea0</v>
      </c>
      <c r="J1320" s="35" t="s">
        <v>9185</v>
      </c>
      <c r="K1320" s="35" t="s">
        <v>9185</v>
      </c>
      <c r="L1320" s="43" t="str" cm="1">
        <f t="array" ref="L1320">HYPERLINK("https://www.ncbi.nlm.nih.gov/biosample/?term=SAMN48403302","SAMN48403302")</f>
        <v>SAMN48403302</v>
      </c>
      <c r="M1320" s="43" t="str" cm="1">
        <f t="array" ref="M1320">HYPERLINK("https://www.ncbi.nlm.nih.gov/sra/?term=SRR33529771","SRR33529771")</f>
        <v>SRR33529771</v>
      </c>
      <c r="N1320" s="43" t="str" cm="1">
        <f t="array" ref="N1320">HYPERLINK("https://www.ncbi.nlm.nih.gov/nuccore/PV651713","PV651713")</f>
        <v>PV651713</v>
      </c>
      <c r="O1320" s="37"/>
      <c r="P1320" s="41" t="s">
        <v>10935</v>
      </c>
    </row>
    <row r="1321" spans="1:16" ht="12.75" customHeight="1">
      <c r="A1321" s="35" t="s">
        <v>8570</v>
      </c>
      <c r="B1321" s="36" t="s">
        <v>20056</v>
      </c>
      <c r="C1321" s="35" t="s">
        <v>8576</v>
      </c>
      <c r="D1321" s="35" t="s">
        <v>8991</v>
      </c>
      <c r="E1321" s="38" t="s">
        <v>20057</v>
      </c>
      <c r="F1321" s="39"/>
      <c r="G1321" s="40" t="s">
        <v>20058</v>
      </c>
      <c r="H1321" s="35" t="s">
        <v>20059</v>
      </c>
      <c r="I1321" s="40" t="s">
        <v>20060</v>
      </c>
      <c r="J1321" s="35" t="s">
        <v>20061</v>
      </c>
      <c r="K1321" s="40" t="s">
        <v>20062</v>
      </c>
      <c r="L1321" s="40" t="s">
        <v>20063</v>
      </c>
      <c r="M1321" s="40" t="s">
        <v>20064</v>
      </c>
      <c r="N1321" s="40" t="s">
        <v>20065</v>
      </c>
      <c r="O1321" s="37"/>
      <c r="P1321" s="41" t="s">
        <v>9342</v>
      </c>
    </row>
    <row r="1322" spans="1:16" ht="12.75" customHeight="1">
      <c r="A1322" s="35" t="s">
        <v>8570</v>
      </c>
      <c r="B1322" s="36" t="s">
        <v>20056</v>
      </c>
      <c r="C1322" s="35" t="s">
        <v>8576</v>
      </c>
      <c r="D1322" s="35" t="s">
        <v>8991</v>
      </c>
      <c r="E1322" s="38" t="s">
        <v>20066</v>
      </c>
      <c r="F1322" s="39"/>
      <c r="G1322" s="40" t="s">
        <v>20067</v>
      </c>
      <c r="H1322" s="35" t="s">
        <v>20068</v>
      </c>
      <c r="I1322" s="40" t="s">
        <v>20069</v>
      </c>
      <c r="J1322" s="35" t="s">
        <v>20070</v>
      </c>
      <c r="K1322" s="40" t="s">
        <v>20071</v>
      </c>
      <c r="L1322" s="40" t="s">
        <v>20072</v>
      </c>
      <c r="M1322" s="40" t="s">
        <v>20073</v>
      </c>
      <c r="N1322" s="40" t="s">
        <v>20074</v>
      </c>
      <c r="O1322" s="37"/>
      <c r="P1322" s="41" t="s">
        <v>9342</v>
      </c>
    </row>
    <row r="1323" spans="1:16" ht="12.75" customHeight="1">
      <c r="A1323" s="35" t="s">
        <v>8570</v>
      </c>
      <c r="B1323" s="36" t="s">
        <v>20075</v>
      </c>
      <c r="C1323" s="35" t="s">
        <v>8585</v>
      </c>
      <c r="D1323" s="35" t="s">
        <v>8991</v>
      </c>
      <c r="E1323" s="38" t="s">
        <v>20076</v>
      </c>
      <c r="F1323" s="39"/>
      <c r="G1323" s="40" t="s">
        <v>20077</v>
      </c>
      <c r="H1323" s="35" t="s">
        <v>9185</v>
      </c>
      <c r="I1323" s="35" t="s">
        <v>9185</v>
      </c>
      <c r="J1323" s="35" t="s">
        <v>20078</v>
      </c>
      <c r="K1323" s="40" t="s">
        <v>20079</v>
      </c>
      <c r="L1323" s="40" t="s">
        <v>20080</v>
      </c>
      <c r="M1323" s="40" t="s">
        <v>20081</v>
      </c>
      <c r="N1323" s="40" t="s">
        <v>20082</v>
      </c>
      <c r="O1323" s="37"/>
      <c r="P1323" s="41" t="s">
        <v>9122</v>
      </c>
    </row>
    <row r="1324" spans="1:16" ht="12.75" customHeight="1">
      <c r="A1324" s="35" t="s">
        <v>8605</v>
      </c>
      <c r="B1324" s="36" t="s">
        <v>20083</v>
      </c>
      <c r="C1324" s="35" t="s">
        <v>8610</v>
      </c>
      <c r="D1324" s="35" t="s">
        <v>8991</v>
      </c>
      <c r="E1324" s="38" t="s">
        <v>20084</v>
      </c>
      <c r="F1324" s="39"/>
      <c r="G1324" s="40" t="s">
        <v>20085</v>
      </c>
      <c r="H1324" s="35" t="s">
        <v>20086</v>
      </c>
      <c r="I1324" s="40" t="s">
        <v>20087</v>
      </c>
      <c r="J1324" s="35" t="s">
        <v>20088</v>
      </c>
      <c r="K1324" s="40" t="s">
        <v>20089</v>
      </c>
      <c r="L1324" s="40" t="s">
        <v>20090</v>
      </c>
      <c r="M1324" s="40" t="s">
        <v>20091</v>
      </c>
      <c r="N1324" s="40" t="s">
        <v>20092</v>
      </c>
      <c r="O1324" s="37"/>
      <c r="P1324" s="41" t="s">
        <v>10273</v>
      </c>
    </row>
    <row r="1325" spans="1:16" ht="12.75" customHeight="1">
      <c r="A1325" s="35" t="s">
        <v>8605</v>
      </c>
      <c r="B1325" s="36" t="s">
        <v>20083</v>
      </c>
      <c r="C1325" s="35" t="s">
        <v>8610</v>
      </c>
      <c r="D1325" s="35" t="s">
        <v>8991</v>
      </c>
      <c r="E1325" s="38" t="s">
        <v>20093</v>
      </c>
      <c r="F1325" s="39"/>
      <c r="G1325" s="40" t="s">
        <v>20094</v>
      </c>
      <c r="H1325" s="35" t="s">
        <v>9185</v>
      </c>
      <c r="I1325" s="35" t="s">
        <v>9185</v>
      </c>
      <c r="J1325" s="35" t="s">
        <v>20095</v>
      </c>
      <c r="K1325" s="40" t="s">
        <v>20096</v>
      </c>
      <c r="L1325" s="40" t="s">
        <v>20097</v>
      </c>
      <c r="M1325" s="40" t="s">
        <v>20098</v>
      </c>
      <c r="N1325" s="40" t="s">
        <v>20099</v>
      </c>
      <c r="O1325" s="37"/>
      <c r="P1325" s="41" t="s">
        <v>9342</v>
      </c>
    </row>
    <row r="1326" spans="1:16" ht="12.75" customHeight="1">
      <c r="A1326" s="35" t="s">
        <v>8605</v>
      </c>
      <c r="B1326" s="36" t="s">
        <v>20083</v>
      </c>
      <c r="C1326" s="35" t="s">
        <v>8610</v>
      </c>
      <c r="D1326" s="35" t="s">
        <v>8991</v>
      </c>
      <c r="E1326" s="38" t="s">
        <v>20100</v>
      </c>
      <c r="F1326" s="39"/>
      <c r="G1326" s="40" t="s">
        <v>20101</v>
      </c>
      <c r="H1326" s="35" t="s">
        <v>20102</v>
      </c>
      <c r="I1326" s="40" t="s">
        <v>20103</v>
      </c>
      <c r="J1326" s="35" t="s">
        <v>20104</v>
      </c>
      <c r="K1326" s="40" t="s">
        <v>20105</v>
      </c>
      <c r="L1326" s="40" t="s">
        <v>20106</v>
      </c>
      <c r="M1326" s="40" t="s">
        <v>20107</v>
      </c>
      <c r="N1326" s="40" t="s">
        <v>20108</v>
      </c>
      <c r="O1326" s="37"/>
      <c r="P1326" s="41" t="s">
        <v>10273</v>
      </c>
    </row>
    <row r="1327" spans="1:16" ht="12.75" customHeight="1">
      <c r="A1327" s="35" t="s">
        <v>8605</v>
      </c>
      <c r="B1327" s="36" t="s">
        <v>20083</v>
      </c>
      <c r="C1327" s="35" t="s">
        <v>8610</v>
      </c>
      <c r="D1327" s="35" t="s">
        <v>8991</v>
      </c>
      <c r="E1327" s="38" t="s">
        <v>20109</v>
      </c>
      <c r="F1327" s="39"/>
      <c r="G1327" s="40" t="s">
        <v>20110</v>
      </c>
      <c r="H1327" s="35" t="s">
        <v>20111</v>
      </c>
      <c r="I1327" s="40" t="s">
        <v>20112</v>
      </c>
      <c r="J1327" s="35" t="s">
        <v>20113</v>
      </c>
      <c r="K1327" s="40" t="s">
        <v>20114</v>
      </c>
      <c r="L1327" s="40" t="s">
        <v>20115</v>
      </c>
      <c r="M1327" s="40" t="s">
        <v>20116</v>
      </c>
      <c r="N1327" s="40" t="s">
        <v>20117</v>
      </c>
      <c r="O1327" s="37"/>
      <c r="P1327" s="41" t="s">
        <v>10273</v>
      </c>
    </row>
    <row r="1328" spans="1:16" ht="12.95" customHeight="1">
      <c r="A1328" s="35" t="s">
        <v>8605</v>
      </c>
      <c r="B1328" s="36" t="s">
        <v>20083</v>
      </c>
      <c r="C1328" s="35" t="s">
        <v>8610</v>
      </c>
      <c r="D1328" s="35" t="s">
        <v>8991</v>
      </c>
      <c r="E1328" s="38" t="s">
        <v>20118</v>
      </c>
      <c r="F1328" s="39"/>
      <c r="G1328" s="37" t="str" cm="1">
        <f t="array" ref="G1328">HYPERLINK("https://n2t.net/ark:/65665/337e4b45f-be29-424d-ba0a-10948fc4ad31")</f>
        <v>https://n2t.net/ark:/65665/337e4b45f-be29-424d-ba0a-10948fc4ad31</v>
      </c>
      <c r="H1328" s="35" t="s">
        <v>20119</v>
      </c>
      <c r="I1328" s="37" t="str" cm="1">
        <f t="array" ref="I1328">HYPERLINK("https://n2t.net/ark:/65665/3d954f2d4-c64c-4976-86b4-af1014b50f7d")</f>
        <v>https://n2t.net/ark:/65665/3d954f2d4-c64c-4976-86b4-af1014b50f7d</v>
      </c>
      <c r="J1328" s="35" t="s">
        <v>9185</v>
      </c>
      <c r="K1328" s="35" t="s">
        <v>9185</v>
      </c>
      <c r="L1328" s="43" t="str" cm="1">
        <f t="array" ref="L1328">HYPERLINK("https://www.ncbi.nlm.nih.gov/biosample/?term=SAMN48403126","SAMN48403126")</f>
        <v>SAMN48403126</v>
      </c>
      <c r="M1328" s="43" t="str" cm="1">
        <f t="array" ref="M1328">HYPERLINK("https://www.ncbi.nlm.nih.gov/sra/?term=SRR33529991","SRR33529991")</f>
        <v>SRR33529991</v>
      </c>
      <c r="N1328" s="43" t="str" cm="1">
        <f t="array" ref="N1328">HYPERLINK("https://www.ncbi.nlm.nih.gov/nuccore/PV662060","PV662060")</f>
        <v>PV662060</v>
      </c>
      <c r="O1328" s="37"/>
      <c r="P1328" s="41" t="s">
        <v>11249</v>
      </c>
    </row>
    <row r="1329" spans="1:16" ht="12.75" customHeight="1">
      <c r="A1329" s="35" t="s">
        <v>8605</v>
      </c>
      <c r="B1329" s="36" t="s">
        <v>20120</v>
      </c>
      <c r="C1329" s="35" t="s">
        <v>8614</v>
      </c>
      <c r="D1329" s="35" t="s">
        <v>8991</v>
      </c>
      <c r="E1329" s="38" t="s">
        <v>20121</v>
      </c>
      <c r="F1329" s="39"/>
      <c r="G1329" s="40" t="s">
        <v>20122</v>
      </c>
      <c r="H1329" s="35" t="s">
        <v>20123</v>
      </c>
      <c r="I1329" s="40" t="s">
        <v>20124</v>
      </c>
      <c r="J1329" s="35" t="s">
        <v>20125</v>
      </c>
      <c r="K1329" s="40" t="s">
        <v>20126</v>
      </c>
      <c r="L1329" s="40" t="s">
        <v>20127</v>
      </c>
      <c r="M1329" s="40" t="s">
        <v>20128</v>
      </c>
      <c r="N1329" s="40" t="s">
        <v>20129</v>
      </c>
      <c r="O1329" s="37"/>
      <c r="P1329" s="41" t="s">
        <v>10487</v>
      </c>
    </row>
    <row r="1330" spans="1:16" ht="12.75" customHeight="1">
      <c r="A1330" s="35" t="s">
        <v>8605</v>
      </c>
      <c r="B1330" s="36" t="s">
        <v>20120</v>
      </c>
      <c r="C1330" s="35" t="s">
        <v>8614</v>
      </c>
      <c r="D1330" s="35" t="s">
        <v>8991</v>
      </c>
      <c r="E1330" s="38" t="s">
        <v>20130</v>
      </c>
      <c r="F1330" s="39"/>
      <c r="G1330" s="40" t="s">
        <v>20131</v>
      </c>
      <c r="H1330" s="35" t="s">
        <v>20132</v>
      </c>
      <c r="I1330" s="40" t="s">
        <v>20133</v>
      </c>
      <c r="J1330" s="35" t="s">
        <v>20134</v>
      </c>
      <c r="K1330" s="40" t="s">
        <v>20135</v>
      </c>
      <c r="L1330" s="40" t="s">
        <v>20136</v>
      </c>
      <c r="M1330" s="40" t="s">
        <v>20137</v>
      </c>
      <c r="N1330" s="40" t="s">
        <v>20138</v>
      </c>
      <c r="O1330" s="37"/>
      <c r="P1330" s="41" t="s">
        <v>10487</v>
      </c>
    </row>
    <row r="1331" spans="1:16" ht="12.95" customHeight="1">
      <c r="A1331" s="35" t="s">
        <v>8605</v>
      </c>
      <c r="B1331" s="36" t="s">
        <v>20120</v>
      </c>
      <c r="C1331" s="35" t="s">
        <v>8614</v>
      </c>
      <c r="D1331" s="35" t="s">
        <v>8991</v>
      </c>
      <c r="E1331" s="38" t="s">
        <v>20139</v>
      </c>
      <c r="F1331" s="39"/>
      <c r="G1331" s="37" t="str" cm="1">
        <f t="array" ref="G1331">HYPERLINK("https://n2t.net/ark:/65665/3a3e9b86c-00b5-4ce7-a47b-73500e62cdda")</f>
        <v>https://n2t.net/ark:/65665/3a3e9b86c-00b5-4ce7-a47b-73500e62cdda</v>
      </c>
      <c r="H1331" s="35" t="s">
        <v>20140</v>
      </c>
      <c r="I1331" s="37" t="str" cm="1">
        <f t="array" ref="I1331">HYPERLINK("https://n2t.net/ark:/65665/35546f67c-3673-447e-826c-ce66b587d973")</f>
        <v>https://n2t.net/ark:/65665/35546f67c-3673-447e-826c-ce66b587d973</v>
      </c>
      <c r="J1331" s="35" t="s">
        <v>9185</v>
      </c>
      <c r="K1331" s="35" t="s">
        <v>9185</v>
      </c>
      <c r="L1331" s="43" t="str" cm="1">
        <f t="array" ref="L1331">HYPERLINK("https://www.ncbi.nlm.nih.gov/biosample/?term=SAMN48403195","SAMN48403195")</f>
        <v>SAMN48403195</v>
      </c>
      <c r="M1331" s="43" t="str" cm="1">
        <f t="array" ref="M1331">HYPERLINK("https://www.ncbi.nlm.nih.gov/sra/?term=SRR33529962","SRR33529962")</f>
        <v>SRR33529962</v>
      </c>
      <c r="N1331" s="43" t="str" cm="1">
        <f t="array" ref="N1331">HYPERLINK("https://www.ncbi.nlm.nih.gov/nuccore/PV662061","PV662061")</f>
        <v>PV662061</v>
      </c>
      <c r="O1331" s="37"/>
      <c r="P1331" s="41" t="s">
        <v>11249</v>
      </c>
    </row>
    <row r="1332" spans="1:16" ht="12.75" customHeight="1">
      <c r="A1332" s="35" t="s">
        <v>8615</v>
      </c>
      <c r="B1332" s="36" t="s">
        <v>20141</v>
      </c>
      <c r="C1332" s="35" t="s">
        <v>8621</v>
      </c>
      <c r="D1332" s="35" t="s">
        <v>8991</v>
      </c>
      <c r="E1332" s="38" t="s">
        <v>20142</v>
      </c>
      <c r="F1332" s="39"/>
      <c r="G1332" s="40" t="s">
        <v>20143</v>
      </c>
      <c r="H1332" s="35" t="s">
        <v>20144</v>
      </c>
      <c r="I1332" s="40" t="s">
        <v>20145</v>
      </c>
      <c r="J1332" s="35" t="s">
        <v>20146</v>
      </c>
      <c r="K1332" s="40" t="s">
        <v>20147</v>
      </c>
      <c r="L1332" s="40" t="s">
        <v>20148</v>
      </c>
      <c r="M1332" s="35" t="s">
        <v>10140</v>
      </c>
      <c r="N1332" s="40" t="s">
        <v>20149</v>
      </c>
      <c r="O1332" s="37"/>
      <c r="P1332" s="41" t="s">
        <v>9021</v>
      </c>
    </row>
    <row r="1333" spans="1:16" ht="12.95" customHeight="1">
      <c r="A1333" s="35" t="s">
        <v>8615</v>
      </c>
      <c r="B1333" s="36" t="s">
        <v>20141</v>
      </c>
      <c r="C1333" s="35" t="s">
        <v>8621</v>
      </c>
      <c r="D1333" s="35" t="s">
        <v>8991</v>
      </c>
      <c r="E1333" s="38" t="s">
        <v>20150</v>
      </c>
      <c r="F1333" s="39"/>
      <c r="G1333" s="37" t="str" cm="1">
        <f t="array" ref="G1333">HYPERLINK("https://n2t.net/ark:/65665/386ed7d6a-44b7-49f5-8f60-6760e160b2f5")</f>
        <v>https://n2t.net/ark:/65665/386ed7d6a-44b7-49f5-8f60-6760e160b2f5</v>
      </c>
      <c r="H1333" s="35" t="s">
        <v>20151</v>
      </c>
      <c r="I1333" s="37" t="str" cm="1">
        <f t="array" ref="I1333">HYPERLINK("https://n2t.net/ark:/65665/3ab33cd4e-0f09-4db3-8394-37b79954a729")</f>
        <v>https://n2t.net/ark:/65665/3ab33cd4e-0f09-4db3-8394-37b79954a729</v>
      </c>
      <c r="J1333" s="35" t="s">
        <v>9185</v>
      </c>
      <c r="K1333" s="35" t="s">
        <v>9185</v>
      </c>
      <c r="L1333" s="43" t="str" cm="1">
        <f t="array" ref="L1333">HYPERLINK("https://www.ncbi.nlm.nih.gov/biosample/?term=SAMN48403164","SAMN48403164")</f>
        <v>SAMN48403164</v>
      </c>
      <c r="M1333" s="43" t="str" cm="1">
        <f t="array" ref="M1333">HYPERLINK("https://www.ncbi.nlm.nih.gov/sra/?term=SRR33529829","SRR33529829")</f>
        <v>SRR33529829</v>
      </c>
      <c r="N1333" s="43" t="str" cm="1">
        <f t="array" ref="N1333">HYPERLINK("https://www.ncbi.nlm.nih.gov/nuccore/PV651719","PV651719")</f>
        <v>PV651719</v>
      </c>
      <c r="O1333" s="37"/>
      <c r="P1333" s="41" t="s">
        <v>10935</v>
      </c>
    </row>
    <row r="1334" spans="1:16" ht="12.75" customHeight="1">
      <c r="A1334" s="35" t="s">
        <v>8615</v>
      </c>
      <c r="B1334" s="36" t="s">
        <v>20152</v>
      </c>
      <c r="C1334" s="35" t="s">
        <v>8629</v>
      </c>
      <c r="D1334" s="35" t="s">
        <v>8991</v>
      </c>
      <c r="E1334" s="38" t="s">
        <v>20153</v>
      </c>
      <c r="F1334" s="39"/>
      <c r="G1334" s="40" t="s">
        <v>20154</v>
      </c>
      <c r="H1334" s="35" t="s">
        <v>9185</v>
      </c>
      <c r="I1334" s="35" t="s">
        <v>9185</v>
      </c>
      <c r="J1334" s="35" t="s">
        <v>20155</v>
      </c>
      <c r="K1334" s="40" t="s">
        <v>20156</v>
      </c>
      <c r="L1334" s="40" t="s">
        <v>20157</v>
      </c>
      <c r="M1334" s="40" t="s">
        <v>20158</v>
      </c>
      <c r="N1334" s="40" t="s">
        <v>20159</v>
      </c>
      <c r="O1334" s="37"/>
      <c r="P1334" s="41" t="s">
        <v>9021</v>
      </c>
    </row>
    <row r="1335" spans="1:16" ht="12.75" customHeight="1">
      <c r="A1335" s="35" t="s">
        <v>8634</v>
      </c>
      <c r="B1335" s="36" t="s">
        <v>20160</v>
      </c>
      <c r="C1335" s="35" t="s">
        <v>20161</v>
      </c>
      <c r="D1335" s="35" t="s">
        <v>10013</v>
      </c>
      <c r="E1335" s="38" t="s">
        <v>20162</v>
      </c>
      <c r="F1335" s="42" t="s">
        <v>20163</v>
      </c>
      <c r="G1335" s="37"/>
      <c r="H1335" s="37"/>
      <c r="I1335" s="37"/>
      <c r="J1335" s="37"/>
      <c r="K1335" s="37"/>
      <c r="L1335" s="40" t="s">
        <v>20164</v>
      </c>
      <c r="M1335" s="40" t="s">
        <v>20165</v>
      </c>
      <c r="N1335" s="40" t="s">
        <v>20166</v>
      </c>
      <c r="O1335" s="37"/>
      <c r="P1335" s="41" t="s">
        <v>9021</v>
      </c>
    </row>
    <row r="1336" spans="1:16" ht="12.75" customHeight="1">
      <c r="A1336" s="35" t="s">
        <v>8634</v>
      </c>
      <c r="B1336" s="36" t="s">
        <v>20167</v>
      </c>
      <c r="C1336" s="35" t="s">
        <v>8646</v>
      </c>
      <c r="D1336" s="35" t="s">
        <v>8991</v>
      </c>
      <c r="E1336" s="38" t="s">
        <v>20168</v>
      </c>
      <c r="F1336" s="39"/>
      <c r="G1336" s="40" t="s">
        <v>20169</v>
      </c>
      <c r="H1336" s="35" t="s">
        <v>20170</v>
      </c>
      <c r="I1336" s="40" t="s">
        <v>20171</v>
      </c>
      <c r="J1336" s="35" t="s">
        <v>20172</v>
      </c>
      <c r="K1336" s="40" t="s">
        <v>20173</v>
      </c>
      <c r="L1336" s="40" t="s">
        <v>20174</v>
      </c>
      <c r="M1336" s="40" t="s">
        <v>20175</v>
      </c>
      <c r="N1336" s="40" t="s">
        <v>20176</v>
      </c>
      <c r="O1336" s="37"/>
      <c r="P1336" s="41" t="s">
        <v>9263</v>
      </c>
    </row>
    <row r="1337" spans="1:16" ht="12.75" customHeight="1">
      <c r="A1337" s="35" t="s">
        <v>8634</v>
      </c>
      <c r="B1337" s="36" t="s">
        <v>20177</v>
      </c>
      <c r="C1337" s="35" t="s">
        <v>8653</v>
      </c>
      <c r="D1337" s="35" t="s">
        <v>8991</v>
      </c>
      <c r="E1337" s="38" t="s">
        <v>20178</v>
      </c>
      <c r="F1337" s="39"/>
      <c r="G1337" s="40" t="s">
        <v>20179</v>
      </c>
      <c r="H1337" s="35" t="s">
        <v>20180</v>
      </c>
      <c r="I1337" s="40" t="s">
        <v>20181</v>
      </c>
      <c r="J1337" s="35" t="s">
        <v>20182</v>
      </c>
      <c r="K1337" s="40" t="s">
        <v>20183</v>
      </c>
      <c r="L1337" s="40" t="s">
        <v>20184</v>
      </c>
      <c r="M1337" s="40" t="s">
        <v>20185</v>
      </c>
      <c r="N1337" s="40" t="s">
        <v>20186</v>
      </c>
      <c r="O1337" s="37"/>
      <c r="P1337" s="41" t="s">
        <v>11316</v>
      </c>
    </row>
    <row r="1338" spans="1:16" ht="12.75" customHeight="1">
      <c r="A1338" s="35" t="s">
        <v>8634</v>
      </c>
      <c r="B1338" s="36" t="s">
        <v>20177</v>
      </c>
      <c r="C1338" s="35" t="s">
        <v>8653</v>
      </c>
      <c r="D1338" s="35" t="s">
        <v>8991</v>
      </c>
      <c r="E1338" s="38" t="s">
        <v>20187</v>
      </c>
      <c r="F1338" s="39"/>
      <c r="G1338" s="40" t="s">
        <v>20188</v>
      </c>
      <c r="H1338" s="35" t="s">
        <v>20189</v>
      </c>
      <c r="I1338" s="40" t="s">
        <v>20190</v>
      </c>
      <c r="J1338" s="35" t="s">
        <v>20191</v>
      </c>
      <c r="K1338" s="40" t="s">
        <v>20192</v>
      </c>
      <c r="L1338" s="40" t="s">
        <v>20193</v>
      </c>
      <c r="M1338" s="40" t="s">
        <v>20194</v>
      </c>
      <c r="N1338" s="40" t="s">
        <v>20195</v>
      </c>
      <c r="O1338" s="37"/>
      <c r="P1338" s="41" t="s">
        <v>9263</v>
      </c>
    </row>
    <row r="1339" spans="1:16" ht="12.75" customHeight="1">
      <c r="A1339" s="35" t="s">
        <v>8634</v>
      </c>
      <c r="B1339" s="36" t="s">
        <v>20196</v>
      </c>
      <c r="C1339" s="35" t="s">
        <v>8659</v>
      </c>
      <c r="D1339" s="35" t="s">
        <v>8991</v>
      </c>
      <c r="E1339" s="38" t="s">
        <v>20197</v>
      </c>
      <c r="F1339" s="39"/>
      <c r="G1339" s="40" t="s">
        <v>20198</v>
      </c>
      <c r="H1339" s="35" t="s">
        <v>20199</v>
      </c>
      <c r="I1339" s="40" t="s">
        <v>20200</v>
      </c>
      <c r="J1339" s="35" t="s">
        <v>20201</v>
      </c>
      <c r="K1339" s="40" t="s">
        <v>20202</v>
      </c>
      <c r="L1339" s="40" t="s">
        <v>20203</v>
      </c>
      <c r="M1339" s="40" t="s">
        <v>20204</v>
      </c>
      <c r="N1339" s="40" t="s">
        <v>20205</v>
      </c>
      <c r="O1339" s="35" t="s">
        <v>9283</v>
      </c>
      <c r="P1339" s="41" t="s">
        <v>9021</v>
      </c>
    </row>
    <row r="1340" spans="1:16" ht="12.75" customHeight="1">
      <c r="A1340" s="35" t="s">
        <v>8634</v>
      </c>
      <c r="B1340" s="36" t="s">
        <v>20196</v>
      </c>
      <c r="C1340" s="35" t="s">
        <v>8659</v>
      </c>
      <c r="D1340" s="35" t="s">
        <v>8991</v>
      </c>
      <c r="E1340" s="38" t="s">
        <v>20206</v>
      </c>
      <c r="F1340" s="39"/>
      <c r="G1340" s="40" t="s">
        <v>20207</v>
      </c>
      <c r="H1340" s="35" t="s">
        <v>20208</v>
      </c>
      <c r="I1340" s="40" t="s">
        <v>20209</v>
      </c>
      <c r="J1340" s="35" t="s">
        <v>20210</v>
      </c>
      <c r="K1340" s="40" t="s">
        <v>20211</v>
      </c>
      <c r="L1340" s="40" t="s">
        <v>20212</v>
      </c>
      <c r="M1340" s="40" t="s">
        <v>20213</v>
      </c>
      <c r="N1340" s="40" t="s">
        <v>20214</v>
      </c>
      <c r="O1340" s="35" t="s">
        <v>9283</v>
      </c>
      <c r="P1340" s="41" t="s">
        <v>9021</v>
      </c>
    </row>
    <row r="1341" spans="1:16" ht="12.75" customHeight="1">
      <c r="A1341" s="35" t="s">
        <v>8634</v>
      </c>
      <c r="B1341" s="36" t="s">
        <v>20196</v>
      </c>
      <c r="C1341" s="35" t="s">
        <v>8659</v>
      </c>
      <c r="D1341" s="35" t="s">
        <v>8991</v>
      </c>
      <c r="E1341" s="38" t="s">
        <v>20215</v>
      </c>
      <c r="F1341" s="39"/>
      <c r="G1341" s="40" t="s">
        <v>20216</v>
      </c>
      <c r="H1341" s="35" t="s">
        <v>20217</v>
      </c>
      <c r="I1341" s="40" t="s">
        <v>20218</v>
      </c>
      <c r="J1341" s="35" t="s">
        <v>20219</v>
      </c>
      <c r="K1341" s="40" t="s">
        <v>20220</v>
      </c>
      <c r="L1341" s="40" t="s">
        <v>20221</v>
      </c>
      <c r="M1341" s="40" t="s">
        <v>20222</v>
      </c>
      <c r="N1341" s="40" t="s">
        <v>20223</v>
      </c>
      <c r="O1341" s="35" t="s">
        <v>9283</v>
      </c>
      <c r="P1341" s="41" t="s">
        <v>9263</v>
      </c>
    </row>
    <row r="1342" spans="1:16" ht="12.75" customHeight="1">
      <c r="A1342" s="35" t="s">
        <v>8634</v>
      </c>
      <c r="B1342" s="36" t="s">
        <v>20196</v>
      </c>
      <c r="C1342" s="35" t="s">
        <v>8659</v>
      </c>
      <c r="D1342" s="35" t="s">
        <v>8991</v>
      </c>
      <c r="E1342" s="38" t="s">
        <v>20224</v>
      </c>
      <c r="F1342" s="39"/>
      <c r="G1342" s="40" t="s">
        <v>20225</v>
      </c>
      <c r="H1342" s="35" t="s">
        <v>20226</v>
      </c>
      <c r="I1342" s="40" t="s">
        <v>20227</v>
      </c>
      <c r="J1342" s="35" t="s">
        <v>20228</v>
      </c>
      <c r="K1342" s="40" t="s">
        <v>20229</v>
      </c>
      <c r="L1342" s="40" t="s">
        <v>20230</v>
      </c>
      <c r="M1342" s="40" t="s">
        <v>20231</v>
      </c>
      <c r="N1342" s="40" t="s">
        <v>20232</v>
      </c>
      <c r="O1342" s="37"/>
      <c r="P1342" s="41" t="s">
        <v>9263</v>
      </c>
    </row>
    <row r="1343" spans="1:16" ht="12.75" customHeight="1">
      <c r="A1343" s="35" t="s">
        <v>8634</v>
      </c>
      <c r="B1343" s="36" t="s">
        <v>20196</v>
      </c>
      <c r="C1343" s="35" t="s">
        <v>8659</v>
      </c>
      <c r="D1343" s="35" t="s">
        <v>8991</v>
      </c>
      <c r="E1343" s="38" t="s">
        <v>20233</v>
      </c>
      <c r="F1343" s="39"/>
      <c r="G1343" s="40" t="s">
        <v>20234</v>
      </c>
      <c r="H1343" s="35" t="s">
        <v>20235</v>
      </c>
      <c r="I1343" s="40" t="s">
        <v>20236</v>
      </c>
      <c r="J1343" s="35" t="s">
        <v>20237</v>
      </c>
      <c r="K1343" s="40" t="s">
        <v>20238</v>
      </c>
      <c r="L1343" s="40" t="s">
        <v>20239</v>
      </c>
      <c r="M1343" s="40" t="s">
        <v>20240</v>
      </c>
      <c r="N1343" s="40" t="s">
        <v>20241</v>
      </c>
      <c r="O1343" s="37"/>
      <c r="P1343" s="41" t="s">
        <v>9263</v>
      </c>
    </row>
    <row r="1344" spans="1:16" ht="12.75" customHeight="1">
      <c r="A1344" s="35" t="s">
        <v>8662</v>
      </c>
      <c r="B1344" s="36" t="s">
        <v>20242</v>
      </c>
      <c r="C1344" s="35" t="s">
        <v>20243</v>
      </c>
      <c r="D1344" s="35" t="s">
        <v>9266</v>
      </c>
      <c r="E1344" s="38" t="s">
        <v>20244</v>
      </c>
      <c r="F1344" s="39"/>
      <c r="G1344" s="37"/>
      <c r="H1344" s="37"/>
      <c r="I1344" s="37"/>
      <c r="J1344" s="37"/>
      <c r="K1344" s="37"/>
      <c r="L1344" s="40" t="s">
        <v>20245</v>
      </c>
      <c r="M1344" s="40" t="s">
        <v>20246</v>
      </c>
      <c r="N1344" s="40" t="s">
        <v>20247</v>
      </c>
      <c r="O1344" s="37"/>
      <c r="P1344" s="41" t="s">
        <v>9122</v>
      </c>
    </row>
    <row r="1345" spans="1:16" ht="12.75" customHeight="1">
      <c r="A1345" s="35" t="s">
        <v>8669</v>
      </c>
      <c r="B1345" s="36" t="s">
        <v>20248</v>
      </c>
      <c r="C1345" s="35" t="s">
        <v>8671</v>
      </c>
      <c r="D1345" s="35" t="s">
        <v>8991</v>
      </c>
      <c r="E1345" s="38" t="s">
        <v>20249</v>
      </c>
      <c r="F1345" s="39"/>
      <c r="G1345" s="40" t="s">
        <v>20250</v>
      </c>
      <c r="H1345" s="35" t="s">
        <v>20251</v>
      </c>
      <c r="I1345" s="40" t="s">
        <v>20252</v>
      </c>
      <c r="J1345" s="35" t="s">
        <v>20253</v>
      </c>
      <c r="K1345" s="40" t="s">
        <v>20254</v>
      </c>
      <c r="L1345" s="40" t="s">
        <v>20255</v>
      </c>
      <c r="M1345" s="40" t="s">
        <v>20256</v>
      </c>
      <c r="N1345" s="40" t="s">
        <v>20257</v>
      </c>
      <c r="O1345" s="37"/>
      <c r="P1345" s="41" t="s">
        <v>9021</v>
      </c>
    </row>
    <row r="1346" spans="1:16" ht="12.75" customHeight="1">
      <c r="A1346" s="35" t="s">
        <v>8669</v>
      </c>
      <c r="B1346" s="36" t="s">
        <v>20258</v>
      </c>
      <c r="C1346" s="35" t="s">
        <v>8673</v>
      </c>
      <c r="D1346" s="35" t="s">
        <v>8991</v>
      </c>
      <c r="E1346" s="38" t="s">
        <v>20259</v>
      </c>
      <c r="F1346" s="39"/>
      <c r="G1346" s="40" t="s">
        <v>20260</v>
      </c>
      <c r="H1346" s="35" t="s">
        <v>20261</v>
      </c>
      <c r="I1346" s="40" t="s">
        <v>20262</v>
      </c>
      <c r="J1346" s="35" t="s">
        <v>20263</v>
      </c>
      <c r="K1346" s="40" t="s">
        <v>20264</v>
      </c>
      <c r="L1346" s="40" t="s">
        <v>20265</v>
      </c>
      <c r="M1346" s="40" t="s">
        <v>20266</v>
      </c>
      <c r="N1346" s="40" t="s">
        <v>20267</v>
      </c>
      <c r="O1346" s="37"/>
      <c r="P1346" s="41" t="s">
        <v>9342</v>
      </c>
    </row>
    <row r="1347" spans="1:16" ht="12.75" customHeight="1">
      <c r="A1347" s="35" t="s">
        <v>8669</v>
      </c>
      <c r="B1347" s="36" t="s">
        <v>20258</v>
      </c>
      <c r="C1347" s="35" t="s">
        <v>8673</v>
      </c>
      <c r="D1347" s="35" t="s">
        <v>8991</v>
      </c>
      <c r="E1347" s="38" t="s">
        <v>20268</v>
      </c>
      <c r="F1347" s="39"/>
      <c r="G1347" s="40" t="s">
        <v>20269</v>
      </c>
      <c r="H1347" s="35" t="s">
        <v>20270</v>
      </c>
      <c r="I1347" s="40" t="s">
        <v>20271</v>
      </c>
      <c r="J1347" s="35" t="s">
        <v>20272</v>
      </c>
      <c r="K1347" s="40" t="s">
        <v>20273</v>
      </c>
      <c r="L1347" s="40" t="s">
        <v>20274</v>
      </c>
      <c r="M1347" s="40" t="s">
        <v>20275</v>
      </c>
      <c r="N1347" s="40" t="s">
        <v>20276</v>
      </c>
      <c r="O1347" s="37"/>
      <c r="P1347" s="41" t="s">
        <v>10487</v>
      </c>
    </row>
    <row r="1348" spans="1:16" ht="12.75" customHeight="1">
      <c r="A1348" s="35" t="s">
        <v>8669</v>
      </c>
      <c r="B1348" s="36" t="s">
        <v>20258</v>
      </c>
      <c r="C1348" s="35" t="s">
        <v>8673</v>
      </c>
      <c r="D1348" s="35" t="s">
        <v>8991</v>
      </c>
      <c r="E1348" s="38" t="s">
        <v>20277</v>
      </c>
      <c r="F1348" s="39"/>
      <c r="G1348" s="40" t="s">
        <v>20278</v>
      </c>
      <c r="H1348" s="35" t="s">
        <v>20279</v>
      </c>
      <c r="I1348" s="40" t="s">
        <v>20280</v>
      </c>
      <c r="J1348" s="35" t="s">
        <v>20281</v>
      </c>
      <c r="K1348" s="40" t="s">
        <v>20282</v>
      </c>
      <c r="L1348" s="40" t="s">
        <v>20283</v>
      </c>
      <c r="M1348" s="40" t="s">
        <v>20284</v>
      </c>
      <c r="N1348" s="40" t="s">
        <v>20285</v>
      </c>
      <c r="O1348" s="37"/>
      <c r="P1348" s="41" t="s">
        <v>9342</v>
      </c>
    </row>
    <row r="1349" spans="1:16" ht="12.75" customHeight="1">
      <c r="A1349" s="35" t="s">
        <v>8669</v>
      </c>
      <c r="B1349" s="36" t="s">
        <v>20258</v>
      </c>
      <c r="C1349" s="35" t="s">
        <v>8673</v>
      </c>
      <c r="D1349" s="35" t="s">
        <v>8991</v>
      </c>
      <c r="E1349" s="38" t="s">
        <v>20286</v>
      </c>
      <c r="F1349" s="39"/>
      <c r="G1349" s="37" t="str" cm="1">
        <f t="array" ref="G1349">HYPERLINK("https://n2t.net/ark:/65665/3ea3fe921-ea4b-4128-b6a1-65be3988c200")</f>
        <v>https://n2t.net/ark:/65665/3ea3fe921-ea4b-4128-b6a1-65be3988c200</v>
      </c>
      <c r="H1349" s="35" t="s">
        <v>20287</v>
      </c>
      <c r="I1349" s="37" t="str" cm="1">
        <f t="array" ref="I1349">HYPERLINK("https://n2t.net/ark:/65665/32072a1fe-f70d-426f-a4b4-80e9af00a208")</f>
        <v>https://n2t.net/ark:/65665/32072a1fe-f70d-426f-a4b4-80e9af00a208</v>
      </c>
      <c r="J1349" s="35" t="s">
        <v>9185</v>
      </c>
      <c r="K1349" s="35" t="s">
        <v>9185</v>
      </c>
      <c r="L1349" s="43" t="str" cm="1">
        <f t="array" ref="L1349">HYPERLINK("https://www.ncbi.nlm.nih.gov/biosample/?term=SAMN48403017","SAMN48403017")</f>
        <v>SAMN48403017</v>
      </c>
      <c r="M1349" s="43" t="str" cm="1">
        <f t="array" ref="M1349">HYPERLINK("https://www.ncbi.nlm.nih.gov/sra/?term=SRR33529894","SRR33529894")</f>
        <v>SRR33529894</v>
      </c>
      <c r="N1349" s="43" t="str" cm="1">
        <f t="array" ref="N1349">HYPERLINK("https://www.ncbi.nlm.nih.gov/nuccore/PV670477","PV670477")</f>
        <v>PV670477</v>
      </c>
      <c r="O1349" s="37"/>
      <c r="P1349" s="41" t="s">
        <v>9526</v>
      </c>
    </row>
    <row r="1350" spans="1:16" ht="12.75" customHeight="1">
      <c r="A1350" s="35" t="s">
        <v>8669</v>
      </c>
      <c r="B1350" s="36" t="s">
        <v>20288</v>
      </c>
      <c r="C1350" s="35" t="s">
        <v>8675</v>
      </c>
      <c r="D1350" s="35" t="s">
        <v>8991</v>
      </c>
      <c r="E1350" s="38" t="s">
        <v>20289</v>
      </c>
      <c r="F1350" s="39"/>
      <c r="G1350" s="40" t="s">
        <v>20290</v>
      </c>
      <c r="H1350" s="35" t="s">
        <v>20291</v>
      </c>
      <c r="I1350" s="40" t="s">
        <v>20292</v>
      </c>
      <c r="J1350" s="35" t="s">
        <v>20293</v>
      </c>
      <c r="K1350" s="40" t="s">
        <v>20294</v>
      </c>
      <c r="L1350" s="40" t="s">
        <v>20295</v>
      </c>
      <c r="M1350" s="40" t="s">
        <v>20296</v>
      </c>
      <c r="N1350" s="40" t="s">
        <v>20297</v>
      </c>
      <c r="O1350" s="37"/>
      <c r="P1350" s="41" t="s">
        <v>10487</v>
      </c>
    </row>
    <row r="1351" spans="1:16" ht="12.95" customHeight="1">
      <c r="A1351" s="35" t="s">
        <v>8669</v>
      </c>
      <c r="B1351" s="36" t="s">
        <v>20288</v>
      </c>
      <c r="C1351" s="35" t="s">
        <v>8675</v>
      </c>
      <c r="D1351" s="35" t="s">
        <v>8991</v>
      </c>
      <c r="E1351" s="38" t="s">
        <v>20298</v>
      </c>
      <c r="F1351" s="39"/>
      <c r="G1351" s="37" t="str" cm="1">
        <f t="array" ref="G1351">HYPERLINK("https://n2t.net/ark:/65665/33a0de3c4-598b-427b-9b4e-252ebcab4f6b")</f>
        <v>https://n2t.net/ark:/65665/33a0de3c4-598b-427b-9b4e-252ebcab4f6b</v>
      </c>
      <c r="H1351" s="35" t="s">
        <v>20299</v>
      </c>
      <c r="I1351" s="37" t="str" cm="1">
        <f t="array" ref="I1351">HYPERLINK("https://n2t.net/ark:/65665/356d82d20-e5c6-4e4a-af61-b302bc930871")</f>
        <v>https://n2t.net/ark:/65665/356d82d20-e5c6-4e4a-af61-b302bc930871</v>
      </c>
      <c r="J1351" s="35" t="s">
        <v>9185</v>
      </c>
      <c r="K1351" s="35" t="s">
        <v>9185</v>
      </c>
      <c r="L1351" s="43" t="str" cm="1">
        <f t="array" ref="L1351">HYPERLINK("https://www.ncbi.nlm.nih.gov/biosample/?term=SAMN48403018","SAMN48403018")</f>
        <v>SAMN48403018</v>
      </c>
      <c r="M1351" s="43" t="str" cm="1">
        <f t="array" ref="M1351">HYPERLINK("https://www.ncbi.nlm.nih.gov/sra/?term=SRR33529893","SRR33529893")</f>
        <v>SRR33529893</v>
      </c>
      <c r="N1351" s="43" t="str" cm="1">
        <f t="array" ref="N1351">HYPERLINK("https://www.ncbi.nlm.nih.gov/nuccore/PV670476","PV670476")</f>
        <v>PV670476</v>
      </c>
      <c r="O1351" s="37"/>
      <c r="P1351" s="41" t="s">
        <v>9526</v>
      </c>
    </row>
    <row r="1352" spans="1:16" ht="12.95" customHeight="1">
      <c r="A1352" s="35" t="s">
        <v>8669</v>
      </c>
      <c r="B1352" s="36" t="s">
        <v>20288</v>
      </c>
      <c r="C1352" s="35" t="s">
        <v>8675</v>
      </c>
      <c r="D1352" s="35" t="s">
        <v>8991</v>
      </c>
      <c r="E1352" s="38" t="s">
        <v>20300</v>
      </c>
      <c r="F1352" s="39"/>
      <c r="G1352" s="37" t="str" cm="1">
        <f t="array" ref="G1352">HYPERLINK("https://n2t.net/ark:/65665/391457ff0-929b-481e-a9b8-5608d84e5bb7")</f>
        <v>https://n2t.net/ark:/65665/391457ff0-929b-481e-a9b8-5608d84e5bb7</v>
      </c>
      <c r="H1352" s="35" t="s">
        <v>20301</v>
      </c>
      <c r="I1352" s="37" t="str" cm="1">
        <f t="array" ref="I1352">HYPERLINK("https://n2t.net/ark:/65665/3eaa6acd3-5f8b-45e1-be8e-ad7838eb3338")</f>
        <v>https://n2t.net/ark:/65665/3eaa6acd3-5f8b-45e1-be8e-ad7838eb3338</v>
      </c>
      <c r="J1352" s="35" t="s">
        <v>9185</v>
      </c>
      <c r="K1352" s="35" t="s">
        <v>9185</v>
      </c>
      <c r="L1352" s="43" t="str" cm="1">
        <f t="array" ref="L1352">HYPERLINK("https://www.ncbi.nlm.nih.gov/biosample/?term=SAMN48403019","SAMN48403019")</f>
        <v>SAMN48403019</v>
      </c>
      <c r="M1352" s="43" t="str" cm="1">
        <f t="array" ref="M1352">HYPERLINK("https://www.ncbi.nlm.nih.gov/sra/?term=SRR33529891","SRR33529891")</f>
        <v>SRR33529891</v>
      </c>
      <c r="N1352" s="43" t="str" cm="1">
        <f t="array" ref="N1352">HYPERLINK("https://www.ncbi.nlm.nih.gov/nuccore/PV670475","PV670475")</f>
        <v>PV670475</v>
      </c>
      <c r="O1352" s="37"/>
      <c r="P1352" s="41" t="s">
        <v>9526</v>
      </c>
    </row>
    <row r="1353" spans="1:16" ht="12.75" customHeight="1">
      <c r="A1353" s="35" t="s">
        <v>8669</v>
      </c>
      <c r="B1353" s="36" t="s">
        <v>20302</v>
      </c>
      <c r="C1353" s="35" t="s">
        <v>8681</v>
      </c>
      <c r="D1353" s="35" t="s">
        <v>8991</v>
      </c>
      <c r="E1353" s="38" t="s">
        <v>20303</v>
      </c>
      <c r="F1353" s="39"/>
      <c r="G1353" s="40" t="s">
        <v>20304</v>
      </c>
      <c r="H1353" s="35" t="s">
        <v>20305</v>
      </c>
      <c r="I1353" s="40" t="s">
        <v>20306</v>
      </c>
      <c r="J1353" s="35" t="s">
        <v>20307</v>
      </c>
      <c r="K1353" s="40" t="s">
        <v>20308</v>
      </c>
      <c r="L1353" s="40" t="s">
        <v>20309</v>
      </c>
      <c r="M1353" s="40" t="s">
        <v>20310</v>
      </c>
      <c r="N1353" s="40" t="s">
        <v>20311</v>
      </c>
      <c r="O1353" s="37"/>
      <c r="P1353" s="41" t="s">
        <v>10487</v>
      </c>
    </row>
    <row r="1354" spans="1:16" ht="12.95" customHeight="1">
      <c r="A1354" s="35" t="s">
        <v>8669</v>
      </c>
      <c r="B1354" s="36" t="s">
        <v>20302</v>
      </c>
      <c r="C1354" s="35" t="s">
        <v>8681</v>
      </c>
      <c r="D1354" s="35" t="s">
        <v>8991</v>
      </c>
      <c r="E1354" s="38" t="s">
        <v>20312</v>
      </c>
      <c r="F1354" s="39"/>
      <c r="G1354" s="37" t="str" cm="1">
        <f t="array" ref="G1354">HYPERLINK("https://n2t.net/ark:/65665/39dd7316a-3ef7-4b03-a731-f8038d15ceb0")</f>
        <v>https://n2t.net/ark:/65665/39dd7316a-3ef7-4b03-a731-f8038d15ceb0</v>
      </c>
      <c r="H1354" s="35" t="s">
        <v>20313</v>
      </c>
      <c r="I1354" s="37" t="str" cm="1">
        <f t="array" ref="I1354">HYPERLINK("https://n2t.net/ark:/65665/3108ab0d4-a7b9-4fac-b58a-33d381b06a86")</f>
        <v>https://n2t.net/ark:/65665/3108ab0d4-a7b9-4fac-b58a-33d381b06a86</v>
      </c>
      <c r="J1354" s="35" t="s">
        <v>9185</v>
      </c>
      <c r="K1354" s="35" t="s">
        <v>9185</v>
      </c>
      <c r="L1354" s="43" t="str" cm="1">
        <f t="array" ref="L1354">HYPERLINK("https://www.ncbi.nlm.nih.gov/biosample/?term=SAMN48403222","SAMN48403222")</f>
        <v>SAMN48403222</v>
      </c>
      <c r="M1354" s="43" t="str" cm="1">
        <f t="array" ref="M1354">HYPERLINK("https://www.ncbi.nlm.nih.gov/sra/?term=SRR33529692","SRR33529692")</f>
        <v>SRR33529692</v>
      </c>
      <c r="N1354" s="43" t="str" cm="1">
        <f t="array" ref="N1354">HYPERLINK("https://www.ncbi.nlm.nih.gov/nuccore/PV670490","PV670490")</f>
        <v>PV670490</v>
      </c>
      <c r="O1354" s="37"/>
      <c r="P1354" s="41" t="s">
        <v>9526</v>
      </c>
    </row>
    <row r="1355" spans="1:16" ht="12.75" customHeight="1">
      <c r="A1355" s="35" t="s">
        <v>8669</v>
      </c>
      <c r="B1355" s="36" t="s">
        <v>20314</v>
      </c>
      <c r="C1355" s="35" t="s">
        <v>8683</v>
      </c>
      <c r="D1355" s="35" t="s">
        <v>8991</v>
      </c>
      <c r="E1355" s="38" t="s">
        <v>20315</v>
      </c>
      <c r="F1355" s="39"/>
      <c r="G1355" s="40" t="s">
        <v>20316</v>
      </c>
      <c r="H1355" s="35" t="s">
        <v>20317</v>
      </c>
      <c r="I1355" s="40" t="s">
        <v>20318</v>
      </c>
      <c r="J1355" s="35" t="s">
        <v>20319</v>
      </c>
      <c r="K1355" s="40" t="s">
        <v>20320</v>
      </c>
      <c r="L1355" s="40" t="s">
        <v>20321</v>
      </c>
      <c r="M1355" s="40" t="s">
        <v>20322</v>
      </c>
      <c r="N1355" s="40" t="s">
        <v>20323</v>
      </c>
      <c r="O1355" s="37"/>
      <c r="P1355" s="41" t="s">
        <v>10273</v>
      </c>
    </row>
    <row r="1356" spans="1:16" ht="12.75" customHeight="1">
      <c r="A1356" s="35" t="s">
        <v>8669</v>
      </c>
      <c r="B1356" s="36" t="s">
        <v>20314</v>
      </c>
      <c r="C1356" s="35" t="s">
        <v>8683</v>
      </c>
      <c r="D1356" s="35" t="s">
        <v>8991</v>
      </c>
      <c r="E1356" s="38" t="s">
        <v>20324</v>
      </c>
      <c r="F1356" s="39"/>
      <c r="G1356" s="40" t="s">
        <v>20325</v>
      </c>
      <c r="H1356" s="35" t="s">
        <v>20326</v>
      </c>
      <c r="I1356" s="40" t="s">
        <v>20327</v>
      </c>
      <c r="J1356" s="35" t="s">
        <v>20328</v>
      </c>
      <c r="K1356" s="40" t="s">
        <v>20329</v>
      </c>
      <c r="L1356" s="40" t="s">
        <v>20330</v>
      </c>
      <c r="M1356" s="40" t="s">
        <v>20331</v>
      </c>
      <c r="N1356" s="40" t="s">
        <v>20332</v>
      </c>
      <c r="O1356" s="37"/>
      <c r="P1356" s="41" t="s">
        <v>9342</v>
      </c>
    </row>
    <row r="1357" spans="1:16" ht="12.75" customHeight="1">
      <c r="A1357" s="35" t="s">
        <v>8669</v>
      </c>
      <c r="B1357" s="36" t="s">
        <v>20314</v>
      </c>
      <c r="C1357" s="35" t="s">
        <v>8683</v>
      </c>
      <c r="D1357" s="35" t="s">
        <v>8991</v>
      </c>
      <c r="E1357" s="38" t="s">
        <v>20333</v>
      </c>
      <c r="F1357" s="39"/>
      <c r="G1357" s="40" t="s">
        <v>20334</v>
      </c>
      <c r="H1357" s="35" t="s">
        <v>20335</v>
      </c>
      <c r="I1357" s="40" t="s">
        <v>20336</v>
      </c>
      <c r="J1357" s="35" t="s">
        <v>20337</v>
      </c>
      <c r="K1357" s="40" t="s">
        <v>20338</v>
      </c>
      <c r="L1357" s="40" t="s">
        <v>20339</v>
      </c>
      <c r="M1357" s="40" t="s">
        <v>20340</v>
      </c>
      <c r="N1357" s="40" t="s">
        <v>20341</v>
      </c>
      <c r="O1357" s="37"/>
      <c r="P1357" s="41" t="s">
        <v>10273</v>
      </c>
    </row>
    <row r="1358" spans="1:16" ht="12.95" customHeight="1">
      <c r="A1358" s="35" t="s">
        <v>8669</v>
      </c>
      <c r="B1358" s="36" t="s">
        <v>20314</v>
      </c>
      <c r="C1358" s="35" t="s">
        <v>8683</v>
      </c>
      <c r="D1358" s="35" t="s">
        <v>8991</v>
      </c>
      <c r="E1358" s="38" t="s">
        <v>20342</v>
      </c>
      <c r="F1358" s="39"/>
      <c r="G1358" s="37" t="str" cm="1">
        <f t="array" ref="G1358">HYPERLINK("https://n2t.net/ark:/65665/33a433dfe-0d64-49ff-a523-fd28b758133f")</f>
        <v>https://n2t.net/ark:/65665/33a433dfe-0d64-49ff-a523-fd28b758133f</v>
      </c>
      <c r="H1358" s="35" t="s">
        <v>20343</v>
      </c>
      <c r="I1358" s="37" t="str" cm="1">
        <f t="array" ref="I1358">HYPERLINK("https://n2t.net/ark:/65665/3f7a4a861-798b-41bd-a89f-5cfd4158236e")</f>
        <v>https://n2t.net/ark:/65665/3f7a4a861-798b-41bd-a89f-5cfd4158236e</v>
      </c>
      <c r="J1358" s="35" t="s">
        <v>9185</v>
      </c>
      <c r="K1358" s="35" t="s">
        <v>9185</v>
      </c>
      <c r="L1358" s="43" t="str" cm="1">
        <f t="array" ref="L1358">HYPERLINK("https://www.ncbi.nlm.nih.gov/biosample/?term=SAMN48403223","SAMN48403223")</f>
        <v>SAMN48403223</v>
      </c>
      <c r="M1358" s="43" t="str" cm="1">
        <f t="array" ref="M1358">HYPERLINK("https://www.ncbi.nlm.nih.gov/sra/?term=SRR33529691","SRR33529691")</f>
        <v>SRR33529691</v>
      </c>
      <c r="N1358" s="43" t="str" cm="1">
        <f t="array" ref="N1358">HYPERLINK("https://www.ncbi.nlm.nih.gov/nuccore/PV670469","PV670469")</f>
        <v>PV670469</v>
      </c>
      <c r="O1358" s="37"/>
      <c r="P1358" s="41" t="s">
        <v>9526</v>
      </c>
    </row>
    <row r="1359" spans="1:16" ht="12.95" customHeight="1">
      <c r="A1359" s="35" t="s">
        <v>8669</v>
      </c>
      <c r="B1359" s="36" t="s">
        <v>20314</v>
      </c>
      <c r="C1359" s="35" t="s">
        <v>8683</v>
      </c>
      <c r="D1359" s="35" t="s">
        <v>8991</v>
      </c>
      <c r="E1359" s="38" t="s">
        <v>20344</v>
      </c>
      <c r="F1359" s="39"/>
      <c r="G1359" s="37" t="str" cm="1">
        <f t="array" ref="G1359">HYPERLINK("https://n2t.net/ark:/65665/3d8e9bed4-680e-49e4-ac42-5fbb640a63e3")</f>
        <v>https://n2t.net/ark:/65665/3d8e9bed4-680e-49e4-ac42-5fbb640a63e3</v>
      </c>
      <c r="H1359" s="35" t="s">
        <v>20345</v>
      </c>
      <c r="I1359" s="37" t="str" cm="1">
        <f t="array" ref="I1359">HYPERLINK("https://n2t.net/ark:/65665/3c5fd5cb5-1c49-4503-9f9b-d314ce2dc65a")</f>
        <v>https://n2t.net/ark:/65665/3c5fd5cb5-1c49-4503-9f9b-d314ce2dc65a</v>
      </c>
      <c r="J1359" s="35" t="s">
        <v>9185</v>
      </c>
      <c r="K1359" s="35" t="s">
        <v>9185</v>
      </c>
      <c r="L1359" s="43" t="str" cm="1">
        <f t="array" ref="L1359">HYPERLINK("https://www.ncbi.nlm.nih.gov/biosample/?term=SAMN48403224","SAMN48403224")</f>
        <v>SAMN48403224</v>
      </c>
      <c r="M1359" s="43" t="str" cm="1">
        <f t="array" ref="M1359">HYPERLINK("https://www.ncbi.nlm.nih.gov/sra/?term=SRR33529690","SRR33529690")</f>
        <v>SRR33529690</v>
      </c>
      <c r="N1359" s="43" t="str" cm="1">
        <f t="array" ref="N1359">HYPERLINK("https://www.ncbi.nlm.nih.gov/nuccore/PV670470","PV670470")</f>
        <v>PV670470</v>
      </c>
      <c r="O1359" s="37"/>
      <c r="P1359" s="41" t="s">
        <v>9526</v>
      </c>
    </row>
    <row r="1360" spans="1:16" ht="12.95" customHeight="1">
      <c r="A1360" s="35" t="s">
        <v>8669</v>
      </c>
      <c r="B1360" s="36" t="s">
        <v>20314</v>
      </c>
      <c r="C1360" s="35" t="s">
        <v>8683</v>
      </c>
      <c r="D1360" s="35" t="s">
        <v>8991</v>
      </c>
      <c r="E1360" s="38" t="s">
        <v>20346</v>
      </c>
      <c r="F1360" s="39"/>
      <c r="G1360" s="37" t="str" cm="1">
        <f t="array" ref="G1360">HYPERLINK("https://n2t.net/ark:/65665/367ee3a07-185d-4dc7-823c-189e5e3f674c")</f>
        <v>https://n2t.net/ark:/65665/367ee3a07-185d-4dc7-823c-189e5e3f674c</v>
      </c>
      <c r="H1360" s="35" t="s">
        <v>20347</v>
      </c>
      <c r="I1360" s="37" t="str" cm="1">
        <f t="array" ref="I1360">HYPERLINK("https://n2t.net/ark:/65665/3960bd357-cd2b-403f-8fa5-70504157055e")</f>
        <v>https://n2t.net/ark:/65665/3960bd357-cd2b-403f-8fa5-70504157055e</v>
      </c>
      <c r="J1360" s="35" t="s">
        <v>9185</v>
      </c>
      <c r="K1360" s="35" t="s">
        <v>9185</v>
      </c>
      <c r="L1360" s="43" t="str" cm="1">
        <f t="array" ref="L1360">HYPERLINK("https://www.ncbi.nlm.nih.gov/biosample/?term=SAMN48403221","SAMN48403221")</f>
        <v>SAMN48403221</v>
      </c>
      <c r="M1360" s="43" t="str" cm="1">
        <f t="array" ref="M1360">HYPERLINK("https://www.ncbi.nlm.nih.gov/sra/?term=SRR33529693","SRR33529693")</f>
        <v>SRR33529693</v>
      </c>
      <c r="N1360" s="43" t="str" cm="1">
        <f t="array" ref="N1360">HYPERLINK("https://www.ncbi.nlm.nih.gov/nuccore/PV670486","PV670486")</f>
        <v>PV670486</v>
      </c>
      <c r="O1360" s="37"/>
      <c r="P1360" s="41" t="s">
        <v>9526</v>
      </c>
    </row>
    <row r="1361" spans="1:16" ht="12.75" customHeight="1">
      <c r="A1361" s="35" t="s">
        <v>8669</v>
      </c>
      <c r="B1361" s="36" t="s">
        <v>20348</v>
      </c>
      <c r="C1361" s="35" t="s">
        <v>8685</v>
      </c>
      <c r="D1361" s="35" t="s">
        <v>8991</v>
      </c>
      <c r="E1361" s="38" t="s">
        <v>20349</v>
      </c>
      <c r="F1361" s="39"/>
      <c r="G1361" s="40" t="s">
        <v>20350</v>
      </c>
      <c r="H1361" s="35" t="s">
        <v>20351</v>
      </c>
      <c r="I1361" s="40" t="s">
        <v>20352</v>
      </c>
      <c r="J1361" s="35" t="s">
        <v>20353</v>
      </c>
      <c r="K1361" s="40" t="s">
        <v>20354</v>
      </c>
      <c r="L1361" s="40" t="s">
        <v>20355</v>
      </c>
      <c r="M1361" s="40" t="s">
        <v>20356</v>
      </c>
      <c r="N1361" s="40" t="s">
        <v>20357</v>
      </c>
      <c r="O1361" s="37"/>
      <c r="P1361" s="41" t="s">
        <v>9342</v>
      </c>
    </row>
    <row r="1362" spans="1:16" ht="12.95" customHeight="1">
      <c r="A1362" s="35" t="s">
        <v>8669</v>
      </c>
      <c r="B1362" s="36" t="s">
        <v>20358</v>
      </c>
      <c r="C1362" s="35" t="s">
        <v>8697</v>
      </c>
      <c r="D1362" s="35" t="s">
        <v>8991</v>
      </c>
      <c r="E1362" s="38" t="s">
        <v>20359</v>
      </c>
      <c r="F1362" s="39"/>
      <c r="G1362" s="37" t="str" cm="1">
        <f t="array" ref="G1362">HYPERLINK("https://n2t.net/ark:/65665/3d15fc1a0-2b24-4d78-b994-dd0f3176a741")</f>
        <v>https://n2t.net/ark:/65665/3d15fc1a0-2b24-4d78-b994-dd0f3176a741</v>
      </c>
      <c r="H1362" s="35" t="s">
        <v>20360</v>
      </c>
      <c r="I1362" s="37" t="str" cm="1">
        <f t="array" ref="I1362">HYPERLINK("https://n2t.net/ark:/65665/3021b7c11-f1fa-45a1-a649-eda42f99f2a1")</f>
        <v>https://n2t.net/ark:/65665/3021b7c11-f1fa-45a1-a649-eda42f99f2a1</v>
      </c>
      <c r="J1362" s="35" t="s">
        <v>9185</v>
      </c>
      <c r="K1362" s="35" t="s">
        <v>9185</v>
      </c>
      <c r="L1362" s="43" t="str" cm="1">
        <f t="array" ref="L1362">HYPERLINK("https://www.ncbi.nlm.nih.gov/biosample/?term=SAMN48403226","SAMN48403226")</f>
        <v>SAMN48403226</v>
      </c>
      <c r="M1362" s="43" t="str" cm="1">
        <f t="array" ref="M1362">HYPERLINK("https://www.ncbi.nlm.nih.gov/sra/?term=SRR33529688","SRR33529688")</f>
        <v>SRR33529688</v>
      </c>
      <c r="N1362" s="43" t="str" cm="1">
        <f t="array" ref="N1362">HYPERLINK("https://www.ncbi.nlm.nih.gov/nuccore/PV670485","PV670485")</f>
        <v>PV670485</v>
      </c>
      <c r="O1362" s="37"/>
      <c r="P1362" s="41" t="s">
        <v>9526</v>
      </c>
    </row>
    <row r="1363" spans="1:16" ht="12.75" customHeight="1">
      <c r="A1363" s="35" t="s">
        <v>8669</v>
      </c>
      <c r="B1363" s="36" t="s">
        <v>20361</v>
      </c>
      <c r="C1363" s="35" t="s">
        <v>8699</v>
      </c>
      <c r="D1363" s="35" t="s">
        <v>8991</v>
      </c>
      <c r="E1363" s="38" t="s">
        <v>20362</v>
      </c>
      <c r="F1363" s="39"/>
      <c r="G1363" s="40" t="s">
        <v>20363</v>
      </c>
      <c r="H1363" s="35" t="s">
        <v>20364</v>
      </c>
      <c r="I1363" s="40" t="s">
        <v>20365</v>
      </c>
      <c r="J1363" s="35" t="s">
        <v>20366</v>
      </c>
      <c r="K1363" s="40" t="s">
        <v>20367</v>
      </c>
      <c r="L1363" s="40" t="s">
        <v>20368</v>
      </c>
      <c r="M1363" s="40" t="s">
        <v>20369</v>
      </c>
      <c r="N1363" s="40" t="s">
        <v>20370</v>
      </c>
      <c r="O1363" s="37"/>
      <c r="P1363" s="41" t="s">
        <v>9021</v>
      </c>
    </row>
    <row r="1364" spans="1:16" ht="12.75" customHeight="1">
      <c r="A1364" s="35" t="s">
        <v>8669</v>
      </c>
      <c r="B1364" s="36" t="s">
        <v>20371</v>
      </c>
      <c r="C1364" s="35" t="s">
        <v>8701</v>
      </c>
      <c r="D1364" s="35" t="s">
        <v>8991</v>
      </c>
      <c r="E1364" s="38" t="s">
        <v>20372</v>
      </c>
      <c r="F1364" s="39"/>
      <c r="G1364" s="40" t="s">
        <v>20373</v>
      </c>
      <c r="H1364" s="35" t="s">
        <v>20374</v>
      </c>
      <c r="I1364" s="40" t="s">
        <v>20375</v>
      </c>
      <c r="J1364" s="35" t="s">
        <v>20376</v>
      </c>
      <c r="K1364" s="40" t="s">
        <v>20377</v>
      </c>
      <c r="L1364" s="40" t="s">
        <v>20378</v>
      </c>
      <c r="M1364" s="40" t="s">
        <v>20379</v>
      </c>
      <c r="N1364" s="40" t="s">
        <v>20380</v>
      </c>
      <c r="O1364" s="37"/>
      <c r="P1364" s="41" t="s">
        <v>9021</v>
      </c>
    </row>
    <row r="1365" spans="1:16" ht="12.75" customHeight="1">
      <c r="A1365" s="35" t="s">
        <v>8669</v>
      </c>
      <c r="B1365" s="36" t="s">
        <v>20371</v>
      </c>
      <c r="C1365" s="35" t="s">
        <v>8701</v>
      </c>
      <c r="D1365" s="35" t="s">
        <v>8991</v>
      </c>
      <c r="E1365" s="38" t="s">
        <v>20381</v>
      </c>
      <c r="F1365" s="39"/>
      <c r="G1365" s="40" t="s">
        <v>20382</v>
      </c>
      <c r="H1365" s="35" t="s">
        <v>20383</v>
      </c>
      <c r="I1365" s="40" t="s">
        <v>20384</v>
      </c>
      <c r="J1365" s="35" t="s">
        <v>20385</v>
      </c>
      <c r="K1365" s="40" t="s">
        <v>20386</v>
      </c>
      <c r="L1365" s="40" t="s">
        <v>20387</v>
      </c>
      <c r="M1365" s="40" t="s">
        <v>20388</v>
      </c>
      <c r="N1365" s="40" t="s">
        <v>20389</v>
      </c>
      <c r="O1365" s="37"/>
      <c r="P1365" s="41" t="s">
        <v>9021</v>
      </c>
    </row>
    <row r="1366" spans="1:16" ht="12.75" customHeight="1">
      <c r="A1366" s="35" t="s">
        <v>8669</v>
      </c>
      <c r="B1366" s="36" t="s">
        <v>20371</v>
      </c>
      <c r="C1366" s="35" t="s">
        <v>8701</v>
      </c>
      <c r="D1366" s="35" t="s">
        <v>8991</v>
      </c>
      <c r="E1366" s="38" t="s">
        <v>20390</v>
      </c>
      <c r="F1366" s="39"/>
      <c r="G1366" s="40" t="s">
        <v>20391</v>
      </c>
      <c r="H1366" s="35" t="s">
        <v>20392</v>
      </c>
      <c r="I1366" s="40" t="s">
        <v>20393</v>
      </c>
      <c r="J1366" s="35" t="s">
        <v>20394</v>
      </c>
      <c r="K1366" s="40" t="s">
        <v>20395</v>
      </c>
      <c r="L1366" s="40" t="s">
        <v>20396</v>
      </c>
      <c r="M1366" s="40" t="s">
        <v>20397</v>
      </c>
      <c r="N1366" s="40" t="s">
        <v>20398</v>
      </c>
      <c r="O1366" s="37"/>
      <c r="P1366" s="41" t="s">
        <v>10487</v>
      </c>
    </row>
    <row r="1367" spans="1:16" ht="12.75" customHeight="1">
      <c r="A1367" s="35" t="s">
        <v>8669</v>
      </c>
      <c r="B1367" s="36" t="s">
        <v>20399</v>
      </c>
      <c r="C1367" s="35" t="s">
        <v>8703</v>
      </c>
      <c r="D1367" s="35" t="s">
        <v>8991</v>
      </c>
      <c r="E1367" s="38" t="s">
        <v>20400</v>
      </c>
      <c r="F1367" s="39"/>
      <c r="G1367" s="40" t="s">
        <v>20401</v>
      </c>
      <c r="H1367" s="35" t="s">
        <v>20402</v>
      </c>
      <c r="I1367" s="40" t="s">
        <v>20403</v>
      </c>
      <c r="J1367" s="35" t="s">
        <v>20404</v>
      </c>
      <c r="K1367" s="40" t="s">
        <v>20405</v>
      </c>
      <c r="L1367" s="40" t="s">
        <v>20406</v>
      </c>
      <c r="M1367" s="40" t="s">
        <v>20407</v>
      </c>
      <c r="N1367" s="40" t="s">
        <v>20408</v>
      </c>
      <c r="O1367" s="37"/>
      <c r="P1367" s="41" t="s">
        <v>9021</v>
      </c>
    </row>
    <row r="1368" spans="1:16" ht="12.75" customHeight="1">
      <c r="A1368" s="35" t="s">
        <v>8669</v>
      </c>
      <c r="B1368" s="36" t="s">
        <v>20409</v>
      </c>
      <c r="C1368" s="35" t="s">
        <v>20410</v>
      </c>
      <c r="D1368" s="35" t="s">
        <v>9266</v>
      </c>
      <c r="E1368" s="38" t="s">
        <v>20411</v>
      </c>
      <c r="F1368" s="39"/>
      <c r="G1368" s="40" t="s">
        <v>20412</v>
      </c>
      <c r="H1368" s="35" t="s">
        <v>20413</v>
      </c>
      <c r="I1368" s="40" t="s">
        <v>20414</v>
      </c>
      <c r="J1368" s="35" t="s">
        <v>20415</v>
      </c>
      <c r="K1368" s="40" t="s">
        <v>20416</v>
      </c>
      <c r="L1368" s="40" t="s">
        <v>20417</v>
      </c>
      <c r="M1368" s="40" t="s">
        <v>20418</v>
      </c>
      <c r="N1368" s="40" t="s">
        <v>20419</v>
      </c>
      <c r="O1368" s="37"/>
      <c r="P1368" s="41" t="s">
        <v>13949</v>
      </c>
    </row>
    <row r="1369" spans="1:16" ht="12.75" customHeight="1">
      <c r="A1369" s="35" t="s">
        <v>8669</v>
      </c>
      <c r="B1369" s="36" t="s">
        <v>20420</v>
      </c>
      <c r="C1369" s="35" t="s">
        <v>8707</v>
      </c>
      <c r="D1369" s="35" t="s">
        <v>8991</v>
      </c>
      <c r="E1369" s="38" t="s">
        <v>20421</v>
      </c>
      <c r="F1369" s="39"/>
      <c r="G1369" s="40" t="s">
        <v>20422</v>
      </c>
      <c r="H1369" s="35" t="s">
        <v>20423</v>
      </c>
      <c r="I1369" s="40" t="s">
        <v>20424</v>
      </c>
      <c r="J1369" s="35" t="s">
        <v>20425</v>
      </c>
      <c r="K1369" s="40" t="s">
        <v>20426</v>
      </c>
      <c r="L1369" s="40" t="s">
        <v>20427</v>
      </c>
      <c r="M1369" s="40" t="s">
        <v>20428</v>
      </c>
      <c r="N1369" s="40" t="s">
        <v>20429</v>
      </c>
      <c r="O1369" s="37"/>
      <c r="P1369" s="41" t="s">
        <v>9021</v>
      </c>
    </row>
    <row r="1370" spans="1:16" ht="12.75" customHeight="1">
      <c r="A1370" s="35" t="s">
        <v>8710</v>
      </c>
      <c r="B1370" s="36" t="s">
        <v>20430</v>
      </c>
      <c r="C1370" s="37"/>
      <c r="D1370" s="35" t="s">
        <v>8979</v>
      </c>
      <c r="E1370" s="38" t="s">
        <v>20431</v>
      </c>
      <c r="F1370" s="39"/>
      <c r="G1370" s="40" t="s">
        <v>20432</v>
      </c>
      <c r="H1370" s="35" t="s">
        <v>20433</v>
      </c>
      <c r="I1370" s="40" t="s">
        <v>20434</v>
      </c>
      <c r="J1370" s="35" t="s">
        <v>20435</v>
      </c>
      <c r="K1370" s="40" t="s">
        <v>20436</v>
      </c>
      <c r="L1370" s="40" t="s">
        <v>20437</v>
      </c>
      <c r="M1370" s="40" t="s">
        <v>20438</v>
      </c>
      <c r="N1370" s="40" t="s">
        <v>20439</v>
      </c>
      <c r="O1370" s="37"/>
      <c r="P1370" s="41" t="s">
        <v>9920</v>
      </c>
    </row>
    <row r="1371" spans="1:16" ht="12.75" customHeight="1">
      <c r="A1371" s="35" t="s">
        <v>8712</v>
      </c>
      <c r="B1371" s="36" t="s">
        <v>20440</v>
      </c>
      <c r="C1371" s="35" t="s">
        <v>8715</v>
      </c>
      <c r="D1371" s="35" t="s">
        <v>8991</v>
      </c>
      <c r="E1371" s="38" t="s">
        <v>20441</v>
      </c>
      <c r="F1371" s="39"/>
      <c r="G1371" s="40" t="s">
        <v>20442</v>
      </c>
      <c r="H1371" s="35" t="s">
        <v>20443</v>
      </c>
      <c r="I1371" s="40" t="s">
        <v>20444</v>
      </c>
      <c r="J1371" s="35" t="s">
        <v>20445</v>
      </c>
      <c r="K1371" s="40" t="s">
        <v>20446</v>
      </c>
      <c r="L1371" s="40" t="s">
        <v>20447</v>
      </c>
      <c r="M1371" s="40" t="s">
        <v>20448</v>
      </c>
      <c r="N1371" s="40" t="s">
        <v>20449</v>
      </c>
      <c r="O1371" s="37"/>
      <c r="P1371" s="41" t="s">
        <v>9766</v>
      </c>
    </row>
    <row r="1372" spans="1:16" ht="12.75" customHeight="1">
      <c r="A1372" s="35" t="s">
        <v>8747</v>
      </c>
      <c r="B1372" s="36" t="s">
        <v>20450</v>
      </c>
      <c r="C1372" s="35" t="s">
        <v>8749</v>
      </c>
      <c r="D1372" s="35" t="s">
        <v>8991</v>
      </c>
      <c r="E1372" s="38" t="s">
        <v>20451</v>
      </c>
      <c r="F1372" s="39"/>
      <c r="G1372" s="40" t="s">
        <v>20452</v>
      </c>
      <c r="H1372" s="35" t="s">
        <v>20453</v>
      </c>
      <c r="I1372" s="40" t="s">
        <v>20454</v>
      </c>
      <c r="J1372" s="35" t="s">
        <v>20455</v>
      </c>
      <c r="K1372" s="40" t="s">
        <v>20456</v>
      </c>
      <c r="L1372" s="40" t="s">
        <v>20457</v>
      </c>
      <c r="M1372" s="40" t="s">
        <v>20458</v>
      </c>
      <c r="N1372" s="40" t="s">
        <v>20459</v>
      </c>
      <c r="O1372" s="35" t="s">
        <v>9556</v>
      </c>
      <c r="P1372" s="41" t="s">
        <v>10131</v>
      </c>
    </row>
    <row r="1373" spans="1:16" ht="12.75" customHeight="1">
      <c r="A1373" s="35" t="s">
        <v>8747</v>
      </c>
      <c r="B1373" s="36" t="s">
        <v>20460</v>
      </c>
      <c r="C1373" s="35" t="s">
        <v>8755</v>
      </c>
      <c r="D1373" s="35" t="s">
        <v>8991</v>
      </c>
      <c r="E1373" s="38" t="s">
        <v>20461</v>
      </c>
      <c r="F1373" s="39"/>
      <c r="G1373" s="40" t="s">
        <v>20462</v>
      </c>
      <c r="H1373" s="35" t="s">
        <v>20463</v>
      </c>
      <c r="I1373" s="40" t="s">
        <v>20464</v>
      </c>
      <c r="J1373" s="35" t="s">
        <v>20465</v>
      </c>
      <c r="K1373" s="40" t="s">
        <v>20466</v>
      </c>
      <c r="L1373" s="40" t="s">
        <v>20467</v>
      </c>
      <c r="M1373" s="40" t="s">
        <v>20468</v>
      </c>
      <c r="N1373" s="40" t="s">
        <v>20469</v>
      </c>
      <c r="O1373" s="37"/>
      <c r="P1373" s="41" t="s">
        <v>9342</v>
      </c>
    </row>
    <row r="1374" spans="1:16" ht="12.75" customHeight="1">
      <c r="A1374" s="35" t="s">
        <v>8747</v>
      </c>
      <c r="B1374" s="36" t="s">
        <v>20460</v>
      </c>
      <c r="C1374" s="35" t="s">
        <v>8755</v>
      </c>
      <c r="D1374" s="35" t="s">
        <v>8991</v>
      </c>
      <c r="E1374" s="38" t="s">
        <v>20470</v>
      </c>
      <c r="F1374" s="39"/>
      <c r="G1374" s="40" t="s">
        <v>20471</v>
      </c>
      <c r="H1374" s="35" t="s">
        <v>20472</v>
      </c>
      <c r="I1374" s="40" t="s">
        <v>20473</v>
      </c>
      <c r="J1374" s="35" t="s">
        <v>20474</v>
      </c>
      <c r="K1374" s="40" t="s">
        <v>20475</v>
      </c>
      <c r="L1374" s="40" t="s">
        <v>20476</v>
      </c>
      <c r="M1374" s="40" t="s">
        <v>20477</v>
      </c>
      <c r="N1374" s="40" t="s">
        <v>20478</v>
      </c>
      <c r="O1374" s="37"/>
      <c r="P1374" s="41" t="s">
        <v>10487</v>
      </c>
    </row>
    <row r="1375" spans="1:16" ht="12.75" customHeight="1">
      <c r="A1375" s="35" t="s">
        <v>8747</v>
      </c>
      <c r="B1375" s="36" t="s">
        <v>20479</v>
      </c>
      <c r="C1375" s="35" t="s">
        <v>20480</v>
      </c>
      <c r="D1375" s="35" t="s">
        <v>9266</v>
      </c>
      <c r="E1375" s="38" t="s">
        <v>20481</v>
      </c>
      <c r="F1375" s="39"/>
      <c r="G1375" s="40" t="s">
        <v>20482</v>
      </c>
      <c r="H1375" s="35" t="s">
        <v>20483</v>
      </c>
      <c r="I1375" s="40" t="s">
        <v>20484</v>
      </c>
      <c r="J1375" s="35" t="s">
        <v>20485</v>
      </c>
      <c r="K1375" s="40" t="s">
        <v>20486</v>
      </c>
      <c r="L1375" s="40" t="s">
        <v>20487</v>
      </c>
      <c r="M1375" s="40" t="s">
        <v>20488</v>
      </c>
      <c r="N1375" s="40" t="s">
        <v>20489</v>
      </c>
      <c r="O1375" s="37"/>
      <c r="P1375" s="41" t="s">
        <v>10535</v>
      </c>
    </row>
    <row r="1376" spans="1:16" ht="12.75" customHeight="1">
      <c r="A1376" s="35" t="s">
        <v>8747</v>
      </c>
      <c r="B1376" s="36" t="s">
        <v>20490</v>
      </c>
      <c r="C1376" s="35" t="s">
        <v>8760</v>
      </c>
      <c r="D1376" s="35" t="s">
        <v>8991</v>
      </c>
      <c r="E1376" s="38" t="s">
        <v>20491</v>
      </c>
      <c r="F1376" s="39"/>
      <c r="G1376" s="40" t="s">
        <v>20492</v>
      </c>
      <c r="H1376" s="35" t="s">
        <v>20493</v>
      </c>
      <c r="I1376" s="40" t="s">
        <v>20494</v>
      </c>
      <c r="J1376" s="35" t="s">
        <v>20495</v>
      </c>
      <c r="K1376" s="40" t="s">
        <v>20496</v>
      </c>
      <c r="L1376" s="40" t="s">
        <v>20497</v>
      </c>
      <c r="M1376" s="40" t="s">
        <v>20498</v>
      </c>
      <c r="N1376" s="40" t="s">
        <v>20499</v>
      </c>
      <c r="O1376" s="37"/>
      <c r="P1376" s="41" t="s">
        <v>14402</v>
      </c>
    </row>
    <row r="1377" spans="1:16" ht="12.75" customHeight="1">
      <c r="A1377" s="35" t="s">
        <v>8773</v>
      </c>
      <c r="B1377" s="36" t="s">
        <v>20500</v>
      </c>
      <c r="C1377" s="35" t="s">
        <v>8775</v>
      </c>
      <c r="D1377" s="35" t="s">
        <v>9344</v>
      </c>
      <c r="E1377" s="38" t="s">
        <v>20501</v>
      </c>
      <c r="F1377" s="42" t="s">
        <v>20502</v>
      </c>
      <c r="G1377" s="37"/>
      <c r="H1377" s="37"/>
      <c r="I1377" s="37"/>
      <c r="J1377" s="37"/>
      <c r="K1377" s="37"/>
      <c r="L1377" s="40" t="s">
        <v>20503</v>
      </c>
      <c r="M1377" s="40" t="s">
        <v>20504</v>
      </c>
      <c r="N1377" s="40" t="s">
        <v>20505</v>
      </c>
      <c r="O1377" s="37"/>
      <c r="P1377" s="41" t="s">
        <v>9021</v>
      </c>
    </row>
    <row r="1378" spans="1:16" ht="12.75" customHeight="1">
      <c r="A1378" s="35" t="s">
        <v>8786</v>
      </c>
      <c r="B1378" s="36" t="s">
        <v>20506</v>
      </c>
      <c r="C1378" s="35" t="s">
        <v>20507</v>
      </c>
      <c r="D1378" s="35" t="s">
        <v>9266</v>
      </c>
      <c r="E1378" s="38" t="s">
        <v>20508</v>
      </c>
      <c r="F1378" s="39"/>
      <c r="G1378" s="37"/>
      <c r="H1378" s="37"/>
      <c r="I1378" s="37"/>
      <c r="J1378" s="37"/>
      <c r="K1378" s="37"/>
      <c r="L1378" s="40" t="s">
        <v>20509</v>
      </c>
      <c r="M1378" s="40" t="s">
        <v>20510</v>
      </c>
      <c r="N1378" s="40" t="s">
        <v>20511</v>
      </c>
      <c r="O1378" s="35" t="s">
        <v>9283</v>
      </c>
      <c r="P1378" s="41" t="s">
        <v>9263</v>
      </c>
    </row>
    <row r="1379" spans="1:16" ht="12.75" customHeight="1">
      <c r="A1379" s="35" t="s">
        <v>8789</v>
      </c>
      <c r="B1379" s="36" t="s">
        <v>20512</v>
      </c>
      <c r="C1379" s="35" t="s">
        <v>8791</v>
      </c>
      <c r="D1379" s="35" t="s">
        <v>8991</v>
      </c>
      <c r="E1379" s="38" t="s">
        <v>20513</v>
      </c>
      <c r="F1379" s="39"/>
      <c r="G1379" s="40" t="s">
        <v>20514</v>
      </c>
      <c r="H1379" s="35" t="s">
        <v>20515</v>
      </c>
      <c r="I1379" s="40" t="s">
        <v>20516</v>
      </c>
      <c r="J1379" s="35" t="s">
        <v>20517</v>
      </c>
      <c r="K1379" s="40" t="s">
        <v>20518</v>
      </c>
      <c r="L1379" s="40" t="s">
        <v>20519</v>
      </c>
      <c r="M1379" s="40" t="s">
        <v>20520</v>
      </c>
      <c r="N1379" s="40" t="s">
        <v>20521</v>
      </c>
      <c r="O1379" s="37"/>
      <c r="P1379" s="41" t="s">
        <v>9920</v>
      </c>
    </row>
    <row r="1380" spans="1:16" ht="12.75" customHeight="1">
      <c r="A1380" s="35" t="s">
        <v>8789</v>
      </c>
      <c r="B1380" s="36" t="s">
        <v>20512</v>
      </c>
      <c r="C1380" s="35" t="s">
        <v>8791</v>
      </c>
      <c r="D1380" s="35" t="s">
        <v>8991</v>
      </c>
      <c r="E1380" s="38" t="s">
        <v>20522</v>
      </c>
      <c r="F1380" s="39"/>
      <c r="G1380" s="40" t="s">
        <v>20523</v>
      </c>
      <c r="H1380" s="35" t="s">
        <v>20524</v>
      </c>
      <c r="I1380" s="40" t="s">
        <v>20525</v>
      </c>
      <c r="J1380" s="35" t="s">
        <v>20526</v>
      </c>
      <c r="K1380" s="40" t="s">
        <v>20527</v>
      </c>
      <c r="L1380" s="40" t="s">
        <v>20528</v>
      </c>
      <c r="M1380" s="40" t="s">
        <v>20529</v>
      </c>
      <c r="N1380" s="40" t="s">
        <v>20530</v>
      </c>
      <c r="O1380" s="37"/>
      <c r="P1380" s="41" t="s">
        <v>9122</v>
      </c>
    </row>
    <row r="1381" spans="1:16" ht="12.75" customHeight="1">
      <c r="A1381" s="35" t="s">
        <v>8801</v>
      </c>
      <c r="B1381" s="36" t="s">
        <v>20531</v>
      </c>
      <c r="C1381" s="35" t="s">
        <v>8825</v>
      </c>
      <c r="D1381" s="35" t="s">
        <v>10143</v>
      </c>
      <c r="E1381" s="38" t="s">
        <v>20532</v>
      </c>
      <c r="F1381" s="39"/>
      <c r="G1381" s="37"/>
      <c r="H1381" s="37"/>
      <c r="I1381" s="37"/>
      <c r="J1381" s="37"/>
      <c r="K1381" s="37"/>
      <c r="L1381" s="40" t="s">
        <v>20533</v>
      </c>
      <c r="M1381" s="40" t="s">
        <v>20534</v>
      </c>
      <c r="N1381" s="40" t="s">
        <v>20535</v>
      </c>
      <c r="O1381" s="35" t="s">
        <v>9283</v>
      </c>
      <c r="P1381" s="41" t="s">
        <v>9263</v>
      </c>
    </row>
    <row r="1382" spans="1:16" ht="12.75" customHeight="1">
      <c r="A1382" s="35" t="s">
        <v>8801</v>
      </c>
      <c r="B1382" s="36" t="s">
        <v>20536</v>
      </c>
      <c r="C1382" s="35" t="s">
        <v>20537</v>
      </c>
      <c r="D1382" s="35" t="s">
        <v>9266</v>
      </c>
      <c r="E1382" s="38" t="s">
        <v>20538</v>
      </c>
      <c r="F1382" s="39"/>
      <c r="G1382" s="37"/>
      <c r="H1382" s="37"/>
      <c r="I1382" s="37"/>
      <c r="J1382" s="37"/>
      <c r="K1382" s="37"/>
      <c r="L1382" s="40" t="s">
        <v>20539</v>
      </c>
      <c r="M1382" s="40" t="s">
        <v>20540</v>
      </c>
      <c r="N1382" s="40" t="s">
        <v>20541</v>
      </c>
      <c r="O1382" s="35" t="s">
        <v>9283</v>
      </c>
      <c r="P1382" s="41" t="s">
        <v>9193</v>
      </c>
    </row>
    <row r="1383" spans="1:16" ht="12.75" customHeight="1">
      <c r="A1383" s="35" t="s">
        <v>8801</v>
      </c>
      <c r="B1383" s="36" t="s">
        <v>20542</v>
      </c>
      <c r="C1383" s="35" t="s">
        <v>20543</v>
      </c>
      <c r="D1383" s="35" t="s">
        <v>9266</v>
      </c>
      <c r="E1383" s="38" t="s">
        <v>20544</v>
      </c>
      <c r="F1383" s="39"/>
      <c r="G1383" s="37"/>
      <c r="H1383" s="37"/>
      <c r="I1383" s="37"/>
      <c r="J1383" s="37"/>
      <c r="K1383" s="37"/>
      <c r="L1383" s="40" t="s">
        <v>20545</v>
      </c>
      <c r="M1383" s="40" t="s">
        <v>20546</v>
      </c>
      <c r="N1383" s="40" t="s">
        <v>20547</v>
      </c>
      <c r="O1383" s="35" t="s">
        <v>9283</v>
      </c>
      <c r="P1383" s="41" t="s">
        <v>9263</v>
      </c>
    </row>
    <row r="1384" spans="1:16" ht="12.75" customHeight="1">
      <c r="A1384" s="35" t="s">
        <v>8801</v>
      </c>
      <c r="B1384" s="36" t="s">
        <v>20548</v>
      </c>
      <c r="C1384" s="35" t="s">
        <v>20549</v>
      </c>
      <c r="D1384" s="35" t="s">
        <v>9266</v>
      </c>
      <c r="E1384" s="38" t="s">
        <v>20550</v>
      </c>
      <c r="F1384" s="39"/>
      <c r="G1384" s="37"/>
      <c r="H1384" s="37"/>
      <c r="I1384" s="37"/>
      <c r="J1384" s="37"/>
      <c r="K1384" s="37"/>
      <c r="L1384" s="40" t="s">
        <v>20551</v>
      </c>
      <c r="M1384" s="40" t="s">
        <v>20552</v>
      </c>
      <c r="N1384" s="40" t="s">
        <v>20553</v>
      </c>
      <c r="O1384" s="35" t="s">
        <v>9283</v>
      </c>
      <c r="P1384" s="41" t="s">
        <v>9193</v>
      </c>
    </row>
  </sheetData>
  <hyperlinks>
    <hyperlink ref="G2" r:id="rId1" xr:uid="{00000000-0004-0000-0100-000000000000}"/>
    <hyperlink ref="I2" r:id="rId2" xr:uid="{00000000-0004-0000-0100-000001000000}"/>
    <hyperlink ref="K2" r:id="rId3" xr:uid="{00000000-0004-0000-0100-000002000000}"/>
    <hyperlink ref="L2" r:id="rId4" xr:uid="{00000000-0004-0000-0100-000003000000}"/>
    <hyperlink ref="M2" r:id="rId5" xr:uid="{00000000-0004-0000-0100-000004000000}"/>
    <hyperlink ref="N2" r:id="rId6" xr:uid="{00000000-0004-0000-0100-000005000000}"/>
    <hyperlink ref="G3" r:id="rId7" xr:uid="{00000000-0004-0000-0100-000006000000}"/>
    <hyperlink ref="I3" r:id="rId8" xr:uid="{00000000-0004-0000-0100-000007000000}"/>
    <hyperlink ref="K3" r:id="rId9" xr:uid="{00000000-0004-0000-0100-000008000000}"/>
    <hyperlink ref="L3" r:id="rId10" xr:uid="{00000000-0004-0000-0100-000009000000}"/>
    <hyperlink ref="M3" r:id="rId11" xr:uid="{00000000-0004-0000-0100-00000A000000}"/>
    <hyperlink ref="N3" r:id="rId12" xr:uid="{00000000-0004-0000-0100-00000B000000}"/>
    <hyperlink ref="G4" r:id="rId13" xr:uid="{00000000-0004-0000-0100-00000C000000}"/>
    <hyperlink ref="I4" r:id="rId14" xr:uid="{00000000-0004-0000-0100-00000D000000}"/>
    <hyperlink ref="K4" r:id="rId15" xr:uid="{00000000-0004-0000-0100-00000E000000}"/>
    <hyperlink ref="L4" r:id="rId16" xr:uid="{00000000-0004-0000-0100-00000F000000}"/>
    <hyperlink ref="M4" r:id="rId17" xr:uid="{00000000-0004-0000-0100-000010000000}"/>
    <hyperlink ref="N4" r:id="rId18" xr:uid="{00000000-0004-0000-0100-000011000000}"/>
    <hyperlink ref="G5" r:id="rId19" xr:uid="{00000000-0004-0000-0100-000012000000}"/>
    <hyperlink ref="I5" r:id="rId20" xr:uid="{00000000-0004-0000-0100-000013000000}"/>
    <hyperlink ref="K5" r:id="rId21" xr:uid="{00000000-0004-0000-0100-000014000000}"/>
    <hyperlink ref="L5" r:id="rId22" xr:uid="{00000000-0004-0000-0100-000015000000}"/>
    <hyperlink ref="M5" r:id="rId23" xr:uid="{00000000-0004-0000-0100-000016000000}"/>
    <hyperlink ref="N5" r:id="rId24" xr:uid="{00000000-0004-0000-0100-000017000000}"/>
    <hyperlink ref="G6" r:id="rId25" xr:uid="{00000000-0004-0000-0100-000018000000}"/>
    <hyperlink ref="I6" r:id="rId26" xr:uid="{00000000-0004-0000-0100-000019000000}"/>
    <hyperlink ref="K6" r:id="rId27" xr:uid="{00000000-0004-0000-0100-00001A000000}"/>
    <hyperlink ref="L6" r:id="rId28" xr:uid="{00000000-0004-0000-0100-00001B000000}"/>
    <hyperlink ref="M6" r:id="rId29" xr:uid="{00000000-0004-0000-0100-00001C000000}"/>
    <hyperlink ref="N6" r:id="rId30" xr:uid="{00000000-0004-0000-0100-00001D000000}"/>
    <hyperlink ref="G7" r:id="rId31" xr:uid="{00000000-0004-0000-0100-00001E000000}"/>
    <hyperlink ref="I7" r:id="rId32" xr:uid="{00000000-0004-0000-0100-00001F000000}"/>
    <hyperlink ref="K7" r:id="rId33" xr:uid="{00000000-0004-0000-0100-000020000000}"/>
    <hyperlink ref="L7" r:id="rId34" xr:uid="{00000000-0004-0000-0100-000021000000}"/>
    <hyperlink ref="M7" r:id="rId35" xr:uid="{00000000-0004-0000-0100-000022000000}"/>
    <hyperlink ref="N7" r:id="rId36" xr:uid="{00000000-0004-0000-0100-000023000000}"/>
    <hyperlink ref="G8" r:id="rId37" xr:uid="{00000000-0004-0000-0100-000024000000}"/>
    <hyperlink ref="I8" r:id="rId38" xr:uid="{00000000-0004-0000-0100-000025000000}"/>
    <hyperlink ref="K8" r:id="rId39" xr:uid="{00000000-0004-0000-0100-000026000000}"/>
    <hyperlink ref="L8" r:id="rId40" xr:uid="{00000000-0004-0000-0100-000027000000}"/>
    <hyperlink ref="M8" r:id="rId41" xr:uid="{00000000-0004-0000-0100-000028000000}"/>
    <hyperlink ref="N8" r:id="rId42" xr:uid="{00000000-0004-0000-0100-000029000000}"/>
    <hyperlink ref="G9" r:id="rId43" xr:uid="{00000000-0004-0000-0100-00002A000000}"/>
    <hyperlink ref="I9" r:id="rId44" xr:uid="{00000000-0004-0000-0100-00002B000000}"/>
    <hyperlink ref="K9" r:id="rId45" xr:uid="{00000000-0004-0000-0100-00002C000000}"/>
    <hyperlink ref="L9" r:id="rId46" xr:uid="{00000000-0004-0000-0100-00002D000000}"/>
    <hyperlink ref="M9" r:id="rId47" xr:uid="{00000000-0004-0000-0100-00002E000000}"/>
    <hyperlink ref="N9" r:id="rId48" xr:uid="{00000000-0004-0000-0100-00002F000000}"/>
    <hyperlink ref="G10" r:id="rId49" xr:uid="{00000000-0004-0000-0100-000030000000}"/>
    <hyperlink ref="I10" r:id="rId50" xr:uid="{00000000-0004-0000-0100-000031000000}"/>
    <hyperlink ref="K10" r:id="rId51" xr:uid="{00000000-0004-0000-0100-000032000000}"/>
    <hyperlink ref="L10" r:id="rId52" xr:uid="{00000000-0004-0000-0100-000033000000}"/>
    <hyperlink ref="M10" r:id="rId53" xr:uid="{00000000-0004-0000-0100-000034000000}"/>
    <hyperlink ref="N10" r:id="rId54" xr:uid="{00000000-0004-0000-0100-000035000000}"/>
    <hyperlink ref="G11" r:id="rId55" xr:uid="{00000000-0004-0000-0100-000036000000}"/>
    <hyperlink ref="I11" r:id="rId56" xr:uid="{00000000-0004-0000-0100-000037000000}"/>
    <hyperlink ref="K11" r:id="rId57" xr:uid="{00000000-0004-0000-0100-000038000000}"/>
    <hyperlink ref="L11" r:id="rId58" xr:uid="{00000000-0004-0000-0100-000039000000}"/>
    <hyperlink ref="M11" r:id="rId59" xr:uid="{00000000-0004-0000-0100-00003A000000}"/>
    <hyperlink ref="N11" r:id="rId60" xr:uid="{00000000-0004-0000-0100-00003B000000}"/>
    <hyperlink ref="G12" r:id="rId61" xr:uid="{00000000-0004-0000-0100-00003C000000}"/>
    <hyperlink ref="I12" r:id="rId62" xr:uid="{00000000-0004-0000-0100-00003D000000}"/>
    <hyperlink ref="K12" r:id="rId63" xr:uid="{00000000-0004-0000-0100-00003E000000}"/>
    <hyperlink ref="L12" r:id="rId64" xr:uid="{00000000-0004-0000-0100-00003F000000}"/>
    <hyperlink ref="M12" r:id="rId65" xr:uid="{00000000-0004-0000-0100-000040000000}"/>
    <hyperlink ref="N12" r:id="rId66" xr:uid="{00000000-0004-0000-0100-000041000000}"/>
    <hyperlink ref="G13" r:id="rId67" xr:uid="{00000000-0004-0000-0100-000042000000}"/>
    <hyperlink ref="I13" r:id="rId68" xr:uid="{00000000-0004-0000-0100-000043000000}"/>
    <hyperlink ref="K13" r:id="rId69" xr:uid="{00000000-0004-0000-0100-000044000000}"/>
    <hyperlink ref="L13" r:id="rId70" xr:uid="{00000000-0004-0000-0100-000045000000}"/>
    <hyperlink ref="M13" r:id="rId71" xr:uid="{00000000-0004-0000-0100-000046000000}"/>
    <hyperlink ref="N13" r:id="rId72" xr:uid="{00000000-0004-0000-0100-000047000000}"/>
    <hyperlink ref="G14" r:id="rId73" xr:uid="{00000000-0004-0000-0100-000048000000}"/>
    <hyperlink ref="I14" r:id="rId74" xr:uid="{00000000-0004-0000-0100-000049000000}"/>
    <hyperlink ref="K14" r:id="rId75" xr:uid="{00000000-0004-0000-0100-00004A000000}"/>
    <hyperlink ref="L14" r:id="rId76" xr:uid="{00000000-0004-0000-0100-00004B000000}"/>
    <hyperlink ref="M14" r:id="rId77" xr:uid="{00000000-0004-0000-0100-00004C000000}"/>
    <hyperlink ref="N14" r:id="rId78" xr:uid="{00000000-0004-0000-0100-00004D000000}"/>
    <hyperlink ref="G15" r:id="rId79" xr:uid="{00000000-0004-0000-0100-00004E000000}"/>
    <hyperlink ref="I15" r:id="rId80" xr:uid="{00000000-0004-0000-0100-00004F000000}"/>
    <hyperlink ref="K15" r:id="rId81" xr:uid="{00000000-0004-0000-0100-000050000000}"/>
    <hyperlink ref="L15" r:id="rId82" xr:uid="{00000000-0004-0000-0100-000051000000}"/>
    <hyperlink ref="M15" r:id="rId83" xr:uid="{00000000-0004-0000-0100-000052000000}"/>
    <hyperlink ref="N15" r:id="rId84" xr:uid="{00000000-0004-0000-0100-000053000000}"/>
    <hyperlink ref="G16" r:id="rId85" xr:uid="{00000000-0004-0000-0100-000054000000}"/>
    <hyperlink ref="I16" r:id="rId86" xr:uid="{00000000-0004-0000-0100-000055000000}"/>
    <hyperlink ref="K16" r:id="rId87" xr:uid="{00000000-0004-0000-0100-000056000000}"/>
    <hyperlink ref="L16" r:id="rId88" xr:uid="{00000000-0004-0000-0100-000057000000}"/>
    <hyperlink ref="M16" r:id="rId89" xr:uid="{00000000-0004-0000-0100-000058000000}"/>
    <hyperlink ref="N16" r:id="rId90" xr:uid="{00000000-0004-0000-0100-000059000000}"/>
    <hyperlink ref="G17" r:id="rId91" xr:uid="{00000000-0004-0000-0100-00005A000000}"/>
    <hyperlink ref="I17" r:id="rId92" xr:uid="{00000000-0004-0000-0100-00005B000000}"/>
    <hyperlink ref="K17" r:id="rId93" xr:uid="{00000000-0004-0000-0100-00005C000000}"/>
    <hyperlink ref="L17" r:id="rId94" xr:uid="{00000000-0004-0000-0100-00005D000000}"/>
    <hyperlink ref="M17" r:id="rId95" xr:uid="{00000000-0004-0000-0100-00005E000000}"/>
    <hyperlink ref="N17" r:id="rId96" xr:uid="{00000000-0004-0000-0100-00005F000000}"/>
    <hyperlink ref="G18" r:id="rId97" xr:uid="{00000000-0004-0000-0100-000060000000}"/>
    <hyperlink ref="I18" r:id="rId98" xr:uid="{00000000-0004-0000-0100-000061000000}"/>
    <hyperlink ref="K18" r:id="rId99" xr:uid="{00000000-0004-0000-0100-000062000000}"/>
    <hyperlink ref="L18" r:id="rId100" xr:uid="{00000000-0004-0000-0100-000063000000}"/>
    <hyperlink ref="M18" r:id="rId101" xr:uid="{00000000-0004-0000-0100-000064000000}"/>
    <hyperlink ref="N18" r:id="rId102" xr:uid="{00000000-0004-0000-0100-000065000000}"/>
    <hyperlink ref="G19" r:id="rId103" xr:uid="{00000000-0004-0000-0100-000066000000}"/>
    <hyperlink ref="I19" r:id="rId104" xr:uid="{00000000-0004-0000-0100-000067000000}"/>
    <hyperlink ref="K19" r:id="rId105" xr:uid="{00000000-0004-0000-0100-000068000000}"/>
    <hyperlink ref="L19" r:id="rId106" xr:uid="{00000000-0004-0000-0100-000069000000}"/>
    <hyperlink ref="M19" r:id="rId107" xr:uid="{00000000-0004-0000-0100-00006A000000}"/>
    <hyperlink ref="N19" r:id="rId108" xr:uid="{00000000-0004-0000-0100-00006B000000}"/>
    <hyperlink ref="G20" r:id="rId109" xr:uid="{00000000-0004-0000-0100-00006C000000}"/>
    <hyperlink ref="I20" r:id="rId110" xr:uid="{00000000-0004-0000-0100-00006D000000}"/>
    <hyperlink ref="K20" r:id="rId111" xr:uid="{00000000-0004-0000-0100-00006E000000}"/>
    <hyperlink ref="L20" r:id="rId112" xr:uid="{00000000-0004-0000-0100-00006F000000}"/>
    <hyperlink ref="M20" r:id="rId113" xr:uid="{00000000-0004-0000-0100-000070000000}"/>
    <hyperlink ref="N20" r:id="rId114" xr:uid="{00000000-0004-0000-0100-000071000000}"/>
    <hyperlink ref="G21" r:id="rId115" xr:uid="{00000000-0004-0000-0100-000072000000}"/>
    <hyperlink ref="I21" r:id="rId116" xr:uid="{00000000-0004-0000-0100-000073000000}"/>
    <hyperlink ref="K21" r:id="rId117" xr:uid="{00000000-0004-0000-0100-000074000000}"/>
    <hyperlink ref="L21" r:id="rId118" xr:uid="{00000000-0004-0000-0100-000075000000}"/>
    <hyperlink ref="M21" r:id="rId119" xr:uid="{00000000-0004-0000-0100-000076000000}"/>
    <hyperlink ref="N21" r:id="rId120" xr:uid="{00000000-0004-0000-0100-000077000000}"/>
    <hyperlink ref="I22" r:id="rId121" xr:uid="{00000000-0004-0000-0100-000078000000}"/>
    <hyperlink ref="K22" r:id="rId122" xr:uid="{00000000-0004-0000-0100-000079000000}"/>
    <hyperlink ref="L22" r:id="rId123" xr:uid="{00000000-0004-0000-0100-00007A000000}"/>
    <hyperlink ref="M22" r:id="rId124" xr:uid="{00000000-0004-0000-0100-00007B000000}"/>
    <hyperlink ref="N22" r:id="rId125" xr:uid="{00000000-0004-0000-0100-00007C000000}"/>
    <hyperlink ref="G23" r:id="rId126" xr:uid="{00000000-0004-0000-0100-00007D000000}"/>
    <hyperlink ref="I23" r:id="rId127" xr:uid="{00000000-0004-0000-0100-00007E000000}"/>
    <hyperlink ref="K23" r:id="rId128" xr:uid="{00000000-0004-0000-0100-00007F000000}"/>
    <hyperlink ref="L23" r:id="rId129" xr:uid="{00000000-0004-0000-0100-000080000000}"/>
    <hyperlink ref="N23" r:id="rId130" xr:uid="{00000000-0004-0000-0100-000081000000}"/>
    <hyperlink ref="G24" r:id="rId131" xr:uid="{00000000-0004-0000-0100-000082000000}"/>
    <hyperlink ref="I24" r:id="rId132" xr:uid="{00000000-0004-0000-0100-000083000000}"/>
    <hyperlink ref="K24" r:id="rId133" xr:uid="{00000000-0004-0000-0100-000084000000}"/>
    <hyperlink ref="L24" r:id="rId134" xr:uid="{00000000-0004-0000-0100-000085000000}"/>
    <hyperlink ref="M24" r:id="rId135" xr:uid="{00000000-0004-0000-0100-000086000000}"/>
    <hyperlink ref="N24" r:id="rId136" xr:uid="{00000000-0004-0000-0100-000087000000}"/>
    <hyperlink ref="G25" r:id="rId137" xr:uid="{00000000-0004-0000-0100-000088000000}"/>
    <hyperlink ref="I25" r:id="rId138" xr:uid="{00000000-0004-0000-0100-000089000000}"/>
    <hyperlink ref="K25" r:id="rId139" xr:uid="{00000000-0004-0000-0100-00008A000000}"/>
    <hyperlink ref="L25" r:id="rId140" xr:uid="{00000000-0004-0000-0100-00008B000000}"/>
    <hyperlink ref="M25" r:id="rId141" xr:uid="{00000000-0004-0000-0100-00008C000000}"/>
    <hyperlink ref="N25" r:id="rId142" xr:uid="{00000000-0004-0000-0100-00008D000000}"/>
    <hyperlink ref="G26" r:id="rId143" xr:uid="{00000000-0004-0000-0100-00008E000000}"/>
    <hyperlink ref="I26" r:id="rId144" xr:uid="{00000000-0004-0000-0100-00008F000000}"/>
    <hyperlink ref="K26" r:id="rId145" xr:uid="{00000000-0004-0000-0100-000090000000}"/>
    <hyperlink ref="L26" r:id="rId146" xr:uid="{00000000-0004-0000-0100-000091000000}"/>
    <hyperlink ref="M26" r:id="rId147" xr:uid="{00000000-0004-0000-0100-000092000000}"/>
    <hyperlink ref="N26" r:id="rId148" xr:uid="{00000000-0004-0000-0100-000093000000}"/>
    <hyperlink ref="G27" r:id="rId149" xr:uid="{00000000-0004-0000-0100-000094000000}"/>
    <hyperlink ref="I27" r:id="rId150" xr:uid="{00000000-0004-0000-0100-000095000000}"/>
    <hyperlink ref="K27" r:id="rId151" xr:uid="{00000000-0004-0000-0100-000096000000}"/>
    <hyperlink ref="L27" r:id="rId152" xr:uid="{00000000-0004-0000-0100-000097000000}"/>
    <hyperlink ref="M27" r:id="rId153" xr:uid="{00000000-0004-0000-0100-000098000000}"/>
    <hyperlink ref="N27" r:id="rId154" xr:uid="{00000000-0004-0000-0100-000099000000}"/>
    <hyperlink ref="G28" r:id="rId155" xr:uid="{00000000-0004-0000-0100-00009A000000}"/>
    <hyperlink ref="I28" r:id="rId156" xr:uid="{00000000-0004-0000-0100-00009B000000}"/>
    <hyperlink ref="K28" r:id="rId157" xr:uid="{00000000-0004-0000-0100-00009C000000}"/>
    <hyperlink ref="L28" r:id="rId158" xr:uid="{00000000-0004-0000-0100-00009D000000}"/>
    <hyperlink ref="M28" r:id="rId159" xr:uid="{00000000-0004-0000-0100-00009E000000}"/>
    <hyperlink ref="N28" r:id="rId160" xr:uid="{00000000-0004-0000-0100-00009F000000}"/>
    <hyperlink ref="G29" r:id="rId161" xr:uid="{00000000-0004-0000-0100-0000A0000000}"/>
    <hyperlink ref="I29" r:id="rId162" xr:uid="{00000000-0004-0000-0100-0000A1000000}"/>
    <hyperlink ref="K29" r:id="rId163" xr:uid="{00000000-0004-0000-0100-0000A2000000}"/>
    <hyperlink ref="L29" r:id="rId164" xr:uid="{00000000-0004-0000-0100-0000A3000000}"/>
    <hyperlink ref="M29" r:id="rId165" xr:uid="{00000000-0004-0000-0100-0000A4000000}"/>
    <hyperlink ref="N29" r:id="rId166" xr:uid="{00000000-0004-0000-0100-0000A5000000}"/>
    <hyperlink ref="L30" r:id="rId167" xr:uid="{00000000-0004-0000-0100-0000A6000000}"/>
    <hyperlink ref="M30" r:id="rId168" xr:uid="{00000000-0004-0000-0100-0000A7000000}"/>
    <hyperlink ref="N30" r:id="rId169" xr:uid="{00000000-0004-0000-0100-0000A8000000}"/>
    <hyperlink ref="L31" r:id="rId170" xr:uid="{00000000-0004-0000-0100-0000A9000000}"/>
    <hyperlink ref="M31" r:id="rId171" xr:uid="{00000000-0004-0000-0100-0000AA000000}"/>
    <hyperlink ref="N31" r:id="rId172" xr:uid="{00000000-0004-0000-0100-0000AB000000}"/>
    <hyperlink ref="L32" r:id="rId173" xr:uid="{00000000-0004-0000-0100-0000AC000000}"/>
    <hyperlink ref="M32" r:id="rId174" xr:uid="{00000000-0004-0000-0100-0000AD000000}"/>
    <hyperlink ref="N32" r:id="rId175" xr:uid="{00000000-0004-0000-0100-0000AE000000}"/>
    <hyperlink ref="L33" r:id="rId176" xr:uid="{00000000-0004-0000-0100-0000AF000000}"/>
    <hyperlink ref="M33" r:id="rId177" xr:uid="{00000000-0004-0000-0100-0000B0000000}"/>
    <hyperlink ref="N33" r:id="rId178" xr:uid="{00000000-0004-0000-0100-0000B1000000}"/>
    <hyperlink ref="L34" r:id="rId179" xr:uid="{00000000-0004-0000-0100-0000B2000000}"/>
    <hyperlink ref="M34" r:id="rId180" xr:uid="{00000000-0004-0000-0100-0000B3000000}"/>
    <hyperlink ref="N34" r:id="rId181" xr:uid="{00000000-0004-0000-0100-0000B4000000}"/>
    <hyperlink ref="L35" r:id="rId182" xr:uid="{00000000-0004-0000-0100-0000B5000000}"/>
    <hyperlink ref="M35" r:id="rId183" xr:uid="{00000000-0004-0000-0100-0000B6000000}"/>
    <hyperlink ref="N35" r:id="rId184" xr:uid="{00000000-0004-0000-0100-0000B7000000}"/>
    <hyperlink ref="L36" r:id="rId185" xr:uid="{00000000-0004-0000-0100-0000B8000000}"/>
    <hyperlink ref="M36" r:id="rId186" xr:uid="{00000000-0004-0000-0100-0000B9000000}"/>
    <hyperlink ref="N36" r:id="rId187" xr:uid="{00000000-0004-0000-0100-0000BA000000}"/>
    <hyperlink ref="L37" r:id="rId188" xr:uid="{00000000-0004-0000-0100-0000BB000000}"/>
    <hyperlink ref="M37" r:id="rId189" xr:uid="{00000000-0004-0000-0100-0000BC000000}"/>
    <hyperlink ref="N37" r:id="rId190" xr:uid="{00000000-0004-0000-0100-0000BD000000}"/>
    <hyperlink ref="L38" r:id="rId191" xr:uid="{00000000-0004-0000-0100-0000BE000000}"/>
    <hyperlink ref="M38" r:id="rId192" xr:uid="{00000000-0004-0000-0100-0000BF000000}"/>
    <hyperlink ref="N38" r:id="rId193" xr:uid="{00000000-0004-0000-0100-0000C0000000}"/>
    <hyperlink ref="L39" r:id="rId194" xr:uid="{00000000-0004-0000-0100-0000C1000000}"/>
    <hyperlink ref="M39" r:id="rId195" xr:uid="{00000000-0004-0000-0100-0000C2000000}"/>
    <hyperlink ref="N39" r:id="rId196" xr:uid="{00000000-0004-0000-0100-0000C3000000}"/>
    <hyperlink ref="L40" r:id="rId197" xr:uid="{00000000-0004-0000-0100-0000C4000000}"/>
    <hyperlink ref="M40" r:id="rId198" xr:uid="{00000000-0004-0000-0100-0000C5000000}"/>
    <hyperlink ref="N40" r:id="rId199" xr:uid="{00000000-0004-0000-0100-0000C6000000}"/>
    <hyperlink ref="G41" r:id="rId200" xr:uid="{00000000-0004-0000-0100-0000C7000000}"/>
    <hyperlink ref="I41" r:id="rId201" xr:uid="{00000000-0004-0000-0100-0000C8000000}"/>
    <hyperlink ref="K41" r:id="rId202" xr:uid="{00000000-0004-0000-0100-0000C9000000}"/>
    <hyperlink ref="L41" r:id="rId203" xr:uid="{00000000-0004-0000-0100-0000CA000000}"/>
    <hyperlink ref="M41" r:id="rId204" xr:uid="{00000000-0004-0000-0100-0000CB000000}"/>
    <hyperlink ref="N41" r:id="rId205" xr:uid="{00000000-0004-0000-0100-0000CC000000}"/>
    <hyperlink ref="G42" r:id="rId206" xr:uid="{00000000-0004-0000-0100-0000CD000000}"/>
    <hyperlink ref="K42" r:id="rId207" xr:uid="{00000000-0004-0000-0100-0000CE000000}"/>
    <hyperlink ref="L42" r:id="rId208" xr:uid="{00000000-0004-0000-0100-0000CF000000}"/>
    <hyperlink ref="M42" r:id="rId209" xr:uid="{00000000-0004-0000-0100-0000D0000000}"/>
    <hyperlink ref="N42" r:id="rId210" xr:uid="{00000000-0004-0000-0100-0000D1000000}"/>
    <hyperlink ref="G43" r:id="rId211" xr:uid="{00000000-0004-0000-0100-0000D2000000}"/>
    <hyperlink ref="I43" r:id="rId212" xr:uid="{00000000-0004-0000-0100-0000D3000000}"/>
    <hyperlink ref="K43" r:id="rId213" xr:uid="{00000000-0004-0000-0100-0000D4000000}"/>
    <hyperlink ref="L43" r:id="rId214" xr:uid="{00000000-0004-0000-0100-0000D5000000}"/>
    <hyperlink ref="M43" r:id="rId215" xr:uid="{00000000-0004-0000-0100-0000D6000000}"/>
    <hyperlink ref="N43" r:id="rId216" xr:uid="{00000000-0004-0000-0100-0000D7000000}"/>
    <hyperlink ref="G44" r:id="rId217" xr:uid="{00000000-0004-0000-0100-0000D8000000}"/>
    <hyperlink ref="I44" r:id="rId218" xr:uid="{00000000-0004-0000-0100-0000D9000000}"/>
    <hyperlink ref="K44" r:id="rId219" xr:uid="{00000000-0004-0000-0100-0000DA000000}"/>
    <hyperlink ref="L44" r:id="rId220" xr:uid="{00000000-0004-0000-0100-0000DB000000}"/>
    <hyperlink ref="M44" r:id="rId221" xr:uid="{00000000-0004-0000-0100-0000DC000000}"/>
    <hyperlink ref="N44" r:id="rId222" xr:uid="{00000000-0004-0000-0100-0000DD000000}"/>
    <hyperlink ref="L45" r:id="rId223" xr:uid="{00000000-0004-0000-0100-0000DE000000}"/>
    <hyperlink ref="M45" r:id="rId224" xr:uid="{00000000-0004-0000-0100-0000DF000000}"/>
    <hyperlink ref="N45" r:id="rId225" xr:uid="{00000000-0004-0000-0100-0000E0000000}"/>
    <hyperlink ref="G46" r:id="rId226" xr:uid="{00000000-0004-0000-0100-0000E1000000}"/>
    <hyperlink ref="I46" r:id="rId227" xr:uid="{00000000-0004-0000-0100-0000E2000000}"/>
    <hyperlink ref="K46" r:id="rId228" xr:uid="{00000000-0004-0000-0100-0000E3000000}"/>
    <hyperlink ref="L46" r:id="rId229" xr:uid="{00000000-0004-0000-0100-0000E4000000}"/>
    <hyperlink ref="M46" r:id="rId230" xr:uid="{00000000-0004-0000-0100-0000E5000000}"/>
    <hyperlink ref="N46" r:id="rId231" xr:uid="{00000000-0004-0000-0100-0000E6000000}"/>
    <hyperlink ref="G47" r:id="rId232" xr:uid="{00000000-0004-0000-0100-0000E7000000}"/>
    <hyperlink ref="I47" r:id="rId233" xr:uid="{00000000-0004-0000-0100-0000E8000000}"/>
    <hyperlink ref="K47" r:id="rId234" xr:uid="{00000000-0004-0000-0100-0000E9000000}"/>
    <hyperlink ref="L47" r:id="rId235" xr:uid="{00000000-0004-0000-0100-0000EA000000}"/>
    <hyperlink ref="M47" r:id="rId236" xr:uid="{00000000-0004-0000-0100-0000EB000000}"/>
    <hyperlink ref="N47" r:id="rId237" xr:uid="{00000000-0004-0000-0100-0000EC000000}"/>
    <hyperlink ref="G48" r:id="rId238" xr:uid="{00000000-0004-0000-0100-0000ED000000}"/>
    <hyperlink ref="I48" r:id="rId239" xr:uid="{00000000-0004-0000-0100-0000EE000000}"/>
    <hyperlink ref="K48" r:id="rId240" xr:uid="{00000000-0004-0000-0100-0000EF000000}"/>
    <hyperlink ref="L48" r:id="rId241" xr:uid="{00000000-0004-0000-0100-0000F0000000}"/>
    <hyperlink ref="M48" r:id="rId242" xr:uid="{00000000-0004-0000-0100-0000F1000000}"/>
    <hyperlink ref="N48" r:id="rId243" xr:uid="{00000000-0004-0000-0100-0000F2000000}"/>
    <hyperlink ref="L49" r:id="rId244" xr:uid="{00000000-0004-0000-0100-0000F3000000}"/>
    <hyperlink ref="M49" r:id="rId245" xr:uid="{00000000-0004-0000-0100-0000F4000000}"/>
    <hyperlink ref="N49" r:id="rId246" xr:uid="{00000000-0004-0000-0100-0000F5000000}"/>
    <hyperlink ref="G50" r:id="rId247" xr:uid="{00000000-0004-0000-0100-0000F6000000}"/>
    <hyperlink ref="I50" r:id="rId248" xr:uid="{00000000-0004-0000-0100-0000F7000000}"/>
    <hyperlink ref="K50" r:id="rId249" xr:uid="{00000000-0004-0000-0100-0000F8000000}"/>
    <hyperlink ref="L50" r:id="rId250" xr:uid="{00000000-0004-0000-0100-0000F9000000}"/>
    <hyperlink ref="M50" r:id="rId251" xr:uid="{00000000-0004-0000-0100-0000FA000000}"/>
    <hyperlink ref="N50" r:id="rId252" xr:uid="{00000000-0004-0000-0100-0000FB000000}"/>
    <hyperlink ref="G51" r:id="rId253" xr:uid="{00000000-0004-0000-0100-0000FC000000}"/>
    <hyperlink ref="I51" r:id="rId254" xr:uid="{00000000-0004-0000-0100-0000FD000000}"/>
    <hyperlink ref="K51" r:id="rId255" xr:uid="{00000000-0004-0000-0100-0000FE000000}"/>
    <hyperlink ref="L51" r:id="rId256" xr:uid="{00000000-0004-0000-0100-0000FF000000}"/>
    <hyperlink ref="M51" r:id="rId257" xr:uid="{00000000-0004-0000-0100-000000010000}"/>
    <hyperlink ref="N51" r:id="rId258" xr:uid="{00000000-0004-0000-0100-000001010000}"/>
    <hyperlink ref="G52" r:id="rId259" xr:uid="{00000000-0004-0000-0100-000002010000}"/>
    <hyperlink ref="I52" r:id="rId260" xr:uid="{00000000-0004-0000-0100-000003010000}"/>
    <hyperlink ref="K52" r:id="rId261" xr:uid="{00000000-0004-0000-0100-000004010000}"/>
    <hyperlink ref="L52" r:id="rId262" xr:uid="{00000000-0004-0000-0100-000005010000}"/>
    <hyperlink ref="M52" r:id="rId263" xr:uid="{00000000-0004-0000-0100-000006010000}"/>
    <hyperlink ref="N52" r:id="rId264" xr:uid="{00000000-0004-0000-0100-000007010000}"/>
    <hyperlink ref="G53" r:id="rId265" xr:uid="{00000000-0004-0000-0100-000008010000}"/>
    <hyperlink ref="I53" r:id="rId266" xr:uid="{00000000-0004-0000-0100-000009010000}"/>
    <hyperlink ref="K53" r:id="rId267" xr:uid="{00000000-0004-0000-0100-00000A010000}"/>
    <hyperlink ref="L53" r:id="rId268" xr:uid="{00000000-0004-0000-0100-00000B010000}"/>
    <hyperlink ref="M53" r:id="rId269" xr:uid="{00000000-0004-0000-0100-00000C010000}"/>
    <hyperlink ref="N53" r:id="rId270" xr:uid="{00000000-0004-0000-0100-00000D010000}"/>
    <hyperlink ref="G54" r:id="rId271" xr:uid="{00000000-0004-0000-0100-00000E010000}"/>
    <hyperlink ref="I54" r:id="rId272" xr:uid="{00000000-0004-0000-0100-00000F010000}"/>
    <hyperlink ref="K54" r:id="rId273" xr:uid="{00000000-0004-0000-0100-000010010000}"/>
    <hyperlink ref="L54" r:id="rId274" xr:uid="{00000000-0004-0000-0100-000011010000}"/>
    <hyperlink ref="M54" r:id="rId275" xr:uid="{00000000-0004-0000-0100-000012010000}"/>
    <hyperlink ref="N54" r:id="rId276" xr:uid="{00000000-0004-0000-0100-000013010000}"/>
    <hyperlink ref="G55" r:id="rId277" xr:uid="{00000000-0004-0000-0100-000014010000}"/>
    <hyperlink ref="I55" r:id="rId278" xr:uid="{00000000-0004-0000-0100-000015010000}"/>
    <hyperlink ref="K55" r:id="rId279" xr:uid="{00000000-0004-0000-0100-000016010000}"/>
    <hyperlink ref="L55" r:id="rId280" xr:uid="{00000000-0004-0000-0100-000017010000}"/>
    <hyperlink ref="M55" r:id="rId281" xr:uid="{00000000-0004-0000-0100-000018010000}"/>
    <hyperlink ref="N55" r:id="rId282" xr:uid="{00000000-0004-0000-0100-000019010000}"/>
    <hyperlink ref="G56" r:id="rId283" xr:uid="{00000000-0004-0000-0100-00001A010000}"/>
    <hyperlink ref="I56" r:id="rId284" xr:uid="{00000000-0004-0000-0100-00001B010000}"/>
    <hyperlink ref="K56" r:id="rId285" xr:uid="{00000000-0004-0000-0100-00001C010000}"/>
    <hyperlink ref="L56" r:id="rId286" xr:uid="{00000000-0004-0000-0100-00001D010000}"/>
    <hyperlink ref="M56" r:id="rId287" xr:uid="{00000000-0004-0000-0100-00001E010000}"/>
    <hyperlink ref="N56" r:id="rId288" xr:uid="{00000000-0004-0000-0100-00001F010000}"/>
    <hyperlink ref="G57" r:id="rId289" xr:uid="{00000000-0004-0000-0100-000020010000}"/>
    <hyperlink ref="K57" r:id="rId290" xr:uid="{00000000-0004-0000-0100-000021010000}"/>
    <hyperlink ref="L57" r:id="rId291" xr:uid="{00000000-0004-0000-0100-000022010000}"/>
    <hyperlink ref="M57" r:id="rId292" xr:uid="{00000000-0004-0000-0100-000023010000}"/>
    <hyperlink ref="N57" r:id="rId293" xr:uid="{00000000-0004-0000-0100-000024010000}"/>
    <hyperlink ref="G58" r:id="rId294" xr:uid="{00000000-0004-0000-0100-000025010000}"/>
    <hyperlink ref="K58" r:id="rId295" xr:uid="{00000000-0004-0000-0100-000026010000}"/>
    <hyperlink ref="L58" r:id="rId296" xr:uid="{00000000-0004-0000-0100-000027010000}"/>
    <hyperlink ref="M58" r:id="rId297" xr:uid="{00000000-0004-0000-0100-000028010000}"/>
    <hyperlink ref="N58" r:id="rId298" xr:uid="{00000000-0004-0000-0100-000029010000}"/>
    <hyperlink ref="G59" r:id="rId299" xr:uid="{00000000-0004-0000-0100-00002A010000}"/>
    <hyperlink ref="I59" r:id="rId300" xr:uid="{00000000-0004-0000-0100-00002B010000}"/>
    <hyperlink ref="K59" r:id="rId301" xr:uid="{00000000-0004-0000-0100-00002C010000}"/>
    <hyperlink ref="L59" r:id="rId302" xr:uid="{00000000-0004-0000-0100-00002D010000}"/>
    <hyperlink ref="M59" r:id="rId303" xr:uid="{00000000-0004-0000-0100-00002E010000}"/>
    <hyperlink ref="N59" r:id="rId304" xr:uid="{00000000-0004-0000-0100-00002F010000}"/>
    <hyperlink ref="G60" r:id="rId305" xr:uid="{00000000-0004-0000-0100-000030010000}"/>
    <hyperlink ref="I60" r:id="rId306" xr:uid="{00000000-0004-0000-0100-000031010000}"/>
    <hyperlink ref="K60" r:id="rId307" xr:uid="{00000000-0004-0000-0100-000032010000}"/>
    <hyperlink ref="L60" r:id="rId308" xr:uid="{00000000-0004-0000-0100-000033010000}"/>
    <hyperlink ref="M60" r:id="rId309" xr:uid="{00000000-0004-0000-0100-000034010000}"/>
    <hyperlink ref="N60" r:id="rId310" xr:uid="{00000000-0004-0000-0100-000035010000}"/>
    <hyperlink ref="G61" r:id="rId311" display="https://n2t.net/ark:/65665/33eec736d-2321-4624-8737-24ae6e3bfc22" xr:uid="{00000000-0004-0000-0100-000036010000}"/>
    <hyperlink ref="I61" r:id="rId312" display="https://n2t.net/ark:/65665/36dd56b36-3671-44a4-9c67-e94bb03fd024" xr:uid="{00000000-0004-0000-0100-000037010000}"/>
    <hyperlink ref="L61" r:id="rId313" display="SAMN48403332" xr:uid="{00000000-0004-0000-0100-000038010000}"/>
    <hyperlink ref="M61" r:id="rId314" display="SRR33529906" xr:uid="{00000000-0004-0000-0100-000039010000}"/>
    <hyperlink ref="N61" r:id="rId315" display="PV670483" xr:uid="{00000000-0004-0000-0100-00003A010000}"/>
    <hyperlink ref="G62" r:id="rId316" xr:uid="{00000000-0004-0000-0100-00003B010000}"/>
    <hyperlink ref="I62" r:id="rId317" xr:uid="{00000000-0004-0000-0100-00003C010000}"/>
    <hyperlink ref="K62" r:id="rId318" xr:uid="{00000000-0004-0000-0100-00003D010000}"/>
    <hyperlink ref="L62" r:id="rId319" xr:uid="{00000000-0004-0000-0100-00003E010000}"/>
    <hyperlink ref="M62" r:id="rId320" xr:uid="{00000000-0004-0000-0100-00003F010000}"/>
    <hyperlink ref="N62" r:id="rId321" xr:uid="{00000000-0004-0000-0100-000040010000}"/>
    <hyperlink ref="G63" r:id="rId322" xr:uid="{00000000-0004-0000-0100-000041010000}"/>
    <hyperlink ref="K63" r:id="rId323" xr:uid="{00000000-0004-0000-0100-000042010000}"/>
    <hyperlink ref="L63" r:id="rId324" xr:uid="{00000000-0004-0000-0100-000043010000}"/>
    <hyperlink ref="M63" r:id="rId325" xr:uid="{00000000-0004-0000-0100-000044010000}"/>
    <hyperlink ref="N63" r:id="rId326" xr:uid="{00000000-0004-0000-0100-000045010000}"/>
    <hyperlink ref="G64" r:id="rId327" xr:uid="{00000000-0004-0000-0100-000046010000}"/>
    <hyperlink ref="I64" r:id="rId328" xr:uid="{00000000-0004-0000-0100-000047010000}"/>
    <hyperlink ref="K64" r:id="rId329" xr:uid="{00000000-0004-0000-0100-000048010000}"/>
    <hyperlink ref="L64" r:id="rId330" xr:uid="{00000000-0004-0000-0100-000049010000}"/>
    <hyperlink ref="M64" r:id="rId331" xr:uid="{00000000-0004-0000-0100-00004A010000}"/>
    <hyperlink ref="N64" r:id="rId332" xr:uid="{00000000-0004-0000-0100-00004B010000}"/>
    <hyperlink ref="G65" r:id="rId333" xr:uid="{00000000-0004-0000-0100-00004C010000}"/>
    <hyperlink ref="I65" r:id="rId334" xr:uid="{00000000-0004-0000-0100-00004D010000}"/>
    <hyperlink ref="K65" r:id="rId335" xr:uid="{00000000-0004-0000-0100-00004E010000}"/>
    <hyperlink ref="L65" r:id="rId336" xr:uid="{00000000-0004-0000-0100-00004F010000}"/>
    <hyperlink ref="M65" r:id="rId337" xr:uid="{00000000-0004-0000-0100-000050010000}"/>
    <hyperlink ref="N65" r:id="rId338" xr:uid="{00000000-0004-0000-0100-000051010000}"/>
    <hyperlink ref="G66" r:id="rId339" xr:uid="{00000000-0004-0000-0100-000052010000}"/>
    <hyperlink ref="I66" r:id="rId340" xr:uid="{00000000-0004-0000-0100-000053010000}"/>
    <hyperlink ref="K66" r:id="rId341" xr:uid="{00000000-0004-0000-0100-000054010000}"/>
    <hyperlink ref="L66" r:id="rId342" xr:uid="{00000000-0004-0000-0100-000055010000}"/>
    <hyperlink ref="M66" r:id="rId343" xr:uid="{00000000-0004-0000-0100-000056010000}"/>
    <hyperlink ref="N66" r:id="rId344" xr:uid="{00000000-0004-0000-0100-000057010000}"/>
    <hyperlink ref="G67" r:id="rId345" xr:uid="{00000000-0004-0000-0100-000058010000}"/>
    <hyperlink ref="I67" r:id="rId346" xr:uid="{00000000-0004-0000-0100-000059010000}"/>
    <hyperlink ref="K67" r:id="rId347" xr:uid="{00000000-0004-0000-0100-00005A010000}"/>
    <hyperlink ref="L67" r:id="rId348" xr:uid="{00000000-0004-0000-0100-00005B010000}"/>
    <hyperlink ref="M67" r:id="rId349" xr:uid="{00000000-0004-0000-0100-00005C010000}"/>
    <hyperlink ref="N67" r:id="rId350" xr:uid="{00000000-0004-0000-0100-00005D010000}"/>
    <hyperlink ref="G68" r:id="rId351" xr:uid="{00000000-0004-0000-0100-00005E010000}"/>
    <hyperlink ref="I68" r:id="rId352" xr:uid="{00000000-0004-0000-0100-00005F010000}"/>
    <hyperlink ref="K68" r:id="rId353" xr:uid="{00000000-0004-0000-0100-000060010000}"/>
    <hyperlink ref="L68" r:id="rId354" xr:uid="{00000000-0004-0000-0100-000061010000}"/>
    <hyperlink ref="M68" r:id="rId355" xr:uid="{00000000-0004-0000-0100-000062010000}"/>
    <hyperlink ref="N68" r:id="rId356" xr:uid="{00000000-0004-0000-0100-000063010000}"/>
    <hyperlink ref="G69" r:id="rId357" xr:uid="{00000000-0004-0000-0100-000064010000}"/>
    <hyperlink ref="I69" r:id="rId358" xr:uid="{00000000-0004-0000-0100-000065010000}"/>
    <hyperlink ref="K69" r:id="rId359" xr:uid="{00000000-0004-0000-0100-000066010000}"/>
    <hyperlink ref="L69" r:id="rId360" xr:uid="{00000000-0004-0000-0100-000067010000}"/>
    <hyperlink ref="M69" r:id="rId361" xr:uid="{00000000-0004-0000-0100-000068010000}"/>
    <hyperlink ref="N69" r:id="rId362" xr:uid="{00000000-0004-0000-0100-000069010000}"/>
    <hyperlink ref="G70" r:id="rId363" xr:uid="{00000000-0004-0000-0100-00006A010000}"/>
    <hyperlink ref="I70" r:id="rId364" xr:uid="{00000000-0004-0000-0100-00006B010000}"/>
    <hyperlink ref="K70" r:id="rId365" xr:uid="{00000000-0004-0000-0100-00006C010000}"/>
    <hyperlink ref="L70" r:id="rId366" xr:uid="{00000000-0004-0000-0100-00006D010000}"/>
    <hyperlink ref="M70" r:id="rId367" xr:uid="{00000000-0004-0000-0100-00006E010000}"/>
    <hyperlink ref="N70" r:id="rId368" xr:uid="{00000000-0004-0000-0100-00006F010000}"/>
    <hyperlink ref="G71" r:id="rId369" xr:uid="{00000000-0004-0000-0100-000070010000}"/>
    <hyperlink ref="I71" r:id="rId370" xr:uid="{00000000-0004-0000-0100-000071010000}"/>
    <hyperlink ref="K71" r:id="rId371" xr:uid="{00000000-0004-0000-0100-000072010000}"/>
    <hyperlink ref="L71" r:id="rId372" xr:uid="{00000000-0004-0000-0100-000073010000}"/>
    <hyperlink ref="M71" r:id="rId373" xr:uid="{00000000-0004-0000-0100-000074010000}"/>
    <hyperlink ref="N71" r:id="rId374" xr:uid="{00000000-0004-0000-0100-000075010000}"/>
    <hyperlink ref="G72" r:id="rId375" xr:uid="{00000000-0004-0000-0100-000076010000}"/>
    <hyperlink ref="I72" r:id="rId376" xr:uid="{00000000-0004-0000-0100-000077010000}"/>
    <hyperlink ref="K72" r:id="rId377" xr:uid="{00000000-0004-0000-0100-000078010000}"/>
    <hyperlink ref="L72" r:id="rId378" xr:uid="{00000000-0004-0000-0100-000079010000}"/>
    <hyperlink ref="M72" r:id="rId379" xr:uid="{00000000-0004-0000-0100-00007A010000}"/>
    <hyperlink ref="N72" r:id="rId380" xr:uid="{00000000-0004-0000-0100-00007B010000}"/>
    <hyperlink ref="G73" r:id="rId381" xr:uid="{00000000-0004-0000-0100-00007C010000}"/>
    <hyperlink ref="I73" r:id="rId382" xr:uid="{00000000-0004-0000-0100-00007D010000}"/>
    <hyperlink ref="K73" r:id="rId383" xr:uid="{00000000-0004-0000-0100-00007E010000}"/>
    <hyperlink ref="L73" r:id="rId384" xr:uid="{00000000-0004-0000-0100-00007F010000}"/>
    <hyperlink ref="M73" r:id="rId385" xr:uid="{00000000-0004-0000-0100-000080010000}"/>
    <hyperlink ref="N73" r:id="rId386" xr:uid="{00000000-0004-0000-0100-000081010000}"/>
    <hyperlink ref="G74" r:id="rId387" xr:uid="{00000000-0004-0000-0100-000082010000}"/>
    <hyperlink ref="I74" r:id="rId388" xr:uid="{00000000-0004-0000-0100-000083010000}"/>
    <hyperlink ref="K74" r:id="rId389" xr:uid="{00000000-0004-0000-0100-000084010000}"/>
    <hyperlink ref="L74" r:id="rId390" xr:uid="{00000000-0004-0000-0100-000085010000}"/>
    <hyperlink ref="M74" r:id="rId391" xr:uid="{00000000-0004-0000-0100-000086010000}"/>
    <hyperlink ref="N74" r:id="rId392" xr:uid="{00000000-0004-0000-0100-000087010000}"/>
    <hyperlink ref="G75" r:id="rId393" xr:uid="{00000000-0004-0000-0100-000088010000}"/>
    <hyperlink ref="I75" r:id="rId394" xr:uid="{00000000-0004-0000-0100-000089010000}"/>
    <hyperlink ref="K75" r:id="rId395" xr:uid="{00000000-0004-0000-0100-00008A010000}"/>
    <hyperlink ref="L75" r:id="rId396" xr:uid="{00000000-0004-0000-0100-00008B010000}"/>
    <hyperlink ref="M75" r:id="rId397" xr:uid="{00000000-0004-0000-0100-00008C010000}"/>
    <hyperlink ref="N75" r:id="rId398" xr:uid="{00000000-0004-0000-0100-00008D010000}"/>
    <hyperlink ref="G76" r:id="rId399" xr:uid="{00000000-0004-0000-0100-00008E010000}"/>
    <hyperlink ref="I76" r:id="rId400" xr:uid="{00000000-0004-0000-0100-00008F010000}"/>
    <hyperlink ref="K76" r:id="rId401" xr:uid="{00000000-0004-0000-0100-000090010000}"/>
    <hyperlink ref="L76" r:id="rId402" xr:uid="{00000000-0004-0000-0100-000091010000}"/>
    <hyperlink ref="M76" r:id="rId403" xr:uid="{00000000-0004-0000-0100-000092010000}"/>
    <hyperlink ref="N76" r:id="rId404" xr:uid="{00000000-0004-0000-0100-000093010000}"/>
    <hyperlink ref="G77" r:id="rId405" xr:uid="{00000000-0004-0000-0100-000094010000}"/>
    <hyperlink ref="I77" r:id="rId406" xr:uid="{00000000-0004-0000-0100-000095010000}"/>
    <hyperlink ref="K77" r:id="rId407" xr:uid="{00000000-0004-0000-0100-000096010000}"/>
    <hyperlink ref="L77" r:id="rId408" xr:uid="{00000000-0004-0000-0100-000097010000}"/>
    <hyperlink ref="M77" r:id="rId409" xr:uid="{00000000-0004-0000-0100-000098010000}"/>
    <hyperlink ref="N77" r:id="rId410" xr:uid="{00000000-0004-0000-0100-000099010000}"/>
    <hyperlink ref="G78" r:id="rId411" xr:uid="{00000000-0004-0000-0100-00009A010000}"/>
    <hyperlink ref="I78" r:id="rId412" xr:uid="{00000000-0004-0000-0100-00009B010000}"/>
    <hyperlink ref="K78" r:id="rId413" xr:uid="{00000000-0004-0000-0100-00009C010000}"/>
    <hyperlink ref="L78" r:id="rId414" xr:uid="{00000000-0004-0000-0100-00009D010000}"/>
    <hyperlink ref="M78" r:id="rId415" xr:uid="{00000000-0004-0000-0100-00009E010000}"/>
    <hyperlink ref="N78" r:id="rId416" xr:uid="{00000000-0004-0000-0100-00009F010000}"/>
    <hyperlink ref="G79" r:id="rId417" xr:uid="{00000000-0004-0000-0100-0000A0010000}"/>
    <hyperlink ref="I79" r:id="rId418" xr:uid="{00000000-0004-0000-0100-0000A1010000}"/>
    <hyperlink ref="K79" r:id="rId419" xr:uid="{00000000-0004-0000-0100-0000A2010000}"/>
    <hyperlink ref="L79" r:id="rId420" xr:uid="{00000000-0004-0000-0100-0000A3010000}"/>
    <hyperlink ref="M79" r:id="rId421" xr:uid="{00000000-0004-0000-0100-0000A4010000}"/>
    <hyperlink ref="N79" r:id="rId422" xr:uid="{00000000-0004-0000-0100-0000A5010000}"/>
    <hyperlink ref="G80" r:id="rId423" xr:uid="{00000000-0004-0000-0100-0000A6010000}"/>
    <hyperlink ref="I80" r:id="rId424" xr:uid="{00000000-0004-0000-0100-0000A7010000}"/>
    <hyperlink ref="K80" r:id="rId425" xr:uid="{00000000-0004-0000-0100-0000A8010000}"/>
    <hyperlink ref="L80" r:id="rId426" xr:uid="{00000000-0004-0000-0100-0000A9010000}"/>
    <hyperlink ref="M80" r:id="rId427" xr:uid="{00000000-0004-0000-0100-0000AA010000}"/>
    <hyperlink ref="N80" r:id="rId428" xr:uid="{00000000-0004-0000-0100-0000AB010000}"/>
    <hyperlink ref="G81" r:id="rId429" xr:uid="{00000000-0004-0000-0100-0000AC010000}"/>
    <hyperlink ref="I81" r:id="rId430" xr:uid="{00000000-0004-0000-0100-0000AD010000}"/>
    <hyperlink ref="K81" r:id="rId431" xr:uid="{00000000-0004-0000-0100-0000AE010000}"/>
    <hyperlink ref="L81" r:id="rId432" xr:uid="{00000000-0004-0000-0100-0000AF010000}"/>
    <hyperlink ref="M81" r:id="rId433" xr:uid="{00000000-0004-0000-0100-0000B0010000}"/>
    <hyperlink ref="N81" r:id="rId434" xr:uid="{00000000-0004-0000-0100-0000B1010000}"/>
    <hyperlink ref="G82" r:id="rId435" xr:uid="{00000000-0004-0000-0100-0000B2010000}"/>
    <hyperlink ref="I82" r:id="rId436" xr:uid="{00000000-0004-0000-0100-0000B3010000}"/>
    <hyperlink ref="K82" r:id="rId437" xr:uid="{00000000-0004-0000-0100-0000B4010000}"/>
    <hyperlink ref="L82" r:id="rId438" xr:uid="{00000000-0004-0000-0100-0000B5010000}"/>
    <hyperlink ref="M82" r:id="rId439" xr:uid="{00000000-0004-0000-0100-0000B6010000}"/>
    <hyperlink ref="N82" r:id="rId440" xr:uid="{00000000-0004-0000-0100-0000B7010000}"/>
    <hyperlink ref="G83" r:id="rId441" xr:uid="{00000000-0004-0000-0100-0000B8010000}"/>
    <hyperlink ref="I83" r:id="rId442" xr:uid="{00000000-0004-0000-0100-0000B9010000}"/>
    <hyperlink ref="K83" r:id="rId443" xr:uid="{00000000-0004-0000-0100-0000BA010000}"/>
    <hyperlink ref="L83" r:id="rId444" xr:uid="{00000000-0004-0000-0100-0000BB010000}"/>
    <hyperlink ref="M83" r:id="rId445" xr:uid="{00000000-0004-0000-0100-0000BC010000}"/>
    <hyperlink ref="N83" r:id="rId446" xr:uid="{00000000-0004-0000-0100-0000BD010000}"/>
    <hyperlink ref="G84" r:id="rId447" xr:uid="{00000000-0004-0000-0100-0000BE010000}"/>
    <hyperlink ref="I84" r:id="rId448" xr:uid="{00000000-0004-0000-0100-0000BF010000}"/>
    <hyperlink ref="K84" r:id="rId449" xr:uid="{00000000-0004-0000-0100-0000C0010000}"/>
    <hyperlink ref="L84" r:id="rId450" xr:uid="{00000000-0004-0000-0100-0000C1010000}"/>
    <hyperlink ref="M84" r:id="rId451" xr:uid="{00000000-0004-0000-0100-0000C2010000}"/>
    <hyperlink ref="N84" r:id="rId452" xr:uid="{00000000-0004-0000-0100-0000C3010000}"/>
    <hyperlink ref="G85" r:id="rId453" xr:uid="{00000000-0004-0000-0100-0000C4010000}"/>
    <hyperlink ref="I85" r:id="rId454" xr:uid="{00000000-0004-0000-0100-0000C5010000}"/>
    <hyperlink ref="K85" r:id="rId455" xr:uid="{00000000-0004-0000-0100-0000C6010000}"/>
    <hyperlink ref="L85" r:id="rId456" xr:uid="{00000000-0004-0000-0100-0000C7010000}"/>
    <hyperlink ref="M85" r:id="rId457" xr:uid="{00000000-0004-0000-0100-0000C8010000}"/>
    <hyperlink ref="N85" r:id="rId458" xr:uid="{00000000-0004-0000-0100-0000C9010000}"/>
    <hyperlink ref="G86" r:id="rId459" xr:uid="{00000000-0004-0000-0100-0000CA010000}"/>
    <hyperlink ref="I86" r:id="rId460" xr:uid="{00000000-0004-0000-0100-0000CB010000}"/>
    <hyperlink ref="K86" r:id="rId461" xr:uid="{00000000-0004-0000-0100-0000CC010000}"/>
    <hyperlink ref="L86" r:id="rId462" xr:uid="{00000000-0004-0000-0100-0000CD010000}"/>
    <hyperlink ref="M86" r:id="rId463" xr:uid="{00000000-0004-0000-0100-0000CE010000}"/>
    <hyperlink ref="N86" r:id="rId464" xr:uid="{00000000-0004-0000-0100-0000CF010000}"/>
    <hyperlink ref="G87" r:id="rId465" xr:uid="{00000000-0004-0000-0100-0000D0010000}"/>
    <hyperlink ref="I87" r:id="rId466" xr:uid="{00000000-0004-0000-0100-0000D1010000}"/>
    <hyperlink ref="K87" r:id="rId467" xr:uid="{00000000-0004-0000-0100-0000D2010000}"/>
    <hyperlink ref="L87" r:id="rId468" xr:uid="{00000000-0004-0000-0100-0000D3010000}"/>
    <hyperlink ref="M87" r:id="rId469" xr:uid="{00000000-0004-0000-0100-0000D4010000}"/>
    <hyperlink ref="N87" r:id="rId470" xr:uid="{00000000-0004-0000-0100-0000D5010000}"/>
    <hyperlink ref="G88" r:id="rId471" xr:uid="{00000000-0004-0000-0100-0000D6010000}"/>
    <hyperlink ref="I88" r:id="rId472" xr:uid="{00000000-0004-0000-0100-0000D7010000}"/>
    <hyperlink ref="K88" r:id="rId473" xr:uid="{00000000-0004-0000-0100-0000D8010000}"/>
    <hyperlink ref="L88" r:id="rId474" xr:uid="{00000000-0004-0000-0100-0000D9010000}"/>
    <hyperlink ref="M88" r:id="rId475" xr:uid="{00000000-0004-0000-0100-0000DA010000}"/>
    <hyperlink ref="N88" r:id="rId476" xr:uid="{00000000-0004-0000-0100-0000DB010000}"/>
    <hyperlink ref="G89" r:id="rId477" xr:uid="{00000000-0004-0000-0100-0000DC010000}"/>
    <hyperlink ref="I89" r:id="rId478" xr:uid="{00000000-0004-0000-0100-0000DD010000}"/>
    <hyperlink ref="K89" r:id="rId479" xr:uid="{00000000-0004-0000-0100-0000DE010000}"/>
    <hyperlink ref="L89" r:id="rId480" xr:uid="{00000000-0004-0000-0100-0000DF010000}"/>
    <hyperlink ref="M89" r:id="rId481" xr:uid="{00000000-0004-0000-0100-0000E0010000}"/>
    <hyperlink ref="N89" r:id="rId482" xr:uid="{00000000-0004-0000-0100-0000E1010000}"/>
    <hyperlink ref="G90" r:id="rId483" xr:uid="{00000000-0004-0000-0100-0000E2010000}"/>
    <hyperlink ref="K90" r:id="rId484" xr:uid="{00000000-0004-0000-0100-0000E3010000}"/>
    <hyperlink ref="L90" r:id="rId485" xr:uid="{00000000-0004-0000-0100-0000E4010000}"/>
    <hyperlink ref="M90" r:id="rId486" xr:uid="{00000000-0004-0000-0100-0000E5010000}"/>
    <hyperlink ref="N90" r:id="rId487" xr:uid="{00000000-0004-0000-0100-0000E6010000}"/>
    <hyperlink ref="G91" r:id="rId488" xr:uid="{00000000-0004-0000-0100-0000E7010000}"/>
    <hyperlink ref="I91" r:id="rId489" xr:uid="{00000000-0004-0000-0100-0000E8010000}"/>
    <hyperlink ref="K91" r:id="rId490" xr:uid="{00000000-0004-0000-0100-0000E9010000}"/>
    <hyperlink ref="L91" r:id="rId491" xr:uid="{00000000-0004-0000-0100-0000EA010000}"/>
    <hyperlink ref="M91" r:id="rId492" xr:uid="{00000000-0004-0000-0100-0000EB010000}"/>
    <hyperlink ref="N91" r:id="rId493" xr:uid="{00000000-0004-0000-0100-0000EC010000}"/>
    <hyperlink ref="G92" r:id="rId494" display="https://n2t.net/ark:/65665/339e3872e-684a-4e64-ab54-0d222e51489a" xr:uid="{00000000-0004-0000-0100-0000ED010000}"/>
    <hyperlink ref="I92" r:id="rId495" display="https://n2t.net/ark:/65665/321adccc5-0cce-4273-b289-4c647c877c69" xr:uid="{00000000-0004-0000-0100-0000EE010000}"/>
    <hyperlink ref="L92" r:id="rId496" display="SAMN48402997" xr:uid="{00000000-0004-0000-0100-0000EF010000}"/>
    <hyperlink ref="M92" r:id="rId497" display="SRR33529715" xr:uid="{00000000-0004-0000-0100-0000F0010000}"/>
    <hyperlink ref="N92" r:id="rId498" display="PV642265" xr:uid="{00000000-0004-0000-0100-0000F1010000}"/>
    <hyperlink ref="G93" r:id="rId499" display="https://n2t.net/ark:/65665/37f8838a8-866c-4618-995c-467a87211284" xr:uid="{00000000-0004-0000-0100-0000F2010000}"/>
    <hyperlink ref="I93" r:id="rId500" display="https://n2t.net/ark:/65665/312b37330-cf1d-452d-aec0-7ff28baa614c" xr:uid="{00000000-0004-0000-0100-0000F3010000}"/>
    <hyperlink ref="L93" r:id="rId501" display="SAMN48402998" xr:uid="{00000000-0004-0000-0100-0000F4010000}"/>
    <hyperlink ref="M93" r:id="rId502" display="SRR33529824" xr:uid="{00000000-0004-0000-0100-0000F5010000}"/>
    <hyperlink ref="N93" r:id="rId503" display="PV642266" xr:uid="{00000000-0004-0000-0100-0000F6010000}"/>
    <hyperlink ref="G94" r:id="rId504" display="https://n2t.net/ark:/65665/39dcca35e-e4a1-4d7a-8e1c-fead6d7eaacb" xr:uid="{00000000-0004-0000-0100-0000F7010000}"/>
    <hyperlink ref="I94" r:id="rId505" display="https://n2t.net/ark:/65665/30c893619-f52b-4a93-8a36-3ebe415cd9d8" xr:uid="{00000000-0004-0000-0100-0000F8010000}"/>
    <hyperlink ref="L94" r:id="rId506" display="SAMN48402999" xr:uid="{00000000-0004-0000-0100-0000F9010000}"/>
    <hyperlink ref="M94" r:id="rId507" display="SRR33529812" xr:uid="{00000000-0004-0000-0100-0000FA010000}"/>
    <hyperlink ref="N94" r:id="rId508" display="PV642267" xr:uid="{00000000-0004-0000-0100-0000FB010000}"/>
    <hyperlink ref="L95" r:id="rId509" xr:uid="{00000000-0004-0000-0100-0000FC010000}"/>
    <hyperlink ref="M95" r:id="rId510" xr:uid="{00000000-0004-0000-0100-0000FD010000}"/>
    <hyperlink ref="N95" r:id="rId511" xr:uid="{00000000-0004-0000-0100-0000FE010000}"/>
    <hyperlink ref="L96" r:id="rId512" xr:uid="{00000000-0004-0000-0100-0000FF010000}"/>
    <hyperlink ref="M96" r:id="rId513" xr:uid="{00000000-0004-0000-0100-000000020000}"/>
    <hyperlink ref="N96" r:id="rId514" xr:uid="{00000000-0004-0000-0100-000001020000}"/>
    <hyperlink ref="L97" r:id="rId515" xr:uid="{00000000-0004-0000-0100-000002020000}"/>
    <hyperlink ref="M97" r:id="rId516" xr:uid="{00000000-0004-0000-0100-000003020000}"/>
    <hyperlink ref="N97" r:id="rId517" xr:uid="{00000000-0004-0000-0100-000004020000}"/>
    <hyperlink ref="L98" r:id="rId518" xr:uid="{00000000-0004-0000-0100-000005020000}"/>
    <hyperlink ref="M98" r:id="rId519" xr:uid="{00000000-0004-0000-0100-000006020000}"/>
    <hyperlink ref="N98" r:id="rId520" xr:uid="{00000000-0004-0000-0100-000007020000}"/>
    <hyperlink ref="L99" r:id="rId521" xr:uid="{00000000-0004-0000-0100-000008020000}"/>
    <hyperlink ref="M99" r:id="rId522" xr:uid="{00000000-0004-0000-0100-000009020000}"/>
    <hyperlink ref="N99" r:id="rId523" xr:uid="{00000000-0004-0000-0100-00000A020000}"/>
    <hyperlink ref="G100" r:id="rId524" xr:uid="{00000000-0004-0000-0100-00000B020000}"/>
    <hyperlink ref="I100" r:id="rId525" xr:uid="{00000000-0004-0000-0100-00000C020000}"/>
    <hyperlink ref="K100" r:id="rId526" xr:uid="{00000000-0004-0000-0100-00000D020000}"/>
    <hyperlink ref="L100" r:id="rId527" xr:uid="{00000000-0004-0000-0100-00000E020000}"/>
    <hyperlink ref="M100" r:id="rId528" xr:uid="{00000000-0004-0000-0100-00000F020000}"/>
    <hyperlink ref="N100" r:id="rId529" xr:uid="{00000000-0004-0000-0100-000010020000}"/>
    <hyperlink ref="G101" r:id="rId530" xr:uid="{00000000-0004-0000-0100-000011020000}"/>
    <hyperlink ref="I101" r:id="rId531" xr:uid="{00000000-0004-0000-0100-000012020000}"/>
    <hyperlink ref="K101" r:id="rId532" xr:uid="{00000000-0004-0000-0100-000013020000}"/>
    <hyperlink ref="L101" r:id="rId533" xr:uid="{00000000-0004-0000-0100-000014020000}"/>
    <hyperlink ref="M101" r:id="rId534" xr:uid="{00000000-0004-0000-0100-000015020000}"/>
    <hyperlink ref="N101" r:id="rId535" xr:uid="{00000000-0004-0000-0100-000016020000}"/>
    <hyperlink ref="G102" r:id="rId536" xr:uid="{00000000-0004-0000-0100-000017020000}"/>
    <hyperlink ref="I102" r:id="rId537" xr:uid="{00000000-0004-0000-0100-000018020000}"/>
    <hyperlink ref="K102" r:id="rId538" xr:uid="{00000000-0004-0000-0100-000019020000}"/>
    <hyperlink ref="L102" r:id="rId539" xr:uid="{00000000-0004-0000-0100-00001A020000}"/>
    <hyperlink ref="M102" r:id="rId540" xr:uid="{00000000-0004-0000-0100-00001B020000}"/>
    <hyperlink ref="N102" r:id="rId541" xr:uid="{00000000-0004-0000-0100-00001C020000}"/>
    <hyperlink ref="G103" r:id="rId542" xr:uid="{00000000-0004-0000-0100-00001D020000}"/>
    <hyperlink ref="I103" r:id="rId543" xr:uid="{00000000-0004-0000-0100-00001E020000}"/>
    <hyperlink ref="K103" r:id="rId544" xr:uid="{00000000-0004-0000-0100-00001F020000}"/>
    <hyperlink ref="L103" r:id="rId545" xr:uid="{00000000-0004-0000-0100-000020020000}"/>
    <hyperlink ref="M103" r:id="rId546" xr:uid="{00000000-0004-0000-0100-000021020000}"/>
    <hyperlink ref="N103" r:id="rId547" xr:uid="{00000000-0004-0000-0100-000022020000}"/>
    <hyperlink ref="G104" r:id="rId548" xr:uid="{00000000-0004-0000-0100-000023020000}"/>
    <hyperlink ref="I104" r:id="rId549" xr:uid="{00000000-0004-0000-0100-000024020000}"/>
    <hyperlink ref="K104" r:id="rId550" xr:uid="{00000000-0004-0000-0100-000025020000}"/>
    <hyperlink ref="L104" r:id="rId551" xr:uid="{00000000-0004-0000-0100-000026020000}"/>
    <hyperlink ref="M104" r:id="rId552" xr:uid="{00000000-0004-0000-0100-000027020000}"/>
    <hyperlink ref="N104" r:id="rId553" xr:uid="{00000000-0004-0000-0100-000028020000}"/>
    <hyperlink ref="G105" r:id="rId554" xr:uid="{00000000-0004-0000-0100-000029020000}"/>
    <hyperlink ref="I105" r:id="rId555" xr:uid="{00000000-0004-0000-0100-00002A020000}"/>
    <hyperlink ref="K105" r:id="rId556" xr:uid="{00000000-0004-0000-0100-00002B020000}"/>
    <hyperlink ref="L105" r:id="rId557" xr:uid="{00000000-0004-0000-0100-00002C020000}"/>
    <hyperlink ref="M105" r:id="rId558" xr:uid="{00000000-0004-0000-0100-00002D020000}"/>
    <hyperlink ref="N105" r:id="rId559" xr:uid="{00000000-0004-0000-0100-00002E020000}"/>
    <hyperlink ref="G106" r:id="rId560" xr:uid="{00000000-0004-0000-0100-00002F020000}"/>
    <hyperlink ref="I106" r:id="rId561" xr:uid="{00000000-0004-0000-0100-000030020000}"/>
    <hyperlink ref="K106" r:id="rId562" xr:uid="{00000000-0004-0000-0100-000031020000}"/>
    <hyperlink ref="L106" r:id="rId563" xr:uid="{00000000-0004-0000-0100-000032020000}"/>
    <hyperlink ref="M106" r:id="rId564" xr:uid="{00000000-0004-0000-0100-000033020000}"/>
    <hyperlink ref="N106" r:id="rId565" xr:uid="{00000000-0004-0000-0100-000034020000}"/>
    <hyperlink ref="G107" r:id="rId566" xr:uid="{00000000-0004-0000-0100-000035020000}"/>
    <hyperlink ref="I107" r:id="rId567" xr:uid="{00000000-0004-0000-0100-000036020000}"/>
    <hyperlink ref="K107" r:id="rId568" xr:uid="{00000000-0004-0000-0100-000037020000}"/>
    <hyperlink ref="L107" r:id="rId569" xr:uid="{00000000-0004-0000-0100-000038020000}"/>
    <hyperlink ref="M107" r:id="rId570" xr:uid="{00000000-0004-0000-0100-000039020000}"/>
    <hyperlink ref="N107" r:id="rId571" xr:uid="{00000000-0004-0000-0100-00003A020000}"/>
    <hyperlink ref="G108" r:id="rId572" xr:uid="{00000000-0004-0000-0100-00003B020000}"/>
    <hyperlink ref="I108" r:id="rId573" xr:uid="{00000000-0004-0000-0100-00003C020000}"/>
    <hyperlink ref="K108" r:id="rId574" xr:uid="{00000000-0004-0000-0100-00003D020000}"/>
    <hyperlink ref="L108" r:id="rId575" xr:uid="{00000000-0004-0000-0100-00003E020000}"/>
    <hyperlink ref="M108" r:id="rId576" xr:uid="{00000000-0004-0000-0100-00003F020000}"/>
    <hyperlink ref="N108" r:id="rId577" xr:uid="{00000000-0004-0000-0100-000040020000}"/>
    <hyperlink ref="G109" r:id="rId578" xr:uid="{00000000-0004-0000-0100-000041020000}"/>
    <hyperlink ref="I109" r:id="rId579" xr:uid="{00000000-0004-0000-0100-000042020000}"/>
    <hyperlink ref="K109" r:id="rId580" xr:uid="{00000000-0004-0000-0100-000043020000}"/>
    <hyperlink ref="L109" r:id="rId581" xr:uid="{00000000-0004-0000-0100-000044020000}"/>
    <hyperlink ref="M109" r:id="rId582" xr:uid="{00000000-0004-0000-0100-000045020000}"/>
    <hyperlink ref="N109" r:id="rId583" xr:uid="{00000000-0004-0000-0100-000046020000}"/>
    <hyperlink ref="G110" r:id="rId584" xr:uid="{00000000-0004-0000-0100-000047020000}"/>
    <hyperlink ref="I110" r:id="rId585" xr:uid="{00000000-0004-0000-0100-000048020000}"/>
    <hyperlink ref="K110" r:id="rId586" xr:uid="{00000000-0004-0000-0100-000049020000}"/>
    <hyperlink ref="L110" r:id="rId587" xr:uid="{00000000-0004-0000-0100-00004A020000}"/>
    <hyperlink ref="M110" r:id="rId588" xr:uid="{00000000-0004-0000-0100-00004B020000}"/>
    <hyperlink ref="N110" r:id="rId589" xr:uid="{00000000-0004-0000-0100-00004C020000}"/>
    <hyperlink ref="G111" r:id="rId590" xr:uid="{00000000-0004-0000-0100-00004D020000}"/>
    <hyperlink ref="I111" r:id="rId591" xr:uid="{00000000-0004-0000-0100-00004E020000}"/>
    <hyperlink ref="K111" r:id="rId592" xr:uid="{00000000-0004-0000-0100-00004F020000}"/>
    <hyperlink ref="L111" r:id="rId593" xr:uid="{00000000-0004-0000-0100-000050020000}"/>
    <hyperlink ref="M111" r:id="rId594" xr:uid="{00000000-0004-0000-0100-000051020000}"/>
    <hyperlink ref="N111" r:id="rId595" xr:uid="{00000000-0004-0000-0100-000052020000}"/>
    <hyperlink ref="G112" r:id="rId596" xr:uid="{00000000-0004-0000-0100-000053020000}"/>
    <hyperlink ref="I112" r:id="rId597" xr:uid="{00000000-0004-0000-0100-000054020000}"/>
    <hyperlink ref="K112" r:id="rId598" xr:uid="{00000000-0004-0000-0100-000055020000}"/>
    <hyperlink ref="L112" r:id="rId599" xr:uid="{00000000-0004-0000-0100-000056020000}"/>
    <hyperlink ref="M112" r:id="rId600" xr:uid="{00000000-0004-0000-0100-000057020000}"/>
    <hyperlink ref="N112" r:id="rId601" xr:uid="{00000000-0004-0000-0100-000058020000}"/>
    <hyperlink ref="G113" r:id="rId602" xr:uid="{00000000-0004-0000-0100-000059020000}"/>
    <hyperlink ref="I113" r:id="rId603" xr:uid="{00000000-0004-0000-0100-00005A020000}"/>
    <hyperlink ref="K113" r:id="rId604" xr:uid="{00000000-0004-0000-0100-00005B020000}"/>
    <hyperlink ref="L113" r:id="rId605" xr:uid="{00000000-0004-0000-0100-00005C020000}"/>
    <hyperlink ref="M113" r:id="rId606" xr:uid="{00000000-0004-0000-0100-00005D020000}"/>
    <hyperlink ref="N113" r:id="rId607" xr:uid="{00000000-0004-0000-0100-00005E020000}"/>
    <hyperlink ref="G114" r:id="rId608" xr:uid="{00000000-0004-0000-0100-00005F020000}"/>
    <hyperlink ref="I114" r:id="rId609" xr:uid="{00000000-0004-0000-0100-000060020000}"/>
    <hyperlink ref="K114" r:id="rId610" xr:uid="{00000000-0004-0000-0100-000061020000}"/>
    <hyperlink ref="L114" r:id="rId611" xr:uid="{00000000-0004-0000-0100-000062020000}"/>
    <hyperlink ref="M114" r:id="rId612" xr:uid="{00000000-0004-0000-0100-000063020000}"/>
    <hyperlink ref="N114" r:id="rId613" xr:uid="{00000000-0004-0000-0100-000064020000}"/>
    <hyperlink ref="G115" r:id="rId614" xr:uid="{00000000-0004-0000-0100-000065020000}"/>
    <hyperlink ref="I115" r:id="rId615" xr:uid="{00000000-0004-0000-0100-000066020000}"/>
    <hyperlink ref="K115" r:id="rId616" xr:uid="{00000000-0004-0000-0100-000067020000}"/>
    <hyperlink ref="L115" r:id="rId617" xr:uid="{00000000-0004-0000-0100-000068020000}"/>
    <hyperlink ref="M115" r:id="rId618" xr:uid="{00000000-0004-0000-0100-000069020000}"/>
    <hyperlink ref="N115" r:id="rId619" xr:uid="{00000000-0004-0000-0100-00006A020000}"/>
    <hyperlink ref="G116" r:id="rId620" xr:uid="{00000000-0004-0000-0100-00006B020000}"/>
    <hyperlink ref="I116" r:id="rId621" xr:uid="{00000000-0004-0000-0100-00006C020000}"/>
    <hyperlink ref="K116" r:id="rId622" xr:uid="{00000000-0004-0000-0100-00006D020000}"/>
    <hyperlink ref="L116" r:id="rId623" xr:uid="{00000000-0004-0000-0100-00006E020000}"/>
    <hyperlink ref="M116" r:id="rId624" xr:uid="{00000000-0004-0000-0100-00006F020000}"/>
    <hyperlink ref="N116" r:id="rId625" xr:uid="{00000000-0004-0000-0100-000070020000}"/>
    <hyperlink ref="G117" r:id="rId626" xr:uid="{00000000-0004-0000-0100-000071020000}"/>
    <hyperlink ref="I117" r:id="rId627" xr:uid="{00000000-0004-0000-0100-000072020000}"/>
    <hyperlink ref="K117" r:id="rId628" xr:uid="{00000000-0004-0000-0100-000073020000}"/>
    <hyperlink ref="L117" r:id="rId629" xr:uid="{00000000-0004-0000-0100-000074020000}"/>
    <hyperlink ref="M117" r:id="rId630" xr:uid="{00000000-0004-0000-0100-000075020000}"/>
    <hyperlink ref="N117" r:id="rId631" xr:uid="{00000000-0004-0000-0100-000076020000}"/>
    <hyperlink ref="G118" r:id="rId632" xr:uid="{00000000-0004-0000-0100-000077020000}"/>
    <hyperlink ref="I118" r:id="rId633" xr:uid="{00000000-0004-0000-0100-000078020000}"/>
    <hyperlink ref="K118" r:id="rId634" xr:uid="{00000000-0004-0000-0100-000079020000}"/>
    <hyperlink ref="L118" r:id="rId635" xr:uid="{00000000-0004-0000-0100-00007A020000}"/>
    <hyperlink ref="M118" r:id="rId636" xr:uid="{00000000-0004-0000-0100-00007B020000}"/>
    <hyperlink ref="N118" r:id="rId637" xr:uid="{00000000-0004-0000-0100-00007C020000}"/>
    <hyperlink ref="G119" r:id="rId638" xr:uid="{00000000-0004-0000-0100-00007D020000}"/>
    <hyperlink ref="I119" r:id="rId639" xr:uid="{00000000-0004-0000-0100-00007E020000}"/>
    <hyperlink ref="K119" r:id="rId640" xr:uid="{00000000-0004-0000-0100-00007F020000}"/>
    <hyperlink ref="L119" r:id="rId641" xr:uid="{00000000-0004-0000-0100-000080020000}"/>
    <hyperlink ref="M119" r:id="rId642" xr:uid="{00000000-0004-0000-0100-000081020000}"/>
    <hyperlink ref="N119" r:id="rId643" xr:uid="{00000000-0004-0000-0100-000082020000}"/>
    <hyperlink ref="L120" r:id="rId644" xr:uid="{00000000-0004-0000-0100-000083020000}"/>
    <hyperlink ref="M120" r:id="rId645" xr:uid="{00000000-0004-0000-0100-000084020000}"/>
    <hyperlink ref="N120" r:id="rId646" xr:uid="{00000000-0004-0000-0100-000085020000}"/>
    <hyperlink ref="G121" r:id="rId647" xr:uid="{00000000-0004-0000-0100-000086020000}"/>
    <hyperlink ref="I121" r:id="rId648" xr:uid="{00000000-0004-0000-0100-000087020000}"/>
    <hyperlink ref="K121" r:id="rId649" xr:uid="{00000000-0004-0000-0100-000088020000}"/>
    <hyperlink ref="L121" r:id="rId650" xr:uid="{00000000-0004-0000-0100-000089020000}"/>
    <hyperlink ref="M121" r:id="rId651" xr:uid="{00000000-0004-0000-0100-00008A020000}"/>
    <hyperlink ref="N121" r:id="rId652" xr:uid="{00000000-0004-0000-0100-00008B020000}"/>
    <hyperlink ref="G122" r:id="rId653" xr:uid="{00000000-0004-0000-0100-00008C020000}"/>
    <hyperlink ref="K122" r:id="rId654" xr:uid="{00000000-0004-0000-0100-00008D020000}"/>
    <hyperlink ref="L122" r:id="rId655" xr:uid="{00000000-0004-0000-0100-00008E020000}"/>
    <hyperlink ref="M122" r:id="rId656" xr:uid="{00000000-0004-0000-0100-00008F020000}"/>
    <hyperlink ref="N122" r:id="rId657" xr:uid="{00000000-0004-0000-0100-000090020000}"/>
    <hyperlink ref="G123" r:id="rId658" xr:uid="{00000000-0004-0000-0100-000091020000}"/>
    <hyperlink ref="I123" r:id="rId659" xr:uid="{00000000-0004-0000-0100-000092020000}"/>
    <hyperlink ref="K123" r:id="rId660" xr:uid="{00000000-0004-0000-0100-000093020000}"/>
    <hyperlink ref="L123" r:id="rId661" xr:uid="{00000000-0004-0000-0100-000094020000}"/>
    <hyperlink ref="M123" r:id="rId662" xr:uid="{00000000-0004-0000-0100-000095020000}"/>
    <hyperlink ref="N123" r:id="rId663" xr:uid="{00000000-0004-0000-0100-000096020000}"/>
    <hyperlink ref="G124" r:id="rId664" xr:uid="{00000000-0004-0000-0100-000097020000}"/>
    <hyperlink ref="K124" r:id="rId665" xr:uid="{00000000-0004-0000-0100-000098020000}"/>
    <hyperlink ref="L124" r:id="rId666" xr:uid="{00000000-0004-0000-0100-000099020000}"/>
    <hyperlink ref="M124" r:id="rId667" xr:uid="{00000000-0004-0000-0100-00009A020000}"/>
    <hyperlink ref="N124" r:id="rId668" xr:uid="{00000000-0004-0000-0100-00009B020000}"/>
    <hyperlink ref="G125" r:id="rId669" xr:uid="{00000000-0004-0000-0100-00009C020000}"/>
    <hyperlink ref="K125" r:id="rId670" xr:uid="{00000000-0004-0000-0100-00009D020000}"/>
    <hyperlink ref="L125" r:id="rId671" xr:uid="{00000000-0004-0000-0100-00009E020000}"/>
    <hyperlink ref="M125" r:id="rId672" xr:uid="{00000000-0004-0000-0100-00009F020000}"/>
    <hyperlink ref="N125" r:id="rId673" xr:uid="{00000000-0004-0000-0100-0000A0020000}"/>
    <hyperlink ref="L126" r:id="rId674" xr:uid="{00000000-0004-0000-0100-0000A1020000}"/>
    <hyperlink ref="M126" r:id="rId675" xr:uid="{00000000-0004-0000-0100-0000A2020000}"/>
    <hyperlink ref="N126" r:id="rId676" xr:uid="{00000000-0004-0000-0100-0000A3020000}"/>
    <hyperlink ref="G127" r:id="rId677" xr:uid="{00000000-0004-0000-0100-0000A4020000}"/>
    <hyperlink ref="I127" r:id="rId678" xr:uid="{00000000-0004-0000-0100-0000A5020000}"/>
    <hyperlink ref="K127" r:id="rId679" xr:uid="{00000000-0004-0000-0100-0000A6020000}"/>
    <hyperlink ref="L127" r:id="rId680" xr:uid="{00000000-0004-0000-0100-0000A7020000}"/>
    <hyperlink ref="M127" r:id="rId681" xr:uid="{00000000-0004-0000-0100-0000A8020000}"/>
    <hyperlink ref="N127" r:id="rId682" xr:uid="{00000000-0004-0000-0100-0000A9020000}"/>
    <hyperlink ref="G128" r:id="rId683" xr:uid="{00000000-0004-0000-0100-0000AA020000}"/>
    <hyperlink ref="I128" r:id="rId684" xr:uid="{00000000-0004-0000-0100-0000AB020000}"/>
    <hyperlink ref="K128" r:id="rId685" xr:uid="{00000000-0004-0000-0100-0000AC020000}"/>
    <hyperlink ref="L128" r:id="rId686" xr:uid="{00000000-0004-0000-0100-0000AD020000}"/>
    <hyperlink ref="N128" r:id="rId687" xr:uid="{00000000-0004-0000-0100-0000AE020000}"/>
    <hyperlink ref="G129" r:id="rId688" xr:uid="{00000000-0004-0000-0100-0000AF020000}"/>
    <hyperlink ref="I129" r:id="rId689" xr:uid="{00000000-0004-0000-0100-0000B0020000}"/>
    <hyperlink ref="K129" r:id="rId690" xr:uid="{00000000-0004-0000-0100-0000B1020000}"/>
    <hyperlink ref="L129" r:id="rId691" xr:uid="{00000000-0004-0000-0100-0000B2020000}"/>
    <hyperlink ref="M129" r:id="rId692" xr:uid="{00000000-0004-0000-0100-0000B3020000}"/>
    <hyperlink ref="N129" r:id="rId693" xr:uid="{00000000-0004-0000-0100-0000B4020000}"/>
    <hyperlink ref="G130" r:id="rId694" xr:uid="{00000000-0004-0000-0100-0000B5020000}"/>
    <hyperlink ref="I130" r:id="rId695" xr:uid="{00000000-0004-0000-0100-0000B6020000}"/>
    <hyperlink ref="K130" r:id="rId696" xr:uid="{00000000-0004-0000-0100-0000B7020000}"/>
    <hyperlink ref="L130" r:id="rId697" xr:uid="{00000000-0004-0000-0100-0000B8020000}"/>
    <hyperlink ref="N130" r:id="rId698" xr:uid="{00000000-0004-0000-0100-0000B9020000}"/>
    <hyperlink ref="G131" r:id="rId699" xr:uid="{00000000-0004-0000-0100-0000BA020000}"/>
    <hyperlink ref="I131" r:id="rId700" xr:uid="{00000000-0004-0000-0100-0000BB020000}"/>
    <hyperlink ref="K131" r:id="rId701" xr:uid="{00000000-0004-0000-0100-0000BC020000}"/>
    <hyperlink ref="L131" r:id="rId702" xr:uid="{00000000-0004-0000-0100-0000BD020000}"/>
    <hyperlink ref="M131" r:id="rId703" xr:uid="{00000000-0004-0000-0100-0000BE020000}"/>
    <hyperlink ref="N131" r:id="rId704" xr:uid="{00000000-0004-0000-0100-0000BF020000}"/>
    <hyperlink ref="G132" r:id="rId705" xr:uid="{00000000-0004-0000-0100-0000C0020000}"/>
    <hyperlink ref="I132" r:id="rId706" xr:uid="{00000000-0004-0000-0100-0000C1020000}"/>
    <hyperlink ref="K132" r:id="rId707" xr:uid="{00000000-0004-0000-0100-0000C2020000}"/>
    <hyperlink ref="L132" r:id="rId708" xr:uid="{00000000-0004-0000-0100-0000C3020000}"/>
    <hyperlink ref="M132" r:id="rId709" xr:uid="{00000000-0004-0000-0100-0000C4020000}"/>
    <hyperlink ref="N132" r:id="rId710" xr:uid="{00000000-0004-0000-0100-0000C5020000}"/>
    <hyperlink ref="G133" r:id="rId711" xr:uid="{00000000-0004-0000-0100-0000C6020000}"/>
    <hyperlink ref="I133" r:id="rId712" xr:uid="{00000000-0004-0000-0100-0000C7020000}"/>
    <hyperlink ref="K133" r:id="rId713" xr:uid="{00000000-0004-0000-0100-0000C8020000}"/>
    <hyperlink ref="L133" r:id="rId714" xr:uid="{00000000-0004-0000-0100-0000C9020000}"/>
    <hyperlink ref="M133" r:id="rId715" xr:uid="{00000000-0004-0000-0100-0000CA020000}"/>
    <hyperlink ref="N133" r:id="rId716" xr:uid="{00000000-0004-0000-0100-0000CB020000}"/>
    <hyperlink ref="G134" r:id="rId717" xr:uid="{00000000-0004-0000-0100-0000CC020000}"/>
    <hyperlink ref="I134" r:id="rId718" xr:uid="{00000000-0004-0000-0100-0000CD020000}"/>
    <hyperlink ref="K134" r:id="rId719" xr:uid="{00000000-0004-0000-0100-0000CE020000}"/>
    <hyperlink ref="L134" r:id="rId720" xr:uid="{00000000-0004-0000-0100-0000CF020000}"/>
    <hyperlink ref="M134" r:id="rId721" xr:uid="{00000000-0004-0000-0100-0000D0020000}"/>
    <hyperlink ref="N134" r:id="rId722" xr:uid="{00000000-0004-0000-0100-0000D1020000}"/>
    <hyperlink ref="G135" r:id="rId723" xr:uid="{00000000-0004-0000-0100-0000D2020000}"/>
    <hyperlink ref="I135" r:id="rId724" xr:uid="{00000000-0004-0000-0100-0000D3020000}"/>
    <hyperlink ref="K135" r:id="rId725" xr:uid="{00000000-0004-0000-0100-0000D4020000}"/>
    <hyperlink ref="L135" r:id="rId726" xr:uid="{00000000-0004-0000-0100-0000D5020000}"/>
    <hyperlink ref="M135" r:id="rId727" xr:uid="{00000000-0004-0000-0100-0000D6020000}"/>
    <hyperlink ref="N135" r:id="rId728" xr:uid="{00000000-0004-0000-0100-0000D7020000}"/>
    <hyperlink ref="G136" r:id="rId729" xr:uid="{00000000-0004-0000-0100-0000D8020000}"/>
    <hyperlink ref="I136" r:id="rId730" xr:uid="{00000000-0004-0000-0100-0000D9020000}"/>
    <hyperlink ref="K136" r:id="rId731" xr:uid="{00000000-0004-0000-0100-0000DA020000}"/>
    <hyperlink ref="L136" r:id="rId732" xr:uid="{00000000-0004-0000-0100-0000DB020000}"/>
    <hyperlink ref="M136" r:id="rId733" xr:uid="{00000000-0004-0000-0100-0000DC020000}"/>
    <hyperlink ref="N136" r:id="rId734" xr:uid="{00000000-0004-0000-0100-0000DD020000}"/>
    <hyperlink ref="G137" r:id="rId735" xr:uid="{00000000-0004-0000-0100-0000DE020000}"/>
    <hyperlink ref="I137" r:id="rId736" xr:uid="{00000000-0004-0000-0100-0000DF020000}"/>
    <hyperlink ref="K137" r:id="rId737" xr:uid="{00000000-0004-0000-0100-0000E0020000}"/>
    <hyperlink ref="L137" r:id="rId738" xr:uid="{00000000-0004-0000-0100-0000E1020000}"/>
    <hyperlink ref="M137" r:id="rId739" xr:uid="{00000000-0004-0000-0100-0000E2020000}"/>
    <hyperlink ref="N137" r:id="rId740" xr:uid="{00000000-0004-0000-0100-0000E3020000}"/>
    <hyperlink ref="G138" r:id="rId741" xr:uid="{00000000-0004-0000-0100-0000E4020000}"/>
    <hyperlink ref="I138" r:id="rId742" xr:uid="{00000000-0004-0000-0100-0000E5020000}"/>
    <hyperlink ref="K138" r:id="rId743" xr:uid="{00000000-0004-0000-0100-0000E6020000}"/>
    <hyperlink ref="L138" r:id="rId744" xr:uid="{00000000-0004-0000-0100-0000E7020000}"/>
    <hyperlink ref="M138" r:id="rId745" xr:uid="{00000000-0004-0000-0100-0000E8020000}"/>
    <hyperlink ref="N138" r:id="rId746" xr:uid="{00000000-0004-0000-0100-0000E9020000}"/>
    <hyperlink ref="G139" r:id="rId747" xr:uid="{00000000-0004-0000-0100-0000EA020000}"/>
    <hyperlink ref="I139" r:id="rId748" xr:uid="{00000000-0004-0000-0100-0000EB020000}"/>
    <hyperlink ref="K139" r:id="rId749" xr:uid="{00000000-0004-0000-0100-0000EC020000}"/>
    <hyperlink ref="L139" r:id="rId750" xr:uid="{00000000-0004-0000-0100-0000ED020000}"/>
    <hyperlink ref="M139" r:id="rId751" xr:uid="{00000000-0004-0000-0100-0000EE020000}"/>
    <hyperlink ref="N139" r:id="rId752" xr:uid="{00000000-0004-0000-0100-0000EF020000}"/>
    <hyperlink ref="G140" r:id="rId753" xr:uid="{00000000-0004-0000-0100-0000F0020000}"/>
    <hyperlink ref="I140" r:id="rId754" xr:uid="{00000000-0004-0000-0100-0000F1020000}"/>
    <hyperlink ref="K140" r:id="rId755" xr:uid="{00000000-0004-0000-0100-0000F2020000}"/>
    <hyperlink ref="L140" r:id="rId756" xr:uid="{00000000-0004-0000-0100-0000F3020000}"/>
    <hyperlink ref="M140" r:id="rId757" xr:uid="{00000000-0004-0000-0100-0000F4020000}"/>
    <hyperlink ref="N140" r:id="rId758" xr:uid="{00000000-0004-0000-0100-0000F5020000}"/>
    <hyperlink ref="G141" r:id="rId759" xr:uid="{00000000-0004-0000-0100-0000F6020000}"/>
    <hyperlink ref="I141" r:id="rId760" xr:uid="{00000000-0004-0000-0100-0000F7020000}"/>
    <hyperlink ref="K141" r:id="rId761" xr:uid="{00000000-0004-0000-0100-0000F8020000}"/>
    <hyperlink ref="L141" r:id="rId762" xr:uid="{00000000-0004-0000-0100-0000F9020000}"/>
    <hyperlink ref="M141" r:id="rId763" xr:uid="{00000000-0004-0000-0100-0000FA020000}"/>
    <hyperlink ref="N141" r:id="rId764" xr:uid="{00000000-0004-0000-0100-0000FB020000}"/>
    <hyperlink ref="G142" r:id="rId765" xr:uid="{00000000-0004-0000-0100-0000FC020000}"/>
    <hyperlink ref="I142" r:id="rId766" xr:uid="{00000000-0004-0000-0100-0000FD020000}"/>
    <hyperlink ref="L142" r:id="rId767" xr:uid="{00000000-0004-0000-0100-0000FE020000}"/>
    <hyperlink ref="M142" r:id="rId768" xr:uid="{00000000-0004-0000-0100-0000FF020000}"/>
    <hyperlink ref="N142" r:id="rId769" xr:uid="{00000000-0004-0000-0100-000000030000}"/>
    <hyperlink ref="G143" r:id="rId770" xr:uid="{00000000-0004-0000-0100-000001030000}"/>
    <hyperlink ref="I143" r:id="rId771" xr:uid="{00000000-0004-0000-0100-000002030000}"/>
    <hyperlink ref="K143" r:id="rId772" xr:uid="{00000000-0004-0000-0100-000003030000}"/>
    <hyperlink ref="L143" r:id="rId773" xr:uid="{00000000-0004-0000-0100-000004030000}"/>
    <hyperlink ref="M143" r:id="rId774" xr:uid="{00000000-0004-0000-0100-000005030000}"/>
    <hyperlink ref="N143" r:id="rId775" xr:uid="{00000000-0004-0000-0100-000006030000}"/>
    <hyperlink ref="G144" r:id="rId776" xr:uid="{00000000-0004-0000-0100-000007030000}"/>
    <hyperlink ref="I144" r:id="rId777" xr:uid="{00000000-0004-0000-0100-000008030000}"/>
    <hyperlink ref="K144" r:id="rId778" xr:uid="{00000000-0004-0000-0100-000009030000}"/>
    <hyperlink ref="L144" r:id="rId779" xr:uid="{00000000-0004-0000-0100-00000A030000}"/>
    <hyperlink ref="M144" r:id="rId780" xr:uid="{00000000-0004-0000-0100-00000B030000}"/>
    <hyperlink ref="N144" r:id="rId781" xr:uid="{00000000-0004-0000-0100-00000C030000}"/>
    <hyperlink ref="G145" r:id="rId782" xr:uid="{00000000-0004-0000-0100-00000D030000}"/>
    <hyperlink ref="I145" r:id="rId783" xr:uid="{00000000-0004-0000-0100-00000E030000}"/>
    <hyperlink ref="K145" r:id="rId784" xr:uid="{00000000-0004-0000-0100-00000F030000}"/>
    <hyperlink ref="L145" r:id="rId785" xr:uid="{00000000-0004-0000-0100-000010030000}"/>
    <hyperlink ref="M145" r:id="rId786" xr:uid="{00000000-0004-0000-0100-000011030000}"/>
    <hyperlink ref="N145" r:id="rId787" xr:uid="{00000000-0004-0000-0100-000012030000}"/>
    <hyperlink ref="G146" r:id="rId788" xr:uid="{00000000-0004-0000-0100-000013030000}"/>
    <hyperlink ref="I146" r:id="rId789" xr:uid="{00000000-0004-0000-0100-000014030000}"/>
    <hyperlink ref="K146" r:id="rId790" xr:uid="{00000000-0004-0000-0100-000015030000}"/>
    <hyperlink ref="L146" r:id="rId791" xr:uid="{00000000-0004-0000-0100-000016030000}"/>
    <hyperlink ref="N146" r:id="rId792" xr:uid="{00000000-0004-0000-0100-000017030000}"/>
    <hyperlink ref="G147" r:id="rId793" xr:uid="{00000000-0004-0000-0100-000018030000}"/>
    <hyperlink ref="I147" r:id="rId794" xr:uid="{00000000-0004-0000-0100-000019030000}"/>
    <hyperlink ref="K147" r:id="rId795" xr:uid="{00000000-0004-0000-0100-00001A030000}"/>
    <hyperlink ref="L147" r:id="rId796" xr:uid="{00000000-0004-0000-0100-00001B030000}"/>
    <hyperlink ref="M147" r:id="rId797" xr:uid="{00000000-0004-0000-0100-00001C030000}"/>
    <hyperlink ref="N147" r:id="rId798" xr:uid="{00000000-0004-0000-0100-00001D030000}"/>
    <hyperlink ref="G148" r:id="rId799" xr:uid="{00000000-0004-0000-0100-00001E030000}"/>
    <hyperlink ref="I148" r:id="rId800" xr:uid="{00000000-0004-0000-0100-00001F030000}"/>
    <hyperlink ref="K148" r:id="rId801" xr:uid="{00000000-0004-0000-0100-000020030000}"/>
    <hyperlink ref="L148" r:id="rId802" xr:uid="{00000000-0004-0000-0100-000021030000}"/>
    <hyperlink ref="M148" r:id="rId803" xr:uid="{00000000-0004-0000-0100-000022030000}"/>
    <hyperlink ref="N148" r:id="rId804" xr:uid="{00000000-0004-0000-0100-000023030000}"/>
    <hyperlink ref="G149" r:id="rId805" xr:uid="{00000000-0004-0000-0100-000024030000}"/>
    <hyperlink ref="I149" r:id="rId806" xr:uid="{00000000-0004-0000-0100-000025030000}"/>
    <hyperlink ref="K149" r:id="rId807" xr:uid="{00000000-0004-0000-0100-000026030000}"/>
    <hyperlink ref="L149" r:id="rId808" xr:uid="{00000000-0004-0000-0100-000027030000}"/>
    <hyperlink ref="M149" r:id="rId809" xr:uid="{00000000-0004-0000-0100-000028030000}"/>
    <hyperlink ref="N149" r:id="rId810" xr:uid="{00000000-0004-0000-0100-000029030000}"/>
    <hyperlink ref="G150" r:id="rId811" xr:uid="{00000000-0004-0000-0100-00002A030000}"/>
    <hyperlink ref="I150" r:id="rId812" xr:uid="{00000000-0004-0000-0100-00002B030000}"/>
    <hyperlink ref="K150" r:id="rId813" xr:uid="{00000000-0004-0000-0100-00002C030000}"/>
    <hyperlink ref="L150" r:id="rId814" xr:uid="{00000000-0004-0000-0100-00002D030000}"/>
    <hyperlink ref="M150" r:id="rId815" xr:uid="{00000000-0004-0000-0100-00002E030000}"/>
    <hyperlink ref="N150" r:id="rId816" xr:uid="{00000000-0004-0000-0100-00002F030000}"/>
    <hyperlink ref="G151" r:id="rId817" xr:uid="{00000000-0004-0000-0100-000030030000}"/>
    <hyperlink ref="K151" r:id="rId818" xr:uid="{00000000-0004-0000-0100-000031030000}"/>
    <hyperlink ref="L151" r:id="rId819" xr:uid="{00000000-0004-0000-0100-000032030000}"/>
    <hyperlink ref="M151" r:id="rId820" xr:uid="{00000000-0004-0000-0100-000033030000}"/>
    <hyperlink ref="N151" r:id="rId821" xr:uid="{00000000-0004-0000-0100-000034030000}"/>
    <hyperlink ref="G152" r:id="rId822" xr:uid="{00000000-0004-0000-0100-000035030000}"/>
    <hyperlink ref="I152" r:id="rId823" xr:uid="{00000000-0004-0000-0100-000036030000}"/>
    <hyperlink ref="K152" r:id="rId824" xr:uid="{00000000-0004-0000-0100-000037030000}"/>
    <hyperlink ref="L152" r:id="rId825" xr:uid="{00000000-0004-0000-0100-000038030000}"/>
    <hyperlink ref="M152" r:id="rId826" xr:uid="{00000000-0004-0000-0100-000039030000}"/>
    <hyperlink ref="N152" r:id="rId827" xr:uid="{00000000-0004-0000-0100-00003A030000}"/>
    <hyperlink ref="G153" r:id="rId828" xr:uid="{00000000-0004-0000-0100-00003B030000}"/>
    <hyperlink ref="I153" r:id="rId829" xr:uid="{00000000-0004-0000-0100-00003C030000}"/>
    <hyperlink ref="K153" r:id="rId830" xr:uid="{00000000-0004-0000-0100-00003D030000}"/>
    <hyperlink ref="L153" r:id="rId831" xr:uid="{00000000-0004-0000-0100-00003E030000}"/>
    <hyperlink ref="M153" r:id="rId832" xr:uid="{00000000-0004-0000-0100-00003F030000}"/>
    <hyperlink ref="N153" r:id="rId833" xr:uid="{00000000-0004-0000-0100-000040030000}"/>
    <hyperlink ref="G154" r:id="rId834" xr:uid="{00000000-0004-0000-0100-000041030000}"/>
    <hyperlink ref="I154" r:id="rId835" xr:uid="{00000000-0004-0000-0100-000042030000}"/>
    <hyperlink ref="K154" r:id="rId836" xr:uid="{00000000-0004-0000-0100-000043030000}"/>
    <hyperlink ref="L154" r:id="rId837" xr:uid="{00000000-0004-0000-0100-000044030000}"/>
    <hyperlink ref="M154" r:id="rId838" xr:uid="{00000000-0004-0000-0100-000045030000}"/>
    <hyperlink ref="N154" r:id="rId839" xr:uid="{00000000-0004-0000-0100-000046030000}"/>
    <hyperlink ref="G155" r:id="rId840" xr:uid="{00000000-0004-0000-0100-000047030000}"/>
    <hyperlink ref="I155" r:id="rId841" xr:uid="{00000000-0004-0000-0100-000048030000}"/>
    <hyperlink ref="K155" r:id="rId842" xr:uid="{00000000-0004-0000-0100-000049030000}"/>
    <hyperlink ref="L155" r:id="rId843" xr:uid="{00000000-0004-0000-0100-00004A030000}"/>
    <hyperlink ref="M155" r:id="rId844" xr:uid="{00000000-0004-0000-0100-00004B030000}"/>
    <hyperlink ref="N155" r:id="rId845" xr:uid="{00000000-0004-0000-0100-00004C030000}"/>
    <hyperlink ref="G156" r:id="rId846" xr:uid="{00000000-0004-0000-0100-00004D030000}"/>
    <hyperlink ref="I156" r:id="rId847" xr:uid="{00000000-0004-0000-0100-00004E030000}"/>
    <hyperlink ref="K156" r:id="rId848" xr:uid="{00000000-0004-0000-0100-00004F030000}"/>
    <hyperlink ref="L156" r:id="rId849" xr:uid="{00000000-0004-0000-0100-000050030000}"/>
    <hyperlink ref="M156" r:id="rId850" xr:uid="{00000000-0004-0000-0100-000051030000}"/>
    <hyperlink ref="N156" r:id="rId851" xr:uid="{00000000-0004-0000-0100-000052030000}"/>
    <hyperlink ref="G157" r:id="rId852" xr:uid="{00000000-0004-0000-0100-000053030000}"/>
    <hyperlink ref="K157" r:id="rId853" xr:uid="{00000000-0004-0000-0100-000054030000}"/>
    <hyperlink ref="L157" r:id="rId854" xr:uid="{00000000-0004-0000-0100-000055030000}"/>
    <hyperlink ref="M157" r:id="rId855" xr:uid="{00000000-0004-0000-0100-000056030000}"/>
    <hyperlink ref="N157" r:id="rId856" xr:uid="{00000000-0004-0000-0100-000057030000}"/>
    <hyperlink ref="G158" r:id="rId857" xr:uid="{00000000-0004-0000-0100-000058030000}"/>
    <hyperlink ref="I158" r:id="rId858" xr:uid="{00000000-0004-0000-0100-000059030000}"/>
    <hyperlink ref="K158" r:id="rId859" xr:uid="{00000000-0004-0000-0100-00005A030000}"/>
    <hyperlink ref="L158" r:id="rId860" xr:uid="{00000000-0004-0000-0100-00005B030000}"/>
    <hyperlink ref="M158" r:id="rId861" xr:uid="{00000000-0004-0000-0100-00005C030000}"/>
    <hyperlink ref="N158" r:id="rId862" xr:uid="{00000000-0004-0000-0100-00005D030000}"/>
    <hyperlink ref="L159" r:id="rId863" xr:uid="{00000000-0004-0000-0100-00005E030000}"/>
    <hyperlink ref="M159" r:id="rId864" xr:uid="{00000000-0004-0000-0100-00005F030000}"/>
    <hyperlink ref="N159" r:id="rId865" xr:uid="{00000000-0004-0000-0100-000060030000}"/>
    <hyperlink ref="G160" r:id="rId866" xr:uid="{00000000-0004-0000-0100-000061030000}"/>
    <hyperlink ref="I160" r:id="rId867" xr:uid="{00000000-0004-0000-0100-000062030000}"/>
    <hyperlink ref="K160" r:id="rId868" xr:uid="{00000000-0004-0000-0100-000063030000}"/>
    <hyperlink ref="L160" r:id="rId869" xr:uid="{00000000-0004-0000-0100-000064030000}"/>
    <hyperlink ref="M160" r:id="rId870" xr:uid="{00000000-0004-0000-0100-000065030000}"/>
    <hyperlink ref="N160" r:id="rId871" xr:uid="{00000000-0004-0000-0100-000066030000}"/>
    <hyperlink ref="L161" r:id="rId872" xr:uid="{00000000-0004-0000-0100-000067030000}"/>
    <hyperlink ref="M161" r:id="rId873" xr:uid="{00000000-0004-0000-0100-000068030000}"/>
    <hyperlink ref="N161" r:id="rId874" xr:uid="{00000000-0004-0000-0100-000069030000}"/>
    <hyperlink ref="L162" r:id="rId875" xr:uid="{00000000-0004-0000-0100-00006A030000}"/>
    <hyperlink ref="M162" r:id="rId876" xr:uid="{00000000-0004-0000-0100-00006B030000}"/>
    <hyperlink ref="N162" r:id="rId877" xr:uid="{00000000-0004-0000-0100-00006C030000}"/>
    <hyperlink ref="G163" r:id="rId878" xr:uid="{00000000-0004-0000-0100-00006D030000}"/>
    <hyperlink ref="I163" r:id="rId879" xr:uid="{00000000-0004-0000-0100-00006E030000}"/>
    <hyperlink ref="K163" r:id="rId880" xr:uid="{00000000-0004-0000-0100-00006F030000}"/>
    <hyperlink ref="L163" r:id="rId881" xr:uid="{00000000-0004-0000-0100-000070030000}"/>
    <hyperlink ref="M163" r:id="rId882" xr:uid="{00000000-0004-0000-0100-000071030000}"/>
    <hyperlink ref="N163" r:id="rId883" xr:uid="{00000000-0004-0000-0100-000072030000}"/>
    <hyperlink ref="G164" r:id="rId884" xr:uid="{00000000-0004-0000-0100-000073030000}"/>
    <hyperlink ref="I164" r:id="rId885" xr:uid="{00000000-0004-0000-0100-000074030000}"/>
    <hyperlink ref="K164" r:id="rId886" xr:uid="{00000000-0004-0000-0100-000075030000}"/>
    <hyperlink ref="L164" r:id="rId887" xr:uid="{00000000-0004-0000-0100-000076030000}"/>
    <hyperlink ref="M164" r:id="rId888" xr:uid="{00000000-0004-0000-0100-000077030000}"/>
    <hyperlink ref="N164" r:id="rId889" xr:uid="{00000000-0004-0000-0100-000078030000}"/>
    <hyperlink ref="G165" r:id="rId890" xr:uid="{00000000-0004-0000-0100-000079030000}"/>
    <hyperlink ref="I165" r:id="rId891" xr:uid="{00000000-0004-0000-0100-00007A030000}"/>
    <hyperlink ref="K165" r:id="rId892" xr:uid="{00000000-0004-0000-0100-00007B030000}"/>
    <hyperlink ref="L165" r:id="rId893" xr:uid="{00000000-0004-0000-0100-00007C030000}"/>
    <hyperlink ref="M165" r:id="rId894" xr:uid="{00000000-0004-0000-0100-00007D030000}"/>
    <hyperlink ref="N165" r:id="rId895" xr:uid="{00000000-0004-0000-0100-00007E030000}"/>
    <hyperlink ref="G166" r:id="rId896" xr:uid="{00000000-0004-0000-0100-00007F030000}"/>
    <hyperlink ref="I166" r:id="rId897" xr:uid="{00000000-0004-0000-0100-000080030000}"/>
    <hyperlink ref="K166" r:id="rId898" xr:uid="{00000000-0004-0000-0100-000081030000}"/>
    <hyperlink ref="L166" r:id="rId899" xr:uid="{00000000-0004-0000-0100-000082030000}"/>
    <hyperlink ref="M166" r:id="rId900" xr:uid="{00000000-0004-0000-0100-000083030000}"/>
    <hyperlink ref="N166" r:id="rId901" xr:uid="{00000000-0004-0000-0100-000084030000}"/>
    <hyperlink ref="G167" r:id="rId902" xr:uid="{00000000-0004-0000-0100-000085030000}"/>
    <hyperlink ref="I167" r:id="rId903" xr:uid="{00000000-0004-0000-0100-000086030000}"/>
    <hyperlink ref="K167" r:id="rId904" xr:uid="{00000000-0004-0000-0100-000087030000}"/>
    <hyperlink ref="L167" r:id="rId905" xr:uid="{00000000-0004-0000-0100-000088030000}"/>
    <hyperlink ref="M167" r:id="rId906" xr:uid="{00000000-0004-0000-0100-000089030000}"/>
    <hyperlink ref="N167" r:id="rId907" xr:uid="{00000000-0004-0000-0100-00008A030000}"/>
    <hyperlink ref="G168" r:id="rId908" xr:uid="{00000000-0004-0000-0100-00008B030000}"/>
    <hyperlink ref="I168" r:id="rId909" xr:uid="{00000000-0004-0000-0100-00008C030000}"/>
    <hyperlink ref="K168" r:id="rId910" xr:uid="{00000000-0004-0000-0100-00008D030000}"/>
    <hyperlink ref="L168" r:id="rId911" xr:uid="{00000000-0004-0000-0100-00008E030000}"/>
    <hyperlink ref="M168" r:id="rId912" xr:uid="{00000000-0004-0000-0100-00008F030000}"/>
    <hyperlink ref="N168" r:id="rId913" xr:uid="{00000000-0004-0000-0100-000090030000}"/>
    <hyperlink ref="G169" r:id="rId914" xr:uid="{00000000-0004-0000-0100-000091030000}"/>
    <hyperlink ref="I169" r:id="rId915" xr:uid="{00000000-0004-0000-0100-000092030000}"/>
    <hyperlink ref="K169" r:id="rId916" xr:uid="{00000000-0004-0000-0100-000093030000}"/>
    <hyperlink ref="L169" r:id="rId917" xr:uid="{00000000-0004-0000-0100-000094030000}"/>
    <hyperlink ref="M169" r:id="rId918" xr:uid="{00000000-0004-0000-0100-000095030000}"/>
    <hyperlink ref="N169" r:id="rId919" xr:uid="{00000000-0004-0000-0100-000096030000}"/>
    <hyperlink ref="G170" r:id="rId920" xr:uid="{00000000-0004-0000-0100-000097030000}"/>
    <hyperlink ref="I170" r:id="rId921" xr:uid="{00000000-0004-0000-0100-000098030000}"/>
    <hyperlink ref="K170" r:id="rId922" xr:uid="{00000000-0004-0000-0100-000099030000}"/>
    <hyperlink ref="L170" r:id="rId923" xr:uid="{00000000-0004-0000-0100-00009A030000}"/>
    <hyperlink ref="M170" r:id="rId924" xr:uid="{00000000-0004-0000-0100-00009B030000}"/>
    <hyperlink ref="N170" r:id="rId925" xr:uid="{00000000-0004-0000-0100-00009C030000}"/>
    <hyperlink ref="G171" r:id="rId926" xr:uid="{00000000-0004-0000-0100-00009D030000}"/>
    <hyperlink ref="I171" r:id="rId927" xr:uid="{00000000-0004-0000-0100-00009E030000}"/>
    <hyperlink ref="K171" r:id="rId928" xr:uid="{00000000-0004-0000-0100-00009F030000}"/>
    <hyperlink ref="L171" r:id="rId929" xr:uid="{00000000-0004-0000-0100-0000A0030000}"/>
    <hyperlink ref="M171" r:id="rId930" xr:uid="{00000000-0004-0000-0100-0000A1030000}"/>
    <hyperlink ref="N171" r:id="rId931" xr:uid="{00000000-0004-0000-0100-0000A2030000}"/>
    <hyperlink ref="G172" r:id="rId932" xr:uid="{00000000-0004-0000-0100-0000A3030000}"/>
    <hyperlink ref="I172" r:id="rId933" xr:uid="{00000000-0004-0000-0100-0000A4030000}"/>
    <hyperlink ref="K172" r:id="rId934" xr:uid="{00000000-0004-0000-0100-0000A5030000}"/>
    <hyperlink ref="L172" r:id="rId935" xr:uid="{00000000-0004-0000-0100-0000A6030000}"/>
    <hyperlink ref="M172" r:id="rId936" xr:uid="{00000000-0004-0000-0100-0000A7030000}"/>
    <hyperlink ref="N172" r:id="rId937" xr:uid="{00000000-0004-0000-0100-0000A8030000}"/>
    <hyperlink ref="G173" r:id="rId938" xr:uid="{00000000-0004-0000-0100-0000A9030000}"/>
    <hyperlink ref="I173" r:id="rId939" xr:uid="{00000000-0004-0000-0100-0000AA030000}"/>
    <hyperlink ref="K173" r:id="rId940" xr:uid="{00000000-0004-0000-0100-0000AB030000}"/>
    <hyperlink ref="L173" r:id="rId941" xr:uid="{00000000-0004-0000-0100-0000AC030000}"/>
    <hyperlink ref="M173" r:id="rId942" xr:uid="{00000000-0004-0000-0100-0000AD030000}"/>
    <hyperlink ref="N173" r:id="rId943" xr:uid="{00000000-0004-0000-0100-0000AE030000}"/>
    <hyperlink ref="G174" r:id="rId944" xr:uid="{00000000-0004-0000-0100-0000AF030000}"/>
    <hyperlink ref="I174" r:id="rId945" xr:uid="{00000000-0004-0000-0100-0000B0030000}"/>
    <hyperlink ref="K174" r:id="rId946" xr:uid="{00000000-0004-0000-0100-0000B1030000}"/>
    <hyperlink ref="L174" r:id="rId947" xr:uid="{00000000-0004-0000-0100-0000B2030000}"/>
    <hyperlink ref="M174" r:id="rId948" xr:uid="{00000000-0004-0000-0100-0000B3030000}"/>
    <hyperlink ref="N174" r:id="rId949" xr:uid="{00000000-0004-0000-0100-0000B4030000}"/>
    <hyperlink ref="G175" r:id="rId950" xr:uid="{00000000-0004-0000-0100-0000B5030000}"/>
    <hyperlink ref="I175" r:id="rId951" xr:uid="{00000000-0004-0000-0100-0000B6030000}"/>
    <hyperlink ref="L175" r:id="rId952" xr:uid="{00000000-0004-0000-0100-0000B7030000}"/>
    <hyperlink ref="M175" r:id="rId953" xr:uid="{00000000-0004-0000-0100-0000B8030000}"/>
    <hyperlink ref="N175" r:id="rId954" xr:uid="{00000000-0004-0000-0100-0000B9030000}"/>
    <hyperlink ref="L176" r:id="rId955" xr:uid="{00000000-0004-0000-0100-0000BA030000}"/>
    <hyperlink ref="M176" r:id="rId956" xr:uid="{00000000-0004-0000-0100-0000BB030000}"/>
    <hyperlink ref="N176" r:id="rId957" xr:uid="{00000000-0004-0000-0100-0000BC030000}"/>
    <hyperlink ref="G177" r:id="rId958" xr:uid="{00000000-0004-0000-0100-0000BD030000}"/>
    <hyperlink ref="I177" r:id="rId959" xr:uid="{00000000-0004-0000-0100-0000BE030000}"/>
    <hyperlink ref="K177" r:id="rId960" xr:uid="{00000000-0004-0000-0100-0000BF030000}"/>
    <hyperlink ref="L177" r:id="rId961" xr:uid="{00000000-0004-0000-0100-0000C0030000}"/>
    <hyperlink ref="M177" r:id="rId962" xr:uid="{00000000-0004-0000-0100-0000C1030000}"/>
    <hyperlink ref="N177" r:id="rId963" xr:uid="{00000000-0004-0000-0100-0000C2030000}"/>
    <hyperlink ref="G178" r:id="rId964" xr:uid="{00000000-0004-0000-0100-0000C3030000}"/>
    <hyperlink ref="I178" r:id="rId965" xr:uid="{00000000-0004-0000-0100-0000C4030000}"/>
    <hyperlink ref="K178" r:id="rId966" xr:uid="{00000000-0004-0000-0100-0000C5030000}"/>
    <hyperlink ref="L178" r:id="rId967" xr:uid="{00000000-0004-0000-0100-0000C6030000}"/>
    <hyperlink ref="M178" r:id="rId968" xr:uid="{00000000-0004-0000-0100-0000C7030000}"/>
    <hyperlink ref="N178" r:id="rId969" xr:uid="{00000000-0004-0000-0100-0000C8030000}"/>
    <hyperlink ref="G179" r:id="rId970" xr:uid="{00000000-0004-0000-0100-0000C9030000}"/>
    <hyperlink ref="I179" r:id="rId971" xr:uid="{00000000-0004-0000-0100-0000CA030000}"/>
    <hyperlink ref="K179" r:id="rId972" xr:uid="{00000000-0004-0000-0100-0000CB030000}"/>
    <hyperlink ref="L179" r:id="rId973" xr:uid="{00000000-0004-0000-0100-0000CC030000}"/>
    <hyperlink ref="M179" r:id="rId974" xr:uid="{00000000-0004-0000-0100-0000CD030000}"/>
    <hyperlink ref="N179" r:id="rId975" xr:uid="{00000000-0004-0000-0100-0000CE030000}"/>
    <hyperlink ref="G180" r:id="rId976" xr:uid="{00000000-0004-0000-0100-0000CF030000}"/>
    <hyperlink ref="I180" r:id="rId977" xr:uid="{00000000-0004-0000-0100-0000D0030000}"/>
    <hyperlink ref="K180" r:id="rId978" xr:uid="{00000000-0004-0000-0100-0000D1030000}"/>
    <hyperlink ref="L180" r:id="rId979" xr:uid="{00000000-0004-0000-0100-0000D2030000}"/>
    <hyperlink ref="M180" r:id="rId980" xr:uid="{00000000-0004-0000-0100-0000D3030000}"/>
    <hyperlink ref="N180" r:id="rId981" xr:uid="{00000000-0004-0000-0100-0000D4030000}"/>
    <hyperlink ref="G181" r:id="rId982" xr:uid="{00000000-0004-0000-0100-0000D5030000}"/>
    <hyperlink ref="I181" r:id="rId983" xr:uid="{00000000-0004-0000-0100-0000D6030000}"/>
    <hyperlink ref="K181" r:id="rId984" xr:uid="{00000000-0004-0000-0100-0000D7030000}"/>
    <hyperlink ref="L181" r:id="rId985" xr:uid="{00000000-0004-0000-0100-0000D8030000}"/>
    <hyperlink ref="M181" r:id="rId986" xr:uid="{00000000-0004-0000-0100-0000D9030000}"/>
    <hyperlink ref="N181" r:id="rId987" xr:uid="{00000000-0004-0000-0100-0000DA030000}"/>
    <hyperlink ref="G182" r:id="rId988" xr:uid="{00000000-0004-0000-0100-0000DB030000}"/>
    <hyperlink ref="I182" r:id="rId989" xr:uid="{00000000-0004-0000-0100-0000DC030000}"/>
    <hyperlink ref="K182" r:id="rId990" xr:uid="{00000000-0004-0000-0100-0000DD030000}"/>
    <hyperlink ref="L182" r:id="rId991" xr:uid="{00000000-0004-0000-0100-0000DE030000}"/>
    <hyperlink ref="M182" r:id="rId992" xr:uid="{00000000-0004-0000-0100-0000DF030000}"/>
    <hyperlink ref="N182" r:id="rId993" xr:uid="{00000000-0004-0000-0100-0000E0030000}"/>
    <hyperlink ref="G183" r:id="rId994" xr:uid="{00000000-0004-0000-0100-0000E1030000}"/>
    <hyperlink ref="I183" r:id="rId995" xr:uid="{00000000-0004-0000-0100-0000E2030000}"/>
    <hyperlink ref="K183" r:id="rId996" xr:uid="{00000000-0004-0000-0100-0000E3030000}"/>
    <hyperlink ref="L183" r:id="rId997" xr:uid="{00000000-0004-0000-0100-0000E4030000}"/>
    <hyperlink ref="M183" r:id="rId998" xr:uid="{00000000-0004-0000-0100-0000E5030000}"/>
    <hyperlink ref="N183" r:id="rId999" xr:uid="{00000000-0004-0000-0100-0000E6030000}"/>
    <hyperlink ref="G184" r:id="rId1000" xr:uid="{00000000-0004-0000-0100-0000E7030000}"/>
    <hyperlink ref="I184" r:id="rId1001" xr:uid="{00000000-0004-0000-0100-0000E8030000}"/>
    <hyperlink ref="K184" r:id="rId1002" xr:uid="{00000000-0004-0000-0100-0000E9030000}"/>
    <hyperlink ref="L184" r:id="rId1003" xr:uid="{00000000-0004-0000-0100-0000EA030000}"/>
    <hyperlink ref="M184" r:id="rId1004" xr:uid="{00000000-0004-0000-0100-0000EB030000}"/>
    <hyperlink ref="N184" r:id="rId1005" xr:uid="{00000000-0004-0000-0100-0000EC030000}"/>
    <hyperlink ref="G185" r:id="rId1006" xr:uid="{00000000-0004-0000-0100-0000ED030000}"/>
    <hyperlink ref="I185" r:id="rId1007" xr:uid="{00000000-0004-0000-0100-0000EE030000}"/>
    <hyperlink ref="K185" r:id="rId1008" xr:uid="{00000000-0004-0000-0100-0000EF030000}"/>
    <hyperlink ref="L185" r:id="rId1009" xr:uid="{00000000-0004-0000-0100-0000F0030000}"/>
    <hyperlink ref="M185" r:id="rId1010" xr:uid="{00000000-0004-0000-0100-0000F1030000}"/>
    <hyperlink ref="N185" r:id="rId1011" xr:uid="{00000000-0004-0000-0100-0000F2030000}"/>
    <hyperlink ref="L186" r:id="rId1012" xr:uid="{00000000-0004-0000-0100-0000F3030000}"/>
    <hyperlink ref="M186" r:id="rId1013" xr:uid="{00000000-0004-0000-0100-0000F4030000}"/>
    <hyperlink ref="N186" r:id="rId1014" xr:uid="{00000000-0004-0000-0100-0000F5030000}"/>
    <hyperlink ref="G187" r:id="rId1015" xr:uid="{00000000-0004-0000-0100-0000F6030000}"/>
    <hyperlink ref="I187" r:id="rId1016" xr:uid="{00000000-0004-0000-0100-0000F7030000}"/>
    <hyperlink ref="K187" r:id="rId1017" xr:uid="{00000000-0004-0000-0100-0000F8030000}"/>
    <hyperlink ref="L187" r:id="rId1018" xr:uid="{00000000-0004-0000-0100-0000F9030000}"/>
    <hyperlink ref="M187" r:id="rId1019" xr:uid="{00000000-0004-0000-0100-0000FA030000}"/>
    <hyperlink ref="N187" r:id="rId1020" xr:uid="{00000000-0004-0000-0100-0000FB030000}"/>
    <hyperlink ref="G188" r:id="rId1021" xr:uid="{00000000-0004-0000-0100-0000FC030000}"/>
    <hyperlink ref="I188" r:id="rId1022" xr:uid="{00000000-0004-0000-0100-0000FD030000}"/>
    <hyperlink ref="K188" r:id="rId1023" xr:uid="{00000000-0004-0000-0100-0000FE030000}"/>
    <hyperlink ref="L188" r:id="rId1024" xr:uid="{00000000-0004-0000-0100-0000FF030000}"/>
    <hyperlink ref="M188" r:id="rId1025" xr:uid="{00000000-0004-0000-0100-000000040000}"/>
    <hyperlink ref="N188" r:id="rId1026" xr:uid="{00000000-0004-0000-0100-000001040000}"/>
    <hyperlink ref="G189" r:id="rId1027" xr:uid="{00000000-0004-0000-0100-000002040000}"/>
    <hyperlink ref="I189" r:id="rId1028" xr:uid="{00000000-0004-0000-0100-000003040000}"/>
    <hyperlink ref="K189" r:id="rId1029" xr:uid="{00000000-0004-0000-0100-000004040000}"/>
    <hyperlink ref="L189" r:id="rId1030" xr:uid="{00000000-0004-0000-0100-000005040000}"/>
    <hyperlink ref="M189" r:id="rId1031" xr:uid="{00000000-0004-0000-0100-000006040000}"/>
    <hyperlink ref="N189" r:id="rId1032" xr:uid="{00000000-0004-0000-0100-000007040000}"/>
    <hyperlink ref="G190" r:id="rId1033" xr:uid="{00000000-0004-0000-0100-000008040000}"/>
    <hyperlink ref="I190" r:id="rId1034" xr:uid="{00000000-0004-0000-0100-000009040000}"/>
    <hyperlink ref="K190" r:id="rId1035" xr:uid="{00000000-0004-0000-0100-00000A040000}"/>
    <hyperlink ref="L190" r:id="rId1036" xr:uid="{00000000-0004-0000-0100-00000B040000}"/>
    <hyperlink ref="M190" r:id="rId1037" xr:uid="{00000000-0004-0000-0100-00000C040000}"/>
    <hyperlink ref="N190" r:id="rId1038" xr:uid="{00000000-0004-0000-0100-00000D040000}"/>
    <hyperlink ref="G191" r:id="rId1039" xr:uid="{00000000-0004-0000-0100-00000E040000}"/>
    <hyperlink ref="I191" r:id="rId1040" xr:uid="{00000000-0004-0000-0100-00000F040000}"/>
    <hyperlink ref="K191" r:id="rId1041" xr:uid="{00000000-0004-0000-0100-000010040000}"/>
    <hyperlink ref="L191" r:id="rId1042" xr:uid="{00000000-0004-0000-0100-000011040000}"/>
    <hyperlink ref="M191" r:id="rId1043" xr:uid="{00000000-0004-0000-0100-000012040000}"/>
    <hyperlink ref="N191" r:id="rId1044" xr:uid="{00000000-0004-0000-0100-000013040000}"/>
    <hyperlink ref="G192" r:id="rId1045" xr:uid="{00000000-0004-0000-0100-000014040000}"/>
    <hyperlink ref="I192" r:id="rId1046" xr:uid="{00000000-0004-0000-0100-000015040000}"/>
    <hyperlink ref="K192" r:id="rId1047" xr:uid="{00000000-0004-0000-0100-000016040000}"/>
    <hyperlink ref="L192" r:id="rId1048" xr:uid="{00000000-0004-0000-0100-000017040000}"/>
    <hyperlink ref="M192" r:id="rId1049" xr:uid="{00000000-0004-0000-0100-000018040000}"/>
    <hyperlink ref="N192" r:id="rId1050" xr:uid="{00000000-0004-0000-0100-000019040000}"/>
    <hyperlink ref="G193" r:id="rId1051" display="https://n2t.net/ark:/65665/3aab4dc02-13d2-4f5a-b297-4926f9239f9d" xr:uid="{00000000-0004-0000-0100-00001A040000}"/>
    <hyperlink ref="I193" r:id="rId1052" display="https://n2t.net/ark:/65665/3095e8124-c146-4426-b5c9-9a9fa8d8c7ac" xr:uid="{00000000-0004-0000-0100-00001B040000}"/>
    <hyperlink ref="L193" r:id="rId1053" display="SAMN48403263" xr:uid="{00000000-0004-0000-0100-00001C040000}"/>
    <hyperlink ref="M193" r:id="rId1054" display="SRR33529935" xr:uid="{00000000-0004-0000-0100-00001D040000}"/>
    <hyperlink ref="N193" r:id="rId1055" display="PV642277" xr:uid="{00000000-0004-0000-0100-00001E040000}"/>
    <hyperlink ref="G194" r:id="rId1056" xr:uid="{00000000-0004-0000-0100-00001F040000}"/>
    <hyperlink ref="I194" r:id="rId1057" xr:uid="{00000000-0004-0000-0100-000020040000}"/>
    <hyperlink ref="K194" r:id="rId1058" xr:uid="{00000000-0004-0000-0100-000021040000}"/>
    <hyperlink ref="L194" r:id="rId1059" xr:uid="{00000000-0004-0000-0100-000022040000}"/>
    <hyperlink ref="M194" r:id="rId1060" xr:uid="{00000000-0004-0000-0100-000023040000}"/>
    <hyperlink ref="N194" r:id="rId1061" xr:uid="{00000000-0004-0000-0100-000024040000}"/>
    <hyperlink ref="G195" r:id="rId1062" xr:uid="{00000000-0004-0000-0100-000025040000}"/>
    <hyperlink ref="I195" r:id="rId1063" xr:uid="{00000000-0004-0000-0100-000026040000}"/>
    <hyperlink ref="K195" r:id="rId1064" xr:uid="{00000000-0004-0000-0100-000027040000}"/>
    <hyperlink ref="L195" r:id="rId1065" xr:uid="{00000000-0004-0000-0100-000028040000}"/>
    <hyperlink ref="M195" r:id="rId1066" xr:uid="{00000000-0004-0000-0100-000029040000}"/>
    <hyperlink ref="N195" r:id="rId1067" xr:uid="{00000000-0004-0000-0100-00002A040000}"/>
    <hyperlink ref="G196" r:id="rId1068" xr:uid="{00000000-0004-0000-0100-00002B040000}"/>
    <hyperlink ref="I196" r:id="rId1069" xr:uid="{00000000-0004-0000-0100-00002C040000}"/>
    <hyperlink ref="K196" r:id="rId1070" xr:uid="{00000000-0004-0000-0100-00002D040000}"/>
    <hyperlink ref="L196" r:id="rId1071" xr:uid="{00000000-0004-0000-0100-00002E040000}"/>
    <hyperlink ref="M196" r:id="rId1072" xr:uid="{00000000-0004-0000-0100-00002F040000}"/>
    <hyperlink ref="N196" r:id="rId1073" xr:uid="{00000000-0004-0000-0100-000030040000}"/>
    <hyperlink ref="G197" r:id="rId1074" xr:uid="{00000000-0004-0000-0100-000031040000}"/>
    <hyperlink ref="I197" r:id="rId1075" xr:uid="{00000000-0004-0000-0100-000032040000}"/>
    <hyperlink ref="K197" r:id="rId1076" xr:uid="{00000000-0004-0000-0100-000033040000}"/>
    <hyperlink ref="L197" r:id="rId1077" xr:uid="{00000000-0004-0000-0100-000034040000}"/>
    <hyperlink ref="M197" r:id="rId1078" xr:uid="{00000000-0004-0000-0100-000035040000}"/>
    <hyperlink ref="N197" r:id="rId1079" xr:uid="{00000000-0004-0000-0100-000036040000}"/>
    <hyperlink ref="G198" r:id="rId1080" xr:uid="{00000000-0004-0000-0100-000037040000}"/>
    <hyperlink ref="I198" r:id="rId1081" xr:uid="{00000000-0004-0000-0100-000038040000}"/>
    <hyperlink ref="K198" r:id="rId1082" xr:uid="{00000000-0004-0000-0100-000039040000}"/>
    <hyperlink ref="L198" r:id="rId1083" xr:uid="{00000000-0004-0000-0100-00003A040000}"/>
    <hyperlink ref="M198" r:id="rId1084" xr:uid="{00000000-0004-0000-0100-00003B040000}"/>
    <hyperlink ref="N198" r:id="rId1085" xr:uid="{00000000-0004-0000-0100-00003C040000}"/>
    <hyperlink ref="L199" r:id="rId1086" xr:uid="{00000000-0004-0000-0100-00003D040000}"/>
    <hyperlink ref="M199" r:id="rId1087" xr:uid="{00000000-0004-0000-0100-00003E040000}"/>
    <hyperlink ref="N199" r:id="rId1088" xr:uid="{00000000-0004-0000-0100-00003F040000}"/>
    <hyperlink ref="G200" r:id="rId1089" xr:uid="{00000000-0004-0000-0100-000040040000}"/>
    <hyperlink ref="I200" r:id="rId1090" xr:uid="{00000000-0004-0000-0100-000041040000}"/>
    <hyperlink ref="K200" r:id="rId1091" xr:uid="{00000000-0004-0000-0100-000042040000}"/>
    <hyperlink ref="L200" r:id="rId1092" xr:uid="{00000000-0004-0000-0100-000043040000}"/>
    <hyperlink ref="M200" r:id="rId1093" xr:uid="{00000000-0004-0000-0100-000044040000}"/>
    <hyperlink ref="N200" r:id="rId1094" xr:uid="{00000000-0004-0000-0100-000045040000}"/>
    <hyperlink ref="G201" r:id="rId1095" xr:uid="{00000000-0004-0000-0100-000046040000}"/>
    <hyperlink ref="I201" r:id="rId1096" xr:uid="{00000000-0004-0000-0100-000047040000}"/>
    <hyperlink ref="K201" r:id="rId1097" xr:uid="{00000000-0004-0000-0100-000048040000}"/>
    <hyperlink ref="L201" r:id="rId1098" xr:uid="{00000000-0004-0000-0100-000049040000}"/>
    <hyperlink ref="M201" r:id="rId1099" xr:uid="{00000000-0004-0000-0100-00004A040000}"/>
    <hyperlink ref="N201" r:id="rId1100" xr:uid="{00000000-0004-0000-0100-00004B040000}"/>
    <hyperlink ref="G202" r:id="rId1101" xr:uid="{00000000-0004-0000-0100-00004C040000}"/>
    <hyperlink ref="I202" r:id="rId1102" xr:uid="{00000000-0004-0000-0100-00004D040000}"/>
    <hyperlink ref="K202" r:id="rId1103" xr:uid="{00000000-0004-0000-0100-00004E040000}"/>
    <hyperlink ref="L202" r:id="rId1104" xr:uid="{00000000-0004-0000-0100-00004F040000}"/>
    <hyperlink ref="M202" r:id="rId1105" xr:uid="{00000000-0004-0000-0100-000050040000}"/>
    <hyperlink ref="N202" r:id="rId1106" xr:uid="{00000000-0004-0000-0100-000051040000}"/>
    <hyperlink ref="G203" r:id="rId1107" xr:uid="{00000000-0004-0000-0100-000052040000}"/>
    <hyperlink ref="I203" r:id="rId1108" xr:uid="{00000000-0004-0000-0100-000053040000}"/>
    <hyperlink ref="K203" r:id="rId1109" xr:uid="{00000000-0004-0000-0100-000054040000}"/>
    <hyperlink ref="L203" r:id="rId1110" xr:uid="{00000000-0004-0000-0100-000055040000}"/>
    <hyperlink ref="M203" r:id="rId1111" xr:uid="{00000000-0004-0000-0100-000056040000}"/>
    <hyperlink ref="N203" r:id="rId1112" xr:uid="{00000000-0004-0000-0100-000057040000}"/>
    <hyperlink ref="G204" r:id="rId1113" xr:uid="{00000000-0004-0000-0100-000058040000}"/>
    <hyperlink ref="I204" r:id="rId1114" xr:uid="{00000000-0004-0000-0100-000059040000}"/>
    <hyperlink ref="K204" r:id="rId1115" xr:uid="{00000000-0004-0000-0100-00005A040000}"/>
    <hyperlink ref="L204" r:id="rId1116" xr:uid="{00000000-0004-0000-0100-00005B040000}"/>
    <hyperlink ref="M204" r:id="rId1117" xr:uid="{00000000-0004-0000-0100-00005C040000}"/>
    <hyperlink ref="N204" r:id="rId1118" xr:uid="{00000000-0004-0000-0100-00005D040000}"/>
    <hyperlink ref="G205" r:id="rId1119" xr:uid="{00000000-0004-0000-0100-00005E040000}"/>
    <hyperlink ref="I205" r:id="rId1120" xr:uid="{00000000-0004-0000-0100-00005F040000}"/>
    <hyperlink ref="K205" r:id="rId1121" xr:uid="{00000000-0004-0000-0100-000060040000}"/>
    <hyperlink ref="L205" r:id="rId1122" xr:uid="{00000000-0004-0000-0100-000061040000}"/>
    <hyperlink ref="M205" r:id="rId1123" xr:uid="{00000000-0004-0000-0100-000062040000}"/>
    <hyperlink ref="N205" r:id="rId1124" xr:uid="{00000000-0004-0000-0100-000063040000}"/>
    <hyperlink ref="G206" r:id="rId1125" xr:uid="{00000000-0004-0000-0100-000064040000}"/>
    <hyperlink ref="I206" r:id="rId1126" xr:uid="{00000000-0004-0000-0100-000065040000}"/>
    <hyperlink ref="K206" r:id="rId1127" xr:uid="{00000000-0004-0000-0100-000066040000}"/>
    <hyperlink ref="L206" r:id="rId1128" xr:uid="{00000000-0004-0000-0100-000067040000}"/>
    <hyperlink ref="M206" r:id="rId1129" xr:uid="{00000000-0004-0000-0100-000068040000}"/>
    <hyperlink ref="N206" r:id="rId1130" xr:uid="{00000000-0004-0000-0100-000069040000}"/>
    <hyperlink ref="G207" r:id="rId1131" xr:uid="{00000000-0004-0000-0100-00006A040000}"/>
    <hyperlink ref="I207" r:id="rId1132" xr:uid="{00000000-0004-0000-0100-00006B040000}"/>
    <hyperlink ref="K207" r:id="rId1133" xr:uid="{00000000-0004-0000-0100-00006C040000}"/>
    <hyperlink ref="L207" r:id="rId1134" xr:uid="{00000000-0004-0000-0100-00006D040000}"/>
    <hyperlink ref="M207" r:id="rId1135" xr:uid="{00000000-0004-0000-0100-00006E040000}"/>
    <hyperlink ref="N207" r:id="rId1136" xr:uid="{00000000-0004-0000-0100-00006F040000}"/>
    <hyperlink ref="L208" r:id="rId1137" xr:uid="{00000000-0004-0000-0100-000070040000}"/>
    <hyperlink ref="M208" r:id="rId1138" xr:uid="{00000000-0004-0000-0100-000071040000}"/>
    <hyperlink ref="N208" r:id="rId1139" xr:uid="{00000000-0004-0000-0100-000072040000}"/>
    <hyperlink ref="L209" r:id="rId1140" xr:uid="{00000000-0004-0000-0100-000073040000}"/>
    <hyperlink ref="M209" r:id="rId1141" xr:uid="{00000000-0004-0000-0100-000074040000}"/>
    <hyperlink ref="N209" r:id="rId1142" xr:uid="{00000000-0004-0000-0100-000075040000}"/>
    <hyperlink ref="G210" r:id="rId1143" xr:uid="{00000000-0004-0000-0100-000076040000}"/>
    <hyperlink ref="I210" r:id="rId1144" xr:uid="{00000000-0004-0000-0100-000077040000}"/>
    <hyperlink ref="K210" r:id="rId1145" xr:uid="{00000000-0004-0000-0100-000078040000}"/>
    <hyperlink ref="L210" r:id="rId1146" xr:uid="{00000000-0004-0000-0100-000079040000}"/>
    <hyperlink ref="M210" r:id="rId1147" xr:uid="{00000000-0004-0000-0100-00007A040000}"/>
    <hyperlink ref="N210" r:id="rId1148" xr:uid="{00000000-0004-0000-0100-00007B040000}"/>
    <hyperlink ref="G211" r:id="rId1149" xr:uid="{00000000-0004-0000-0100-00007C040000}"/>
    <hyperlink ref="I211" r:id="rId1150" xr:uid="{00000000-0004-0000-0100-00007D040000}"/>
    <hyperlink ref="K211" r:id="rId1151" xr:uid="{00000000-0004-0000-0100-00007E040000}"/>
    <hyperlink ref="L211" r:id="rId1152" xr:uid="{00000000-0004-0000-0100-00007F040000}"/>
    <hyperlink ref="M211" r:id="rId1153" xr:uid="{00000000-0004-0000-0100-000080040000}"/>
    <hyperlink ref="N211" r:id="rId1154" xr:uid="{00000000-0004-0000-0100-000081040000}"/>
    <hyperlink ref="G212" r:id="rId1155" xr:uid="{00000000-0004-0000-0100-000082040000}"/>
    <hyperlink ref="I212" r:id="rId1156" xr:uid="{00000000-0004-0000-0100-000083040000}"/>
    <hyperlink ref="K212" r:id="rId1157" xr:uid="{00000000-0004-0000-0100-000084040000}"/>
    <hyperlink ref="L212" r:id="rId1158" xr:uid="{00000000-0004-0000-0100-000085040000}"/>
    <hyperlink ref="M212" r:id="rId1159" xr:uid="{00000000-0004-0000-0100-000086040000}"/>
    <hyperlink ref="N212" r:id="rId1160" xr:uid="{00000000-0004-0000-0100-000087040000}"/>
    <hyperlink ref="G213" r:id="rId1161" display="https://n2t.net/ark:/65665/3e496f703-4473-455c-a023-ac39c1fb1818" xr:uid="{00000000-0004-0000-0100-000088040000}"/>
    <hyperlink ref="I213" r:id="rId1162" display="https://n2t.net/ark:/65665/3281ae430-4979-4da6-8144-ad1484bea871" xr:uid="{00000000-0004-0000-0100-000089040000}"/>
    <hyperlink ref="L213" r:id="rId1163" display="SAMN48403033" xr:uid="{00000000-0004-0000-0100-00008A040000}"/>
    <hyperlink ref="M213" r:id="rId1164" display="SRR33529756" xr:uid="{00000000-0004-0000-0100-00008B040000}"/>
    <hyperlink ref="N213" r:id="rId1165" display="PV651722" xr:uid="{00000000-0004-0000-0100-00008C040000}"/>
    <hyperlink ref="G214" r:id="rId1166" xr:uid="{00000000-0004-0000-0100-00008D040000}"/>
    <hyperlink ref="I214" r:id="rId1167" xr:uid="{00000000-0004-0000-0100-00008E040000}"/>
    <hyperlink ref="K214" r:id="rId1168" xr:uid="{00000000-0004-0000-0100-00008F040000}"/>
    <hyperlink ref="L214" r:id="rId1169" xr:uid="{00000000-0004-0000-0100-000090040000}"/>
    <hyperlink ref="N214" r:id="rId1170" xr:uid="{00000000-0004-0000-0100-000091040000}"/>
    <hyperlink ref="L215" r:id="rId1171" xr:uid="{00000000-0004-0000-0100-000092040000}"/>
    <hyperlink ref="M215" r:id="rId1172" xr:uid="{00000000-0004-0000-0100-000093040000}"/>
    <hyperlink ref="N215" r:id="rId1173" xr:uid="{00000000-0004-0000-0100-000094040000}"/>
    <hyperlink ref="L216" r:id="rId1174" xr:uid="{00000000-0004-0000-0100-000095040000}"/>
    <hyperlink ref="M216" r:id="rId1175" xr:uid="{00000000-0004-0000-0100-000096040000}"/>
    <hyperlink ref="N216" r:id="rId1176" xr:uid="{00000000-0004-0000-0100-000097040000}"/>
    <hyperlink ref="G217" r:id="rId1177" xr:uid="{00000000-0004-0000-0100-000098040000}"/>
    <hyperlink ref="I217" r:id="rId1178" xr:uid="{00000000-0004-0000-0100-000099040000}"/>
    <hyperlink ref="K217" r:id="rId1179" xr:uid="{00000000-0004-0000-0100-00009A040000}"/>
    <hyperlink ref="L217" r:id="rId1180" xr:uid="{00000000-0004-0000-0100-00009B040000}"/>
    <hyperlink ref="N217" r:id="rId1181" xr:uid="{00000000-0004-0000-0100-00009C040000}"/>
    <hyperlink ref="L218" r:id="rId1182" xr:uid="{00000000-0004-0000-0100-00009D040000}"/>
    <hyperlink ref="M218" r:id="rId1183" xr:uid="{00000000-0004-0000-0100-00009E040000}"/>
    <hyperlink ref="N218" r:id="rId1184" xr:uid="{00000000-0004-0000-0100-00009F040000}"/>
    <hyperlink ref="G219" r:id="rId1185" xr:uid="{00000000-0004-0000-0100-0000A0040000}"/>
    <hyperlink ref="I219" r:id="rId1186" xr:uid="{00000000-0004-0000-0100-0000A1040000}"/>
    <hyperlink ref="K219" r:id="rId1187" xr:uid="{00000000-0004-0000-0100-0000A2040000}"/>
    <hyperlink ref="L219" r:id="rId1188" xr:uid="{00000000-0004-0000-0100-0000A3040000}"/>
    <hyperlink ref="M219" r:id="rId1189" xr:uid="{00000000-0004-0000-0100-0000A4040000}"/>
    <hyperlink ref="N219" r:id="rId1190" xr:uid="{00000000-0004-0000-0100-0000A5040000}"/>
    <hyperlink ref="G220" r:id="rId1191" xr:uid="{00000000-0004-0000-0100-0000A6040000}"/>
    <hyperlink ref="I220" r:id="rId1192" xr:uid="{00000000-0004-0000-0100-0000A7040000}"/>
    <hyperlink ref="K220" r:id="rId1193" xr:uid="{00000000-0004-0000-0100-0000A8040000}"/>
    <hyperlink ref="L220" r:id="rId1194" xr:uid="{00000000-0004-0000-0100-0000A9040000}"/>
    <hyperlink ref="M220" r:id="rId1195" xr:uid="{00000000-0004-0000-0100-0000AA040000}"/>
    <hyperlink ref="N220" r:id="rId1196" xr:uid="{00000000-0004-0000-0100-0000AB040000}"/>
    <hyperlink ref="G221" r:id="rId1197" xr:uid="{00000000-0004-0000-0100-0000AC040000}"/>
    <hyperlink ref="I221" r:id="rId1198" xr:uid="{00000000-0004-0000-0100-0000AD040000}"/>
    <hyperlink ref="K221" r:id="rId1199" xr:uid="{00000000-0004-0000-0100-0000AE040000}"/>
    <hyperlink ref="L221" r:id="rId1200" xr:uid="{00000000-0004-0000-0100-0000AF040000}"/>
    <hyperlink ref="M221" r:id="rId1201" xr:uid="{00000000-0004-0000-0100-0000B0040000}"/>
    <hyperlink ref="N221" r:id="rId1202" xr:uid="{00000000-0004-0000-0100-0000B1040000}"/>
    <hyperlink ref="L222" r:id="rId1203" xr:uid="{00000000-0004-0000-0100-0000B2040000}"/>
    <hyperlink ref="M222" r:id="rId1204" xr:uid="{00000000-0004-0000-0100-0000B3040000}"/>
    <hyperlink ref="N222" r:id="rId1205" xr:uid="{00000000-0004-0000-0100-0000B4040000}"/>
    <hyperlink ref="L223" r:id="rId1206" xr:uid="{00000000-0004-0000-0100-0000B5040000}"/>
    <hyperlink ref="M223" r:id="rId1207" xr:uid="{00000000-0004-0000-0100-0000B6040000}"/>
    <hyperlink ref="N223" r:id="rId1208" xr:uid="{00000000-0004-0000-0100-0000B7040000}"/>
    <hyperlink ref="G224" r:id="rId1209" xr:uid="{00000000-0004-0000-0100-0000B8040000}"/>
    <hyperlink ref="I224" r:id="rId1210" xr:uid="{00000000-0004-0000-0100-0000B9040000}"/>
    <hyperlink ref="K224" r:id="rId1211" xr:uid="{00000000-0004-0000-0100-0000BA040000}"/>
    <hyperlink ref="L224" r:id="rId1212" xr:uid="{00000000-0004-0000-0100-0000BB040000}"/>
    <hyperlink ref="M224" r:id="rId1213" xr:uid="{00000000-0004-0000-0100-0000BC040000}"/>
    <hyperlink ref="N224" r:id="rId1214" xr:uid="{00000000-0004-0000-0100-0000BD040000}"/>
    <hyperlink ref="G225" r:id="rId1215" xr:uid="{00000000-0004-0000-0100-0000BE040000}"/>
    <hyperlink ref="I225" r:id="rId1216" xr:uid="{00000000-0004-0000-0100-0000BF040000}"/>
    <hyperlink ref="K225" r:id="rId1217" xr:uid="{00000000-0004-0000-0100-0000C0040000}"/>
    <hyperlink ref="L225" r:id="rId1218" xr:uid="{00000000-0004-0000-0100-0000C1040000}"/>
    <hyperlink ref="M225" r:id="rId1219" xr:uid="{00000000-0004-0000-0100-0000C2040000}"/>
    <hyperlink ref="N225" r:id="rId1220" xr:uid="{00000000-0004-0000-0100-0000C3040000}"/>
    <hyperlink ref="G226" r:id="rId1221" xr:uid="{00000000-0004-0000-0100-0000C4040000}"/>
    <hyperlink ref="I226" r:id="rId1222" xr:uid="{00000000-0004-0000-0100-0000C5040000}"/>
    <hyperlink ref="K226" r:id="rId1223" xr:uid="{00000000-0004-0000-0100-0000C6040000}"/>
    <hyperlink ref="L226" r:id="rId1224" xr:uid="{00000000-0004-0000-0100-0000C7040000}"/>
    <hyperlink ref="M226" r:id="rId1225" xr:uid="{00000000-0004-0000-0100-0000C8040000}"/>
    <hyperlink ref="N226" r:id="rId1226" xr:uid="{00000000-0004-0000-0100-0000C9040000}"/>
    <hyperlink ref="G227" r:id="rId1227" xr:uid="{00000000-0004-0000-0100-0000CA040000}"/>
    <hyperlink ref="I227" r:id="rId1228" xr:uid="{00000000-0004-0000-0100-0000CB040000}"/>
    <hyperlink ref="K227" r:id="rId1229" xr:uid="{00000000-0004-0000-0100-0000CC040000}"/>
    <hyperlink ref="L227" r:id="rId1230" xr:uid="{00000000-0004-0000-0100-0000CD040000}"/>
    <hyperlink ref="M227" r:id="rId1231" xr:uid="{00000000-0004-0000-0100-0000CE040000}"/>
    <hyperlink ref="N227" r:id="rId1232" xr:uid="{00000000-0004-0000-0100-0000CF040000}"/>
    <hyperlink ref="G228" r:id="rId1233" xr:uid="{00000000-0004-0000-0100-0000D0040000}"/>
    <hyperlink ref="I228" r:id="rId1234" xr:uid="{00000000-0004-0000-0100-0000D1040000}"/>
    <hyperlink ref="K228" r:id="rId1235" xr:uid="{00000000-0004-0000-0100-0000D2040000}"/>
    <hyperlink ref="L228" r:id="rId1236" xr:uid="{00000000-0004-0000-0100-0000D3040000}"/>
    <hyperlink ref="M228" r:id="rId1237" xr:uid="{00000000-0004-0000-0100-0000D4040000}"/>
    <hyperlink ref="N228" r:id="rId1238" xr:uid="{00000000-0004-0000-0100-0000D5040000}"/>
    <hyperlink ref="G229" r:id="rId1239" xr:uid="{00000000-0004-0000-0100-0000D6040000}"/>
    <hyperlink ref="I229" r:id="rId1240" xr:uid="{00000000-0004-0000-0100-0000D7040000}"/>
    <hyperlink ref="K229" r:id="rId1241" xr:uid="{00000000-0004-0000-0100-0000D8040000}"/>
    <hyperlink ref="L229" r:id="rId1242" xr:uid="{00000000-0004-0000-0100-0000D9040000}"/>
    <hyperlink ref="M229" r:id="rId1243" xr:uid="{00000000-0004-0000-0100-0000DA040000}"/>
    <hyperlink ref="N229" r:id="rId1244" xr:uid="{00000000-0004-0000-0100-0000DB040000}"/>
    <hyperlink ref="G230" r:id="rId1245" xr:uid="{00000000-0004-0000-0100-0000DC040000}"/>
    <hyperlink ref="I230" r:id="rId1246" xr:uid="{00000000-0004-0000-0100-0000DD040000}"/>
    <hyperlink ref="K230" r:id="rId1247" xr:uid="{00000000-0004-0000-0100-0000DE040000}"/>
    <hyperlink ref="L230" r:id="rId1248" xr:uid="{00000000-0004-0000-0100-0000DF040000}"/>
    <hyperlink ref="M230" r:id="rId1249" xr:uid="{00000000-0004-0000-0100-0000E0040000}"/>
    <hyperlink ref="N230" r:id="rId1250" xr:uid="{00000000-0004-0000-0100-0000E1040000}"/>
    <hyperlink ref="G231" r:id="rId1251" xr:uid="{00000000-0004-0000-0100-0000E2040000}"/>
    <hyperlink ref="I231" r:id="rId1252" xr:uid="{00000000-0004-0000-0100-0000E3040000}"/>
    <hyperlink ref="K231" r:id="rId1253" xr:uid="{00000000-0004-0000-0100-0000E4040000}"/>
    <hyperlink ref="L231" r:id="rId1254" xr:uid="{00000000-0004-0000-0100-0000E5040000}"/>
    <hyperlink ref="M231" r:id="rId1255" xr:uid="{00000000-0004-0000-0100-0000E6040000}"/>
    <hyperlink ref="N231" r:id="rId1256" xr:uid="{00000000-0004-0000-0100-0000E7040000}"/>
    <hyperlink ref="G232" r:id="rId1257" xr:uid="{00000000-0004-0000-0100-0000E8040000}"/>
    <hyperlink ref="I232" r:id="rId1258" xr:uid="{00000000-0004-0000-0100-0000E9040000}"/>
    <hyperlink ref="K232" r:id="rId1259" xr:uid="{00000000-0004-0000-0100-0000EA040000}"/>
    <hyperlink ref="L232" r:id="rId1260" xr:uid="{00000000-0004-0000-0100-0000EB040000}"/>
    <hyperlink ref="M232" r:id="rId1261" xr:uid="{00000000-0004-0000-0100-0000EC040000}"/>
    <hyperlink ref="N232" r:id="rId1262" xr:uid="{00000000-0004-0000-0100-0000ED040000}"/>
    <hyperlink ref="G233" r:id="rId1263" xr:uid="{00000000-0004-0000-0100-0000EE040000}"/>
    <hyperlink ref="I233" r:id="rId1264" xr:uid="{00000000-0004-0000-0100-0000EF040000}"/>
    <hyperlink ref="K233" r:id="rId1265" xr:uid="{00000000-0004-0000-0100-0000F0040000}"/>
    <hyperlink ref="L233" r:id="rId1266" xr:uid="{00000000-0004-0000-0100-0000F1040000}"/>
    <hyperlink ref="M233" r:id="rId1267" xr:uid="{00000000-0004-0000-0100-0000F2040000}"/>
    <hyperlink ref="N233" r:id="rId1268" xr:uid="{00000000-0004-0000-0100-0000F3040000}"/>
    <hyperlink ref="G234" r:id="rId1269" xr:uid="{00000000-0004-0000-0100-0000F4040000}"/>
    <hyperlink ref="I234" r:id="rId1270" xr:uid="{00000000-0004-0000-0100-0000F5040000}"/>
    <hyperlink ref="K234" r:id="rId1271" xr:uid="{00000000-0004-0000-0100-0000F6040000}"/>
    <hyperlink ref="L234" r:id="rId1272" xr:uid="{00000000-0004-0000-0100-0000F7040000}"/>
    <hyperlink ref="M234" r:id="rId1273" xr:uid="{00000000-0004-0000-0100-0000F8040000}"/>
    <hyperlink ref="N234" r:id="rId1274" xr:uid="{00000000-0004-0000-0100-0000F9040000}"/>
    <hyperlink ref="G235" r:id="rId1275" xr:uid="{00000000-0004-0000-0100-0000FA040000}"/>
    <hyperlink ref="I235" r:id="rId1276" xr:uid="{00000000-0004-0000-0100-0000FB040000}"/>
    <hyperlink ref="K235" r:id="rId1277" xr:uid="{00000000-0004-0000-0100-0000FC040000}"/>
    <hyperlink ref="L235" r:id="rId1278" xr:uid="{00000000-0004-0000-0100-0000FD040000}"/>
    <hyperlink ref="M235" r:id="rId1279" xr:uid="{00000000-0004-0000-0100-0000FE040000}"/>
    <hyperlink ref="N235" r:id="rId1280" xr:uid="{00000000-0004-0000-0100-0000FF040000}"/>
    <hyperlink ref="G236" r:id="rId1281" xr:uid="{00000000-0004-0000-0100-000000050000}"/>
    <hyperlink ref="I236" r:id="rId1282" xr:uid="{00000000-0004-0000-0100-000001050000}"/>
    <hyperlink ref="K236" r:id="rId1283" xr:uid="{00000000-0004-0000-0100-000002050000}"/>
    <hyperlink ref="L236" r:id="rId1284" xr:uid="{00000000-0004-0000-0100-000003050000}"/>
    <hyperlink ref="M236" r:id="rId1285" xr:uid="{00000000-0004-0000-0100-000004050000}"/>
    <hyperlink ref="N236" r:id="rId1286" xr:uid="{00000000-0004-0000-0100-000005050000}"/>
    <hyperlink ref="G237" r:id="rId1287" xr:uid="{00000000-0004-0000-0100-000006050000}"/>
    <hyperlink ref="I237" r:id="rId1288" xr:uid="{00000000-0004-0000-0100-000007050000}"/>
    <hyperlink ref="K237" r:id="rId1289" xr:uid="{00000000-0004-0000-0100-000008050000}"/>
    <hyperlink ref="L237" r:id="rId1290" xr:uid="{00000000-0004-0000-0100-000009050000}"/>
    <hyperlink ref="M237" r:id="rId1291" xr:uid="{00000000-0004-0000-0100-00000A050000}"/>
    <hyperlink ref="N237" r:id="rId1292" xr:uid="{00000000-0004-0000-0100-00000B050000}"/>
    <hyperlink ref="G238" r:id="rId1293" xr:uid="{00000000-0004-0000-0100-00000C050000}"/>
    <hyperlink ref="I238" r:id="rId1294" xr:uid="{00000000-0004-0000-0100-00000D050000}"/>
    <hyperlink ref="K238" r:id="rId1295" xr:uid="{00000000-0004-0000-0100-00000E050000}"/>
    <hyperlink ref="L238" r:id="rId1296" xr:uid="{00000000-0004-0000-0100-00000F050000}"/>
    <hyperlink ref="M238" r:id="rId1297" xr:uid="{00000000-0004-0000-0100-000010050000}"/>
    <hyperlink ref="N238" r:id="rId1298" xr:uid="{00000000-0004-0000-0100-000011050000}"/>
    <hyperlink ref="G239" r:id="rId1299" xr:uid="{00000000-0004-0000-0100-000012050000}"/>
    <hyperlink ref="I239" r:id="rId1300" xr:uid="{00000000-0004-0000-0100-000013050000}"/>
    <hyperlink ref="K239" r:id="rId1301" xr:uid="{00000000-0004-0000-0100-000014050000}"/>
    <hyperlink ref="L239" r:id="rId1302" xr:uid="{00000000-0004-0000-0100-000015050000}"/>
    <hyperlink ref="M239" r:id="rId1303" xr:uid="{00000000-0004-0000-0100-000016050000}"/>
    <hyperlink ref="N239" r:id="rId1304" xr:uid="{00000000-0004-0000-0100-000017050000}"/>
    <hyperlink ref="G240" r:id="rId1305" xr:uid="{00000000-0004-0000-0100-000018050000}"/>
    <hyperlink ref="I240" r:id="rId1306" xr:uid="{00000000-0004-0000-0100-000019050000}"/>
    <hyperlink ref="K240" r:id="rId1307" xr:uid="{00000000-0004-0000-0100-00001A050000}"/>
    <hyperlink ref="L240" r:id="rId1308" xr:uid="{00000000-0004-0000-0100-00001B050000}"/>
    <hyperlink ref="M240" r:id="rId1309" xr:uid="{00000000-0004-0000-0100-00001C050000}"/>
    <hyperlink ref="N240" r:id="rId1310" xr:uid="{00000000-0004-0000-0100-00001D050000}"/>
    <hyperlink ref="G241" r:id="rId1311" xr:uid="{00000000-0004-0000-0100-00001E050000}"/>
    <hyperlink ref="I241" r:id="rId1312" xr:uid="{00000000-0004-0000-0100-00001F050000}"/>
    <hyperlink ref="K241" r:id="rId1313" xr:uid="{00000000-0004-0000-0100-000020050000}"/>
    <hyperlink ref="L241" r:id="rId1314" xr:uid="{00000000-0004-0000-0100-000021050000}"/>
    <hyperlink ref="M241" r:id="rId1315" xr:uid="{00000000-0004-0000-0100-000022050000}"/>
    <hyperlink ref="N241" r:id="rId1316" xr:uid="{00000000-0004-0000-0100-000023050000}"/>
    <hyperlink ref="G242" r:id="rId1317" xr:uid="{00000000-0004-0000-0100-000024050000}"/>
    <hyperlink ref="I242" r:id="rId1318" xr:uid="{00000000-0004-0000-0100-000025050000}"/>
    <hyperlink ref="K242" r:id="rId1319" xr:uid="{00000000-0004-0000-0100-000026050000}"/>
    <hyperlink ref="L242" r:id="rId1320" xr:uid="{00000000-0004-0000-0100-000027050000}"/>
    <hyperlink ref="M242" r:id="rId1321" xr:uid="{00000000-0004-0000-0100-000028050000}"/>
    <hyperlink ref="N242" r:id="rId1322" xr:uid="{00000000-0004-0000-0100-000029050000}"/>
    <hyperlink ref="G243" r:id="rId1323" xr:uid="{00000000-0004-0000-0100-00002A050000}"/>
    <hyperlink ref="I243" r:id="rId1324" xr:uid="{00000000-0004-0000-0100-00002B050000}"/>
    <hyperlink ref="K243" r:id="rId1325" xr:uid="{00000000-0004-0000-0100-00002C050000}"/>
    <hyperlink ref="L243" r:id="rId1326" xr:uid="{00000000-0004-0000-0100-00002D050000}"/>
    <hyperlink ref="M243" r:id="rId1327" xr:uid="{00000000-0004-0000-0100-00002E050000}"/>
    <hyperlink ref="N243" r:id="rId1328" xr:uid="{00000000-0004-0000-0100-00002F050000}"/>
    <hyperlink ref="G244" r:id="rId1329" xr:uid="{00000000-0004-0000-0100-000030050000}"/>
    <hyperlink ref="I244" r:id="rId1330" xr:uid="{00000000-0004-0000-0100-000031050000}"/>
    <hyperlink ref="K244" r:id="rId1331" xr:uid="{00000000-0004-0000-0100-000032050000}"/>
    <hyperlink ref="L244" r:id="rId1332" xr:uid="{00000000-0004-0000-0100-000033050000}"/>
    <hyperlink ref="M244" r:id="rId1333" xr:uid="{00000000-0004-0000-0100-000034050000}"/>
    <hyperlink ref="N244" r:id="rId1334" xr:uid="{00000000-0004-0000-0100-000035050000}"/>
    <hyperlink ref="G245" r:id="rId1335" xr:uid="{00000000-0004-0000-0100-000036050000}"/>
    <hyperlink ref="I245" r:id="rId1336" xr:uid="{00000000-0004-0000-0100-000037050000}"/>
    <hyperlink ref="K245" r:id="rId1337" xr:uid="{00000000-0004-0000-0100-000038050000}"/>
    <hyperlink ref="L245" r:id="rId1338" xr:uid="{00000000-0004-0000-0100-000039050000}"/>
    <hyperlink ref="M245" r:id="rId1339" xr:uid="{00000000-0004-0000-0100-00003A050000}"/>
    <hyperlink ref="N245" r:id="rId1340" xr:uid="{00000000-0004-0000-0100-00003B050000}"/>
    <hyperlink ref="G246" r:id="rId1341" xr:uid="{00000000-0004-0000-0100-00003C050000}"/>
    <hyperlink ref="I246" r:id="rId1342" xr:uid="{00000000-0004-0000-0100-00003D050000}"/>
    <hyperlink ref="K246" r:id="rId1343" xr:uid="{00000000-0004-0000-0100-00003E050000}"/>
    <hyperlink ref="L246" r:id="rId1344" xr:uid="{00000000-0004-0000-0100-00003F050000}"/>
    <hyperlink ref="M246" r:id="rId1345" xr:uid="{00000000-0004-0000-0100-000040050000}"/>
    <hyperlink ref="N246" r:id="rId1346" xr:uid="{00000000-0004-0000-0100-000041050000}"/>
    <hyperlink ref="G247" r:id="rId1347" display="https://n2t.net/ark:/65665/30038f1f2-3c1d-4cc0-8e45-7ff8a039740c" xr:uid="{00000000-0004-0000-0100-000042050000}"/>
    <hyperlink ref="I247" r:id="rId1348" display="https://n2t.net/ark:/65665/325977d8c-2ef3-4796-a6d5-ff8e4d118bfe" xr:uid="{00000000-0004-0000-0100-000043050000}"/>
    <hyperlink ref="L247" r:id="rId1349" display="SAMN48403048" xr:uid="{00000000-0004-0000-0100-000044050000}"/>
    <hyperlink ref="M247" r:id="rId1350" display="SRR33529740" xr:uid="{00000000-0004-0000-0100-000045050000}"/>
    <hyperlink ref="N247" r:id="rId1351" display="PV660485" xr:uid="{00000000-0004-0000-0100-000046050000}"/>
    <hyperlink ref="G248" r:id="rId1352" display="https://n2t.net/ark:/65665/3de555343-419e-4d27-b1f6-b7c34bc0cdb7" xr:uid="{00000000-0004-0000-0100-000047050000}"/>
    <hyperlink ref="I248" r:id="rId1353" display="https://n2t.net/ark:/65665/3744adb09-f126-46a0-8634-f7a568ab2137" xr:uid="{00000000-0004-0000-0100-000048050000}"/>
    <hyperlink ref="L248" r:id="rId1354" display="SAMN48403046" xr:uid="{00000000-0004-0000-0100-000049050000}"/>
    <hyperlink ref="M248" r:id="rId1355" display="SRR33529742" xr:uid="{00000000-0004-0000-0100-00004A050000}"/>
    <hyperlink ref="N248" r:id="rId1356" display="PV660494" xr:uid="{00000000-0004-0000-0100-00004B050000}"/>
    <hyperlink ref="G249" r:id="rId1357" display="https://n2t.net/ark:/65665/31fdf7b09-83d3-4bb0-ba83-de32a60e8e34" xr:uid="{00000000-0004-0000-0100-00004C050000}"/>
    <hyperlink ref="I249" r:id="rId1358" display="https://n2t.net/ark:/65665/3ec65511f-6131-4c7b-91e3-e98e6e42d172" xr:uid="{00000000-0004-0000-0100-00004D050000}"/>
    <hyperlink ref="L249" r:id="rId1359" display="SAMN48403049" xr:uid="{00000000-0004-0000-0100-00004E050000}"/>
    <hyperlink ref="M249" r:id="rId1360" display="SRR33529738" xr:uid="{00000000-0004-0000-0100-00004F050000}"/>
    <hyperlink ref="N249" r:id="rId1361" display="PV660496" xr:uid="{00000000-0004-0000-0100-000050050000}"/>
    <hyperlink ref="G250" r:id="rId1362" display="https://n2t.net/ark:/65665/3106af28c-20c2-4d8c-82ee-aff0963d560d" xr:uid="{00000000-0004-0000-0100-000051050000}"/>
    <hyperlink ref="I250" r:id="rId1363" display="https://n2t.net/ark:/65665/30651240b-6be0-4848-9eee-43c856d955fe" xr:uid="{00000000-0004-0000-0100-000052050000}"/>
    <hyperlink ref="L250" r:id="rId1364" display="SAMN48403050" xr:uid="{00000000-0004-0000-0100-000053050000}"/>
    <hyperlink ref="M250" r:id="rId1365" display="SRR33529737" xr:uid="{00000000-0004-0000-0100-000054050000}"/>
    <hyperlink ref="N250" r:id="rId1366" display="PV660500" xr:uid="{00000000-0004-0000-0100-000055050000}"/>
    <hyperlink ref="G251" r:id="rId1367" display="https://n2t.net/ark:/65665/32614f498-ede1-4e00-8ae6-61d5b0a7eeba" xr:uid="{00000000-0004-0000-0100-000056050000}"/>
    <hyperlink ref="I251" r:id="rId1368" display="https://n2t.net/ark:/65665/3959e6f34-a189-48ed-b20b-4c62a7edb4e4" xr:uid="{00000000-0004-0000-0100-000057050000}"/>
    <hyperlink ref="L251" r:id="rId1369" display="SAMN48403051" xr:uid="{00000000-0004-0000-0100-000058050000}"/>
    <hyperlink ref="M251" r:id="rId1370" display="SRR33529736" xr:uid="{00000000-0004-0000-0100-000059050000}"/>
    <hyperlink ref="N251" r:id="rId1371" display="PV660489" xr:uid="{00000000-0004-0000-0100-00005A050000}"/>
    <hyperlink ref="G252" r:id="rId1372" display="https://n2t.net/ark:/65665/3b166cf67-1f23-4752-bfd7-e2feadeccad8" xr:uid="{00000000-0004-0000-0100-00005B050000}"/>
    <hyperlink ref="I252" r:id="rId1373" display="https://n2t.net/ark:/65665/3dcded91f-4a90-44f0-ab4d-9910651963b5" xr:uid="{00000000-0004-0000-0100-00005C050000}"/>
    <hyperlink ref="L252" r:id="rId1374" display="SAMN48403052" xr:uid="{00000000-0004-0000-0100-00005D050000}"/>
    <hyperlink ref="M252" r:id="rId1375" display="SRR33529735" xr:uid="{00000000-0004-0000-0100-00005E050000}"/>
    <hyperlink ref="N252" r:id="rId1376" display="PV660492" xr:uid="{00000000-0004-0000-0100-00005F050000}"/>
    <hyperlink ref="G253" r:id="rId1377" xr:uid="{00000000-0004-0000-0100-000060050000}"/>
    <hyperlink ref="I253" r:id="rId1378" xr:uid="{00000000-0004-0000-0100-000061050000}"/>
    <hyperlink ref="K253" r:id="rId1379" xr:uid="{00000000-0004-0000-0100-000062050000}"/>
    <hyperlink ref="L253" r:id="rId1380" xr:uid="{00000000-0004-0000-0100-000063050000}"/>
    <hyperlink ref="M253" r:id="rId1381" xr:uid="{00000000-0004-0000-0100-000064050000}"/>
    <hyperlink ref="N253" r:id="rId1382" xr:uid="{00000000-0004-0000-0100-000065050000}"/>
    <hyperlink ref="G254" r:id="rId1383" display="https://n2t.net/ark:/65665/3c70db5e6-d2ea-4191-b182-4c7cbc7f6221" xr:uid="{00000000-0004-0000-0100-000066050000}"/>
    <hyperlink ref="I254" r:id="rId1384" display="https://n2t.net/ark:/65665/3481f617f-336a-43c9-9d55-1973221eb0cf" xr:uid="{00000000-0004-0000-0100-000067050000}"/>
    <hyperlink ref="L254" r:id="rId1385" display="SAMN48403045" xr:uid="{00000000-0004-0000-0100-000068050000}"/>
    <hyperlink ref="M254" r:id="rId1386" display="SRR33529743" xr:uid="{00000000-0004-0000-0100-000069050000}"/>
    <hyperlink ref="N254" r:id="rId1387" display="PV660493" xr:uid="{00000000-0004-0000-0100-00006A050000}"/>
    <hyperlink ref="G255" r:id="rId1388" display="https://n2t.net/ark:/65665/3ceabc138-6d49-44f0-89ca-609e40713cf4" xr:uid="{00000000-0004-0000-0100-00006B050000}"/>
    <hyperlink ref="I255" r:id="rId1389" display="https://n2t.net/ark:/65665/311612d29-812d-4b2c-a131-b2e78ca39bbe" xr:uid="{00000000-0004-0000-0100-00006C050000}"/>
    <hyperlink ref="L255" r:id="rId1390" display="SAMN48403047" xr:uid="{00000000-0004-0000-0100-00006D050000}"/>
    <hyperlink ref="M255" r:id="rId1391" display="SRR33529741" xr:uid="{00000000-0004-0000-0100-00006E050000}"/>
    <hyperlink ref="N255" r:id="rId1392" display="PV660495" xr:uid="{00000000-0004-0000-0100-00006F050000}"/>
    <hyperlink ref="G256" r:id="rId1393" xr:uid="{00000000-0004-0000-0100-000070050000}"/>
    <hyperlink ref="I256" r:id="rId1394" xr:uid="{00000000-0004-0000-0100-000071050000}"/>
    <hyperlink ref="K256" r:id="rId1395" xr:uid="{00000000-0004-0000-0100-000072050000}"/>
    <hyperlink ref="L256" r:id="rId1396" xr:uid="{00000000-0004-0000-0100-000073050000}"/>
    <hyperlink ref="M256" r:id="rId1397" xr:uid="{00000000-0004-0000-0100-000074050000}"/>
    <hyperlink ref="N256" r:id="rId1398" xr:uid="{00000000-0004-0000-0100-000075050000}"/>
    <hyperlink ref="G257" r:id="rId1399" xr:uid="{00000000-0004-0000-0100-000076050000}"/>
    <hyperlink ref="I257" r:id="rId1400" xr:uid="{00000000-0004-0000-0100-000077050000}"/>
    <hyperlink ref="K257" r:id="rId1401" xr:uid="{00000000-0004-0000-0100-000078050000}"/>
    <hyperlink ref="L257" r:id="rId1402" xr:uid="{00000000-0004-0000-0100-000079050000}"/>
    <hyperlink ref="M257" r:id="rId1403" xr:uid="{00000000-0004-0000-0100-00007A050000}"/>
    <hyperlink ref="N257" r:id="rId1404" xr:uid="{00000000-0004-0000-0100-00007B050000}"/>
    <hyperlink ref="G258" r:id="rId1405" xr:uid="{00000000-0004-0000-0100-00007C050000}"/>
    <hyperlink ref="I258" r:id="rId1406" xr:uid="{00000000-0004-0000-0100-00007D050000}"/>
    <hyperlink ref="K258" r:id="rId1407" xr:uid="{00000000-0004-0000-0100-00007E050000}"/>
    <hyperlink ref="L258" r:id="rId1408" xr:uid="{00000000-0004-0000-0100-00007F050000}"/>
    <hyperlink ref="M258" r:id="rId1409" xr:uid="{00000000-0004-0000-0100-000080050000}"/>
    <hyperlink ref="N258" r:id="rId1410" xr:uid="{00000000-0004-0000-0100-000081050000}"/>
    <hyperlink ref="G259" r:id="rId1411" xr:uid="{00000000-0004-0000-0100-000082050000}"/>
    <hyperlink ref="I259" r:id="rId1412" xr:uid="{00000000-0004-0000-0100-000083050000}"/>
    <hyperlink ref="K259" r:id="rId1413" xr:uid="{00000000-0004-0000-0100-000084050000}"/>
    <hyperlink ref="L259" r:id="rId1414" xr:uid="{00000000-0004-0000-0100-000085050000}"/>
    <hyperlink ref="M259" r:id="rId1415" xr:uid="{00000000-0004-0000-0100-000086050000}"/>
    <hyperlink ref="N259" r:id="rId1416" xr:uid="{00000000-0004-0000-0100-000087050000}"/>
    <hyperlink ref="G260" r:id="rId1417" xr:uid="{00000000-0004-0000-0100-000088050000}"/>
    <hyperlink ref="I260" r:id="rId1418" xr:uid="{00000000-0004-0000-0100-000089050000}"/>
    <hyperlink ref="K260" r:id="rId1419" xr:uid="{00000000-0004-0000-0100-00008A050000}"/>
    <hyperlink ref="L260" r:id="rId1420" xr:uid="{00000000-0004-0000-0100-00008B050000}"/>
    <hyperlink ref="M260" r:id="rId1421" xr:uid="{00000000-0004-0000-0100-00008C050000}"/>
    <hyperlink ref="N260" r:id="rId1422" xr:uid="{00000000-0004-0000-0100-00008D050000}"/>
    <hyperlink ref="G261" r:id="rId1423" xr:uid="{00000000-0004-0000-0100-00008E050000}"/>
    <hyperlink ref="I261" r:id="rId1424" xr:uid="{00000000-0004-0000-0100-00008F050000}"/>
    <hyperlink ref="K261" r:id="rId1425" xr:uid="{00000000-0004-0000-0100-000090050000}"/>
    <hyperlink ref="L261" r:id="rId1426" xr:uid="{00000000-0004-0000-0100-000091050000}"/>
    <hyperlink ref="M261" r:id="rId1427" xr:uid="{00000000-0004-0000-0100-000092050000}"/>
    <hyperlink ref="N261" r:id="rId1428" xr:uid="{00000000-0004-0000-0100-000093050000}"/>
    <hyperlink ref="G262" r:id="rId1429" display="https://n2t.net/ark:/65665/3c14844ab-5b51-4e06-822c-16e16fed86ee" xr:uid="{00000000-0004-0000-0100-000094050000}"/>
    <hyperlink ref="I262" r:id="rId1430" display="https://n2t.net/ark:/65665/3d588c5af-5977-4143-b34d-83d1c0a23ac8" xr:uid="{00000000-0004-0000-0100-000095050000}"/>
    <hyperlink ref="L262" r:id="rId1431" display="SAMN48403053" xr:uid="{00000000-0004-0000-0100-000096050000}"/>
    <hyperlink ref="M262" r:id="rId1432" display="SRR33529734" xr:uid="{00000000-0004-0000-0100-000097050000}"/>
    <hyperlink ref="N262" r:id="rId1433" display="PV637411" xr:uid="{00000000-0004-0000-0100-000098050000}"/>
    <hyperlink ref="G263" r:id="rId1434" xr:uid="{00000000-0004-0000-0100-000099050000}"/>
    <hyperlink ref="I263" r:id="rId1435" xr:uid="{00000000-0004-0000-0100-00009A050000}"/>
    <hyperlink ref="K263" r:id="rId1436" xr:uid="{00000000-0004-0000-0100-00009B050000}"/>
    <hyperlink ref="L263" r:id="rId1437" xr:uid="{00000000-0004-0000-0100-00009C050000}"/>
    <hyperlink ref="M263" r:id="rId1438" xr:uid="{00000000-0004-0000-0100-00009D050000}"/>
    <hyperlink ref="N263" r:id="rId1439" xr:uid="{00000000-0004-0000-0100-00009E050000}"/>
    <hyperlink ref="G264" r:id="rId1440" xr:uid="{00000000-0004-0000-0100-00009F050000}"/>
    <hyperlink ref="I264" r:id="rId1441" xr:uid="{00000000-0004-0000-0100-0000A0050000}"/>
    <hyperlink ref="K264" r:id="rId1442" xr:uid="{00000000-0004-0000-0100-0000A1050000}"/>
    <hyperlink ref="L264" r:id="rId1443" xr:uid="{00000000-0004-0000-0100-0000A2050000}"/>
    <hyperlink ref="M264" r:id="rId1444" xr:uid="{00000000-0004-0000-0100-0000A3050000}"/>
    <hyperlink ref="N264" r:id="rId1445" xr:uid="{00000000-0004-0000-0100-0000A4050000}"/>
    <hyperlink ref="G265" r:id="rId1446" display="https://n2t.net/ark:/65665/3c2c565a2-8d43-4249-9093-71f0415fbab1" xr:uid="{00000000-0004-0000-0100-0000A5050000}"/>
    <hyperlink ref="I265" r:id="rId1447" display="https://n2t.net/ark:/65665/394b58630-5e48-4477-9eb4-81dd72ec2542" xr:uid="{00000000-0004-0000-0100-0000A6050000}"/>
    <hyperlink ref="L265" r:id="rId1448" display="SAMN48403202" xr:uid="{00000000-0004-0000-0100-0000A7050000}"/>
    <hyperlink ref="M265" r:id="rId1449" display="SRR33529954" xr:uid="{00000000-0004-0000-0100-0000A8050000}"/>
    <hyperlink ref="N265" r:id="rId1450" display="PV637410" xr:uid="{00000000-0004-0000-0100-0000A9050000}"/>
    <hyperlink ref="G266" r:id="rId1451" xr:uid="{00000000-0004-0000-0100-0000AA050000}"/>
    <hyperlink ref="I266" r:id="rId1452" xr:uid="{00000000-0004-0000-0100-0000AB050000}"/>
    <hyperlink ref="K266" r:id="rId1453" xr:uid="{00000000-0004-0000-0100-0000AC050000}"/>
    <hyperlink ref="L266" r:id="rId1454" xr:uid="{00000000-0004-0000-0100-0000AD050000}"/>
    <hyperlink ref="M266" r:id="rId1455" xr:uid="{00000000-0004-0000-0100-0000AE050000}"/>
    <hyperlink ref="N266" r:id="rId1456" xr:uid="{00000000-0004-0000-0100-0000AF050000}"/>
    <hyperlink ref="G267" r:id="rId1457" xr:uid="{00000000-0004-0000-0100-0000B0050000}"/>
    <hyperlink ref="I267" r:id="rId1458" xr:uid="{00000000-0004-0000-0100-0000B1050000}"/>
    <hyperlink ref="K267" r:id="rId1459" xr:uid="{00000000-0004-0000-0100-0000B2050000}"/>
    <hyperlink ref="L267" r:id="rId1460" xr:uid="{00000000-0004-0000-0100-0000B3050000}"/>
    <hyperlink ref="M267" r:id="rId1461" xr:uid="{00000000-0004-0000-0100-0000B4050000}"/>
    <hyperlink ref="N267" r:id="rId1462" xr:uid="{00000000-0004-0000-0100-0000B5050000}"/>
    <hyperlink ref="G268" r:id="rId1463" xr:uid="{00000000-0004-0000-0100-0000B6050000}"/>
    <hyperlink ref="I268" r:id="rId1464" xr:uid="{00000000-0004-0000-0100-0000B7050000}"/>
    <hyperlink ref="K268" r:id="rId1465" xr:uid="{00000000-0004-0000-0100-0000B8050000}"/>
    <hyperlink ref="L268" r:id="rId1466" xr:uid="{00000000-0004-0000-0100-0000B9050000}"/>
    <hyperlink ref="M268" r:id="rId1467" xr:uid="{00000000-0004-0000-0100-0000BA050000}"/>
    <hyperlink ref="N268" r:id="rId1468" xr:uid="{00000000-0004-0000-0100-0000BB050000}"/>
    <hyperlink ref="G269" r:id="rId1469" xr:uid="{00000000-0004-0000-0100-0000BC050000}"/>
    <hyperlink ref="I269" r:id="rId1470" xr:uid="{00000000-0004-0000-0100-0000BD050000}"/>
    <hyperlink ref="K269" r:id="rId1471" xr:uid="{00000000-0004-0000-0100-0000BE050000}"/>
    <hyperlink ref="L269" r:id="rId1472" xr:uid="{00000000-0004-0000-0100-0000BF050000}"/>
    <hyperlink ref="M269" r:id="rId1473" xr:uid="{00000000-0004-0000-0100-0000C0050000}"/>
    <hyperlink ref="N269" r:id="rId1474" xr:uid="{00000000-0004-0000-0100-0000C1050000}"/>
    <hyperlink ref="G270" r:id="rId1475" xr:uid="{00000000-0004-0000-0100-0000C2050000}"/>
    <hyperlink ref="I270" r:id="rId1476" xr:uid="{00000000-0004-0000-0100-0000C3050000}"/>
    <hyperlink ref="K270" r:id="rId1477" xr:uid="{00000000-0004-0000-0100-0000C4050000}"/>
    <hyperlink ref="L270" r:id="rId1478" xr:uid="{00000000-0004-0000-0100-0000C5050000}"/>
    <hyperlink ref="M270" r:id="rId1479" xr:uid="{00000000-0004-0000-0100-0000C6050000}"/>
    <hyperlink ref="N270" r:id="rId1480" xr:uid="{00000000-0004-0000-0100-0000C7050000}"/>
    <hyperlink ref="G271" r:id="rId1481" xr:uid="{00000000-0004-0000-0100-0000C8050000}"/>
    <hyperlink ref="I271" r:id="rId1482" xr:uid="{00000000-0004-0000-0100-0000C9050000}"/>
    <hyperlink ref="K271" r:id="rId1483" xr:uid="{00000000-0004-0000-0100-0000CA050000}"/>
    <hyperlink ref="L271" r:id="rId1484" xr:uid="{00000000-0004-0000-0100-0000CB050000}"/>
    <hyperlink ref="M271" r:id="rId1485" xr:uid="{00000000-0004-0000-0100-0000CC050000}"/>
    <hyperlink ref="N271" r:id="rId1486" xr:uid="{00000000-0004-0000-0100-0000CD050000}"/>
    <hyperlink ref="G272" r:id="rId1487" xr:uid="{00000000-0004-0000-0100-0000CE050000}"/>
    <hyperlink ref="I272" r:id="rId1488" xr:uid="{00000000-0004-0000-0100-0000CF050000}"/>
    <hyperlink ref="K272" r:id="rId1489" xr:uid="{00000000-0004-0000-0100-0000D0050000}"/>
    <hyperlink ref="L272" r:id="rId1490" xr:uid="{00000000-0004-0000-0100-0000D1050000}"/>
    <hyperlink ref="M272" r:id="rId1491" xr:uid="{00000000-0004-0000-0100-0000D2050000}"/>
    <hyperlink ref="N272" r:id="rId1492" xr:uid="{00000000-0004-0000-0100-0000D3050000}"/>
    <hyperlink ref="G273" r:id="rId1493" display="https://n2t.net/ark:/65665/32eafbabb-e134-4de6-b815-2c36ab0dab89" xr:uid="{00000000-0004-0000-0100-0000D4050000}"/>
    <hyperlink ref="I273" r:id="rId1494" display="https://n2t.net/ark:/65665/31a3c1a5d-e182-43cb-ad94-1732e21398ee" xr:uid="{00000000-0004-0000-0100-0000D5050000}"/>
    <hyperlink ref="L273" r:id="rId1495" display="SAMN48403063" xr:uid="{00000000-0004-0000-0100-0000D6050000}"/>
    <hyperlink ref="M273" r:id="rId1496" display="SRR33529867" xr:uid="{00000000-0004-0000-0100-0000D7050000}"/>
    <hyperlink ref="N273" r:id="rId1497" display="PV637421" xr:uid="{00000000-0004-0000-0100-0000D8050000}"/>
    <hyperlink ref="G274" r:id="rId1498" display="https://n2t.net/ark:/65665/3220e7d2f-f6b2-4ca0-84c8-bbdf2059b639" xr:uid="{00000000-0004-0000-0100-0000D9050000}"/>
    <hyperlink ref="I274" r:id="rId1499" display="https://n2t.net/ark:/65665/375af776e-88f8-4d09-bcc7-96303d40f81f" xr:uid="{00000000-0004-0000-0100-0000DA050000}"/>
    <hyperlink ref="L274" r:id="rId1500" display="SAMN48403305" xr:uid="{00000000-0004-0000-0100-0000DB050000}"/>
    <hyperlink ref="M274" r:id="rId1501" display="SRR33529768" xr:uid="{00000000-0004-0000-0100-0000DC050000}"/>
    <hyperlink ref="N274" r:id="rId1502" display="PV637426" xr:uid="{00000000-0004-0000-0100-0000DD050000}"/>
    <hyperlink ref="G275" r:id="rId1503" xr:uid="{00000000-0004-0000-0100-0000DE050000}"/>
    <hyperlink ref="I275" r:id="rId1504" xr:uid="{00000000-0004-0000-0100-0000DF050000}"/>
    <hyperlink ref="K275" r:id="rId1505" xr:uid="{00000000-0004-0000-0100-0000E0050000}"/>
    <hyperlink ref="L275" r:id="rId1506" xr:uid="{00000000-0004-0000-0100-0000E1050000}"/>
    <hyperlink ref="M275" r:id="rId1507" xr:uid="{00000000-0004-0000-0100-0000E2050000}"/>
    <hyperlink ref="N275" r:id="rId1508" xr:uid="{00000000-0004-0000-0100-0000E3050000}"/>
    <hyperlink ref="G276" r:id="rId1509" xr:uid="{00000000-0004-0000-0100-0000E4050000}"/>
    <hyperlink ref="I276" r:id="rId1510" xr:uid="{00000000-0004-0000-0100-0000E5050000}"/>
    <hyperlink ref="K276" r:id="rId1511" xr:uid="{00000000-0004-0000-0100-0000E6050000}"/>
    <hyperlink ref="L276" r:id="rId1512" xr:uid="{00000000-0004-0000-0100-0000E7050000}"/>
    <hyperlink ref="M276" r:id="rId1513" xr:uid="{00000000-0004-0000-0100-0000E8050000}"/>
    <hyperlink ref="N276" r:id="rId1514" xr:uid="{00000000-0004-0000-0100-0000E9050000}"/>
    <hyperlink ref="G277" r:id="rId1515" xr:uid="{00000000-0004-0000-0100-0000EA050000}"/>
    <hyperlink ref="I277" r:id="rId1516" xr:uid="{00000000-0004-0000-0100-0000EB050000}"/>
    <hyperlink ref="K277" r:id="rId1517" xr:uid="{00000000-0004-0000-0100-0000EC050000}"/>
    <hyperlink ref="L277" r:id="rId1518" xr:uid="{00000000-0004-0000-0100-0000ED050000}"/>
    <hyperlink ref="M277" r:id="rId1519" xr:uid="{00000000-0004-0000-0100-0000EE050000}"/>
    <hyperlink ref="N277" r:id="rId1520" xr:uid="{00000000-0004-0000-0100-0000EF050000}"/>
    <hyperlink ref="G278" r:id="rId1521" xr:uid="{00000000-0004-0000-0100-0000F0050000}"/>
    <hyperlink ref="I278" r:id="rId1522" xr:uid="{00000000-0004-0000-0100-0000F1050000}"/>
    <hyperlink ref="K278" r:id="rId1523" xr:uid="{00000000-0004-0000-0100-0000F2050000}"/>
    <hyperlink ref="L278" r:id="rId1524" xr:uid="{00000000-0004-0000-0100-0000F3050000}"/>
    <hyperlink ref="M278" r:id="rId1525" xr:uid="{00000000-0004-0000-0100-0000F4050000}"/>
    <hyperlink ref="N278" r:id="rId1526" xr:uid="{00000000-0004-0000-0100-0000F5050000}"/>
    <hyperlink ref="G279" r:id="rId1527" xr:uid="{00000000-0004-0000-0100-0000F6050000}"/>
    <hyperlink ref="I279" r:id="rId1528" xr:uid="{00000000-0004-0000-0100-0000F7050000}"/>
    <hyperlink ref="K279" r:id="rId1529" xr:uid="{00000000-0004-0000-0100-0000F8050000}"/>
    <hyperlink ref="L279" r:id="rId1530" xr:uid="{00000000-0004-0000-0100-0000F9050000}"/>
    <hyperlink ref="M279" r:id="rId1531" xr:uid="{00000000-0004-0000-0100-0000FA050000}"/>
    <hyperlink ref="N279" r:id="rId1532" xr:uid="{00000000-0004-0000-0100-0000FB050000}"/>
    <hyperlink ref="G280" r:id="rId1533" display="https://n2t.net/ark:/65665/3c746dfd9-ce7d-4d43-a99f-ca3d84387794" xr:uid="{00000000-0004-0000-0100-0000FC050000}"/>
    <hyperlink ref="I280" r:id="rId1534" display="https://n2t.net/ark:/65665/344f43234-eba6-4c7f-b3c4-e4bde9f5f7e0" xr:uid="{00000000-0004-0000-0100-0000FD050000}"/>
    <hyperlink ref="L280" r:id="rId1535" display="SAMN48403244" xr:uid="{00000000-0004-0000-0100-0000FE050000}"/>
    <hyperlink ref="M280" r:id="rId1536" display="SRR33529788" xr:uid="{00000000-0004-0000-0100-0000FF050000}"/>
    <hyperlink ref="N280" r:id="rId1537" display="PV637413" xr:uid="{00000000-0004-0000-0100-000000060000}"/>
    <hyperlink ref="G281" r:id="rId1538" display="https://n2t.net/ark:/65665/33c43de1c-3dd4-4412-be63-17f3171c36b6" xr:uid="{00000000-0004-0000-0100-000001060000}"/>
    <hyperlink ref="I281" r:id="rId1539" display="https://n2t.net/ark:/65665/3d273c086-2dc0-406f-aa03-df7c5ae66cb9" xr:uid="{00000000-0004-0000-0100-000002060000}"/>
    <hyperlink ref="L281" r:id="rId1540" display="SAMN48403245" xr:uid="{00000000-0004-0000-0100-000003060000}"/>
    <hyperlink ref="M281" r:id="rId1541" display="SRR33529787" xr:uid="{00000000-0004-0000-0100-000004060000}"/>
    <hyperlink ref="N281" r:id="rId1542" display="PV637414" xr:uid="{00000000-0004-0000-0100-000005060000}"/>
    <hyperlink ref="G282" r:id="rId1543" display="https://n2t.net/ark:/65665/38a16048e-9dfc-4c3d-b548-0d862f973a34" xr:uid="{00000000-0004-0000-0100-000006060000}"/>
    <hyperlink ref="I282" r:id="rId1544" display="https://n2t.net/ark:/65665/313b28f3d-e2a7-480e-8abd-f6b4eb6b2223" xr:uid="{00000000-0004-0000-0100-000007060000}"/>
    <hyperlink ref="L282" r:id="rId1545" display="SAMN48403246" xr:uid="{00000000-0004-0000-0100-000008060000}"/>
    <hyperlink ref="M282" r:id="rId1546" display="SRR33529786" xr:uid="{00000000-0004-0000-0100-000009060000}"/>
    <hyperlink ref="N282" r:id="rId1547" display="PV637415" xr:uid="{00000000-0004-0000-0100-00000A060000}"/>
    <hyperlink ref="G283" r:id="rId1548" xr:uid="{00000000-0004-0000-0100-00000B060000}"/>
    <hyperlink ref="I283" r:id="rId1549" xr:uid="{00000000-0004-0000-0100-00000C060000}"/>
    <hyperlink ref="L283" r:id="rId1550" xr:uid="{00000000-0004-0000-0100-00000D060000}"/>
    <hyperlink ref="M283" r:id="rId1551" xr:uid="{00000000-0004-0000-0100-00000E060000}"/>
    <hyperlink ref="N283" r:id="rId1552" xr:uid="{00000000-0004-0000-0100-00000F060000}"/>
    <hyperlink ref="G284" r:id="rId1553" display="https://n2t.net/ark:/65665/31d0ff7be-79b3-4403-bbbe-9b0cef28734a" xr:uid="{00000000-0004-0000-0100-000010060000}"/>
    <hyperlink ref="I284" r:id="rId1554" display="https://n2t.net/ark:/65665/3da2473a2-9703-48f0-aeeb-c3c4d5d477b3" xr:uid="{00000000-0004-0000-0100-000011060000}"/>
    <hyperlink ref="L284" r:id="rId1555" display="SAMN48403248" xr:uid="{00000000-0004-0000-0100-000012060000}"/>
    <hyperlink ref="M284" r:id="rId1556" display="SRR33529784" xr:uid="{00000000-0004-0000-0100-000013060000}"/>
    <hyperlink ref="N284" r:id="rId1557" display="PV637412" xr:uid="{00000000-0004-0000-0100-000014060000}"/>
    <hyperlink ref="G285" r:id="rId1558" xr:uid="{00000000-0004-0000-0100-000015060000}"/>
    <hyperlink ref="I285" r:id="rId1559" xr:uid="{00000000-0004-0000-0100-000016060000}"/>
    <hyperlink ref="K285" r:id="rId1560" xr:uid="{00000000-0004-0000-0100-000017060000}"/>
    <hyperlink ref="L285" r:id="rId1561" xr:uid="{00000000-0004-0000-0100-000018060000}"/>
    <hyperlink ref="M285" r:id="rId1562" xr:uid="{00000000-0004-0000-0100-000019060000}"/>
    <hyperlink ref="N285" r:id="rId1563" xr:uid="{00000000-0004-0000-0100-00001A060000}"/>
    <hyperlink ref="G286" r:id="rId1564" xr:uid="{00000000-0004-0000-0100-00001B060000}"/>
    <hyperlink ref="K286" r:id="rId1565" xr:uid="{00000000-0004-0000-0100-00001C060000}"/>
    <hyperlink ref="L286" r:id="rId1566" xr:uid="{00000000-0004-0000-0100-00001D060000}"/>
    <hyperlink ref="M286" r:id="rId1567" xr:uid="{00000000-0004-0000-0100-00001E060000}"/>
    <hyperlink ref="N286" r:id="rId1568" xr:uid="{00000000-0004-0000-0100-00001F060000}"/>
    <hyperlink ref="G287" r:id="rId1569" xr:uid="{00000000-0004-0000-0100-000020060000}"/>
    <hyperlink ref="I287" r:id="rId1570" xr:uid="{00000000-0004-0000-0100-000021060000}"/>
    <hyperlink ref="K287" r:id="rId1571" xr:uid="{00000000-0004-0000-0100-000022060000}"/>
    <hyperlink ref="L287" r:id="rId1572" xr:uid="{00000000-0004-0000-0100-000023060000}"/>
    <hyperlink ref="M287" r:id="rId1573" xr:uid="{00000000-0004-0000-0100-000024060000}"/>
    <hyperlink ref="N287" r:id="rId1574" xr:uid="{00000000-0004-0000-0100-000025060000}"/>
    <hyperlink ref="G288" r:id="rId1575" xr:uid="{00000000-0004-0000-0100-000026060000}"/>
    <hyperlink ref="I288" r:id="rId1576" xr:uid="{00000000-0004-0000-0100-000027060000}"/>
    <hyperlink ref="K288" r:id="rId1577" xr:uid="{00000000-0004-0000-0100-000028060000}"/>
    <hyperlink ref="L288" r:id="rId1578" xr:uid="{00000000-0004-0000-0100-000029060000}"/>
    <hyperlink ref="M288" r:id="rId1579" xr:uid="{00000000-0004-0000-0100-00002A060000}"/>
    <hyperlink ref="N288" r:id="rId1580" xr:uid="{00000000-0004-0000-0100-00002B060000}"/>
    <hyperlink ref="G289" r:id="rId1581" xr:uid="{00000000-0004-0000-0100-00002C060000}"/>
    <hyperlink ref="I289" r:id="rId1582" xr:uid="{00000000-0004-0000-0100-00002D060000}"/>
    <hyperlink ref="K289" r:id="rId1583" xr:uid="{00000000-0004-0000-0100-00002E060000}"/>
    <hyperlink ref="L289" r:id="rId1584" xr:uid="{00000000-0004-0000-0100-00002F060000}"/>
    <hyperlink ref="M289" r:id="rId1585" xr:uid="{00000000-0004-0000-0100-000030060000}"/>
    <hyperlink ref="N289" r:id="rId1586" xr:uid="{00000000-0004-0000-0100-000031060000}"/>
    <hyperlink ref="G290" r:id="rId1587" xr:uid="{00000000-0004-0000-0100-000032060000}"/>
    <hyperlink ref="I290" r:id="rId1588" xr:uid="{00000000-0004-0000-0100-000033060000}"/>
    <hyperlink ref="K290" r:id="rId1589" xr:uid="{00000000-0004-0000-0100-000034060000}"/>
    <hyperlink ref="L290" r:id="rId1590" xr:uid="{00000000-0004-0000-0100-000035060000}"/>
    <hyperlink ref="M290" r:id="rId1591" xr:uid="{00000000-0004-0000-0100-000036060000}"/>
    <hyperlink ref="N290" r:id="rId1592" xr:uid="{00000000-0004-0000-0100-000037060000}"/>
    <hyperlink ref="L291" r:id="rId1593" xr:uid="{00000000-0004-0000-0100-000038060000}"/>
    <hyperlink ref="M291" r:id="rId1594" xr:uid="{00000000-0004-0000-0100-000039060000}"/>
    <hyperlink ref="N291" r:id="rId1595" xr:uid="{00000000-0004-0000-0100-00003A060000}"/>
    <hyperlink ref="G292" r:id="rId1596" xr:uid="{00000000-0004-0000-0100-00003B060000}"/>
    <hyperlink ref="I292" r:id="rId1597" xr:uid="{00000000-0004-0000-0100-00003C060000}"/>
    <hyperlink ref="K292" r:id="rId1598" xr:uid="{00000000-0004-0000-0100-00003D060000}"/>
    <hyperlink ref="L292" r:id="rId1599" xr:uid="{00000000-0004-0000-0100-00003E060000}"/>
    <hyperlink ref="M292" r:id="rId1600" xr:uid="{00000000-0004-0000-0100-00003F060000}"/>
    <hyperlink ref="N292" r:id="rId1601" xr:uid="{00000000-0004-0000-0100-000040060000}"/>
    <hyperlink ref="G293" r:id="rId1602" xr:uid="{00000000-0004-0000-0100-000041060000}"/>
    <hyperlink ref="I293" r:id="rId1603" xr:uid="{00000000-0004-0000-0100-000042060000}"/>
    <hyperlink ref="K293" r:id="rId1604" xr:uid="{00000000-0004-0000-0100-000043060000}"/>
    <hyperlink ref="L293" r:id="rId1605" xr:uid="{00000000-0004-0000-0100-000044060000}"/>
    <hyperlink ref="M293" r:id="rId1606" xr:uid="{00000000-0004-0000-0100-000045060000}"/>
    <hyperlink ref="N293" r:id="rId1607" xr:uid="{00000000-0004-0000-0100-000046060000}"/>
    <hyperlink ref="G294" r:id="rId1608" xr:uid="{00000000-0004-0000-0100-000047060000}"/>
    <hyperlink ref="K294" r:id="rId1609" xr:uid="{00000000-0004-0000-0100-000048060000}"/>
    <hyperlink ref="L294" r:id="rId1610" xr:uid="{00000000-0004-0000-0100-000049060000}"/>
    <hyperlink ref="M294" r:id="rId1611" xr:uid="{00000000-0004-0000-0100-00004A060000}"/>
    <hyperlink ref="N294" r:id="rId1612" xr:uid="{00000000-0004-0000-0100-00004B060000}"/>
    <hyperlink ref="G295" r:id="rId1613" xr:uid="{00000000-0004-0000-0100-00004C060000}"/>
    <hyperlink ref="I295" r:id="rId1614" xr:uid="{00000000-0004-0000-0100-00004D060000}"/>
    <hyperlink ref="K295" r:id="rId1615" xr:uid="{00000000-0004-0000-0100-00004E060000}"/>
    <hyperlink ref="L295" r:id="rId1616" xr:uid="{00000000-0004-0000-0100-00004F060000}"/>
    <hyperlink ref="M295" r:id="rId1617" xr:uid="{00000000-0004-0000-0100-000050060000}"/>
    <hyperlink ref="N295" r:id="rId1618" xr:uid="{00000000-0004-0000-0100-000051060000}"/>
    <hyperlink ref="G296" r:id="rId1619" xr:uid="{00000000-0004-0000-0100-000052060000}"/>
    <hyperlink ref="I296" r:id="rId1620" xr:uid="{00000000-0004-0000-0100-000053060000}"/>
    <hyperlink ref="K296" r:id="rId1621" xr:uid="{00000000-0004-0000-0100-000054060000}"/>
    <hyperlink ref="L296" r:id="rId1622" xr:uid="{00000000-0004-0000-0100-000055060000}"/>
    <hyperlink ref="M296" r:id="rId1623" xr:uid="{00000000-0004-0000-0100-000056060000}"/>
    <hyperlink ref="N296" r:id="rId1624" xr:uid="{00000000-0004-0000-0100-000057060000}"/>
    <hyperlink ref="G297" r:id="rId1625" xr:uid="{00000000-0004-0000-0100-000058060000}"/>
    <hyperlink ref="I297" r:id="rId1626" xr:uid="{00000000-0004-0000-0100-000059060000}"/>
    <hyperlink ref="K297" r:id="rId1627" xr:uid="{00000000-0004-0000-0100-00005A060000}"/>
    <hyperlink ref="L297" r:id="rId1628" xr:uid="{00000000-0004-0000-0100-00005B060000}"/>
    <hyperlink ref="M297" r:id="rId1629" xr:uid="{00000000-0004-0000-0100-00005C060000}"/>
    <hyperlink ref="N297" r:id="rId1630" xr:uid="{00000000-0004-0000-0100-00005D060000}"/>
    <hyperlink ref="G298" r:id="rId1631" xr:uid="{00000000-0004-0000-0100-00005E060000}"/>
    <hyperlink ref="I298" r:id="rId1632" xr:uid="{00000000-0004-0000-0100-00005F060000}"/>
    <hyperlink ref="K298" r:id="rId1633" xr:uid="{00000000-0004-0000-0100-000060060000}"/>
    <hyperlink ref="L298" r:id="rId1634" xr:uid="{00000000-0004-0000-0100-000061060000}"/>
    <hyperlink ref="M298" r:id="rId1635" xr:uid="{00000000-0004-0000-0100-000062060000}"/>
    <hyperlink ref="N298" r:id="rId1636" xr:uid="{00000000-0004-0000-0100-000063060000}"/>
    <hyperlink ref="L299" r:id="rId1637" xr:uid="{00000000-0004-0000-0100-000064060000}"/>
    <hyperlink ref="M299" r:id="rId1638" xr:uid="{00000000-0004-0000-0100-000065060000}"/>
    <hyperlink ref="N299" r:id="rId1639" xr:uid="{00000000-0004-0000-0100-000066060000}"/>
    <hyperlink ref="G300" r:id="rId1640" xr:uid="{00000000-0004-0000-0100-000067060000}"/>
    <hyperlink ref="I300" r:id="rId1641" xr:uid="{00000000-0004-0000-0100-000068060000}"/>
    <hyperlink ref="K300" r:id="rId1642" xr:uid="{00000000-0004-0000-0100-000069060000}"/>
    <hyperlink ref="L300" r:id="rId1643" xr:uid="{00000000-0004-0000-0100-00006A060000}"/>
    <hyperlink ref="N300" r:id="rId1644" xr:uid="{00000000-0004-0000-0100-00006B060000}"/>
    <hyperlink ref="G301" r:id="rId1645" xr:uid="{00000000-0004-0000-0100-00006C060000}"/>
    <hyperlink ref="I301" r:id="rId1646" xr:uid="{00000000-0004-0000-0100-00006D060000}"/>
    <hyperlink ref="K301" r:id="rId1647" xr:uid="{00000000-0004-0000-0100-00006E060000}"/>
    <hyperlink ref="L301" r:id="rId1648" xr:uid="{00000000-0004-0000-0100-00006F060000}"/>
    <hyperlink ref="M301" r:id="rId1649" xr:uid="{00000000-0004-0000-0100-000070060000}"/>
    <hyperlink ref="N301" r:id="rId1650" xr:uid="{00000000-0004-0000-0100-000071060000}"/>
    <hyperlink ref="G302" r:id="rId1651" xr:uid="{00000000-0004-0000-0100-000072060000}"/>
    <hyperlink ref="I302" r:id="rId1652" xr:uid="{00000000-0004-0000-0100-000073060000}"/>
    <hyperlink ref="K302" r:id="rId1653" xr:uid="{00000000-0004-0000-0100-000074060000}"/>
    <hyperlink ref="L302" r:id="rId1654" xr:uid="{00000000-0004-0000-0100-000075060000}"/>
    <hyperlink ref="N302" r:id="rId1655" xr:uid="{00000000-0004-0000-0100-000076060000}"/>
    <hyperlink ref="L303" r:id="rId1656" xr:uid="{00000000-0004-0000-0100-000077060000}"/>
    <hyperlink ref="M303" r:id="rId1657" xr:uid="{00000000-0004-0000-0100-000078060000}"/>
    <hyperlink ref="N303" r:id="rId1658" xr:uid="{00000000-0004-0000-0100-000079060000}"/>
    <hyperlink ref="G304" r:id="rId1659" xr:uid="{00000000-0004-0000-0100-00007A060000}"/>
    <hyperlink ref="I304" r:id="rId1660" xr:uid="{00000000-0004-0000-0100-00007B060000}"/>
    <hyperlink ref="K304" r:id="rId1661" xr:uid="{00000000-0004-0000-0100-00007C060000}"/>
    <hyperlink ref="L304" r:id="rId1662" xr:uid="{00000000-0004-0000-0100-00007D060000}"/>
    <hyperlink ref="M304" r:id="rId1663" xr:uid="{00000000-0004-0000-0100-00007E060000}"/>
    <hyperlink ref="N304" r:id="rId1664" xr:uid="{00000000-0004-0000-0100-00007F060000}"/>
    <hyperlink ref="G305" r:id="rId1665" xr:uid="{00000000-0004-0000-0100-000080060000}"/>
    <hyperlink ref="I305" r:id="rId1666" xr:uid="{00000000-0004-0000-0100-000081060000}"/>
    <hyperlink ref="K305" r:id="rId1667" xr:uid="{00000000-0004-0000-0100-000082060000}"/>
    <hyperlink ref="L305" r:id="rId1668" xr:uid="{00000000-0004-0000-0100-000083060000}"/>
    <hyperlink ref="M305" r:id="rId1669" xr:uid="{00000000-0004-0000-0100-000084060000}"/>
    <hyperlink ref="N305" r:id="rId1670" xr:uid="{00000000-0004-0000-0100-000085060000}"/>
    <hyperlink ref="G306" r:id="rId1671" xr:uid="{00000000-0004-0000-0100-000086060000}"/>
    <hyperlink ref="I306" r:id="rId1672" xr:uid="{00000000-0004-0000-0100-000087060000}"/>
    <hyperlink ref="K306" r:id="rId1673" xr:uid="{00000000-0004-0000-0100-000088060000}"/>
    <hyperlink ref="L306" r:id="rId1674" xr:uid="{00000000-0004-0000-0100-000089060000}"/>
    <hyperlink ref="M306" r:id="rId1675" xr:uid="{00000000-0004-0000-0100-00008A060000}"/>
    <hyperlink ref="N306" r:id="rId1676" xr:uid="{00000000-0004-0000-0100-00008B060000}"/>
    <hyperlink ref="G307" r:id="rId1677" xr:uid="{00000000-0004-0000-0100-00008C060000}"/>
    <hyperlink ref="I307" r:id="rId1678" xr:uid="{00000000-0004-0000-0100-00008D060000}"/>
    <hyperlink ref="K307" r:id="rId1679" xr:uid="{00000000-0004-0000-0100-00008E060000}"/>
    <hyperlink ref="L307" r:id="rId1680" xr:uid="{00000000-0004-0000-0100-00008F060000}"/>
    <hyperlink ref="M307" r:id="rId1681" xr:uid="{00000000-0004-0000-0100-000090060000}"/>
    <hyperlink ref="N307" r:id="rId1682" xr:uid="{00000000-0004-0000-0100-000091060000}"/>
    <hyperlink ref="G308" r:id="rId1683" xr:uid="{00000000-0004-0000-0100-000092060000}"/>
    <hyperlink ref="I308" r:id="rId1684" xr:uid="{00000000-0004-0000-0100-000093060000}"/>
    <hyperlink ref="K308" r:id="rId1685" xr:uid="{00000000-0004-0000-0100-000094060000}"/>
    <hyperlink ref="L308" r:id="rId1686" xr:uid="{00000000-0004-0000-0100-000095060000}"/>
    <hyperlink ref="M308" r:id="rId1687" xr:uid="{00000000-0004-0000-0100-000096060000}"/>
    <hyperlink ref="N308" r:id="rId1688" xr:uid="{00000000-0004-0000-0100-000097060000}"/>
    <hyperlink ref="G309" r:id="rId1689" display="https://n2t.net/ark:/65665/367970876-2854-45d1-93d2-0a04583efe02" xr:uid="{00000000-0004-0000-0100-000098060000}"/>
    <hyperlink ref="I309" r:id="rId1690" display="https://n2t.net/ark:/65665/3cafca70a-187d-4804-bddd-354bbed8080b" xr:uid="{00000000-0004-0000-0100-000099060000}"/>
    <hyperlink ref="L309" r:id="rId1691" display="SAMN48403067" xr:uid="{00000000-0004-0000-0100-00009A060000}"/>
    <hyperlink ref="M309" r:id="rId1692" display="SRR33529863" xr:uid="{00000000-0004-0000-0100-00009B060000}"/>
    <hyperlink ref="N309" r:id="rId1693" display="PV670474" xr:uid="{00000000-0004-0000-0100-00009C060000}"/>
    <hyperlink ref="G310" r:id="rId1694" xr:uid="{00000000-0004-0000-0100-00009D060000}"/>
    <hyperlink ref="I310" r:id="rId1695" xr:uid="{00000000-0004-0000-0100-00009E060000}"/>
    <hyperlink ref="K310" r:id="rId1696" xr:uid="{00000000-0004-0000-0100-00009F060000}"/>
    <hyperlink ref="L310" r:id="rId1697" xr:uid="{00000000-0004-0000-0100-0000A0060000}"/>
    <hyperlink ref="M310" r:id="rId1698" xr:uid="{00000000-0004-0000-0100-0000A1060000}"/>
    <hyperlink ref="N310" r:id="rId1699" xr:uid="{00000000-0004-0000-0100-0000A2060000}"/>
    <hyperlink ref="G311" r:id="rId1700" xr:uid="{00000000-0004-0000-0100-0000A3060000}"/>
    <hyperlink ref="I311" r:id="rId1701" xr:uid="{00000000-0004-0000-0100-0000A4060000}"/>
    <hyperlink ref="K311" r:id="rId1702" xr:uid="{00000000-0004-0000-0100-0000A5060000}"/>
    <hyperlink ref="L311" r:id="rId1703" xr:uid="{00000000-0004-0000-0100-0000A6060000}"/>
    <hyperlink ref="M311" r:id="rId1704" xr:uid="{00000000-0004-0000-0100-0000A7060000}"/>
    <hyperlink ref="N311" r:id="rId1705" xr:uid="{00000000-0004-0000-0100-0000A8060000}"/>
    <hyperlink ref="L312" r:id="rId1706" xr:uid="{00000000-0004-0000-0100-0000A9060000}"/>
    <hyperlink ref="M312" r:id="rId1707" xr:uid="{00000000-0004-0000-0100-0000AA060000}"/>
    <hyperlink ref="N312" r:id="rId1708" xr:uid="{00000000-0004-0000-0100-0000AB060000}"/>
    <hyperlink ref="L313" r:id="rId1709" xr:uid="{00000000-0004-0000-0100-0000AC060000}"/>
    <hyperlink ref="M313" r:id="rId1710" xr:uid="{00000000-0004-0000-0100-0000AD060000}"/>
    <hyperlink ref="N313" r:id="rId1711" xr:uid="{00000000-0004-0000-0100-0000AE060000}"/>
    <hyperlink ref="G314" r:id="rId1712" xr:uid="{00000000-0004-0000-0100-0000AF060000}"/>
    <hyperlink ref="I314" r:id="rId1713" xr:uid="{00000000-0004-0000-0100-0000B0060000}"/>
    <hyperlink ref="K314" r:id="rId1714" xr:uid="{00000000-0004-0000-0100-0000B1060000}"/>
    <hyperlink ref="L314" r:id="rId1715" xr:uid="{00000000-0004-0000-0100-0000B2060000}"/>
    <hyperlink ref="M314" r:id="rId1716" xr:uid="{00000000-0004-0000-0100-0000B3060000}"/>
    <hyperlink ref="N314" r:id="rId1717" xr:uid="{00000000-0004-0000-0100-0000B4060000}"/>
    <hyperlink ref="G315" r:id="rId1718" xr:uid="{00000000-0004-0000-0100-0000B5060000}"/>
    <hyperlink ref="I315" r:id="rId1719" xr:uid="{00000000-0004-0000-0100-0000B6060000}"/>
    <hyperlink ref="K315" r:id="rId1720" xr:uid="{00000000-0004-0000-0100-0000B7060000}"/>
    <hyperlink ref="L315" r:id="rId1721" xr:uid="{00000000-0004-0000-0100-0000B8060000}"/>
    <hyperlink ref="M315" r:id="rId1722" xr:uid="{00000000-0004-0000-0100-0000B9060000}"/>
    <hyperlink ref="N315" r:id="rId1723" xr:uid="{00000000-0004-0000-0100-0000BA060000}"/>
    <hyperlink ref="L316" r:id="rId1724" xr:uid="{00000000-0004-0000-0100-0000BB060000}"/>
    <hyperlink ref="M316" r:id="rId1725" xr:uid="{00000000-0004-0000-0100-0000BC060000}"/>
    <hyperlink ref="N316" r:id="rId1726" xr:uid="{00000000-0004-0000-0100-0000BD060000}"/>
    <hyperlink ref="L317" r:id="rId1727" xr:uid="{00000000-0004-0000-0100-0000BE060000}"/>
    <hyperlink ref="M317" r:id="rId1728" xr:uid="{00000000-0004-0000-0100-0000BF060000}"/>
    <hyperlink ref="N317" r:id="rId1729" xr:uid="{00000000-0004-0000-0100-0000C0060000}"/>
    <hyperlink ref="G318" r:id="rId1730" xr:uid="{00000000-0004-0000-0100-0000C1060000}"/>
    <hyperlink ref="I318" r:id="rId1731" xr:uid="{00000000-0004-0000-0100-0000C2060000}"/>
    <hyperlink ref="K318" r:id="rId1732" xr:uid="{00000000-0004-0000-0100-0000C3060000}"/>
    <hyperlink ref="L318" r:id="rId1733" xr:uid="{00000000-0004-0000-0100-0000C4060000}"/>
    <hyperlink ref="M318" r:id="rId1734" xr:uid="{00000000-0004-0000-0100-0000C5060000}"/>
    <hyperlink ref="N318" r:id="rId1735" xr:uid="{00000000-0004-0000-0100-0000C6060000}"/>
    <hyperlink ref="G319" r:id="rId1736" xr:uid="{00000000-0004-0000-0100-0000C7060000}"/>
    <hyperlink ref="I319" r:id="rId1737" xr:uid="{00000000-0004-0000-0100-0000C8060000}"/>
    <hyperlink ref="K319" r:id="rId1738" xr:uid="{00000000-0004-0000-0100-0000C9060000}"/>
    <hyperlink ref="L319" r:id="rId1739" xr:uid="{00000000-0004-0000-0100-0000CA060000}"/>
    <hyperlink ref="M319" r:id="rId1740" xr:uid="{00000000-0004-0000-0100-0000CB060000}"/>
    <hyperlink ref="N319" r:id="rId1741" xr:uid="{00000000-0004-0000-0100-0000CC060000}"/>
    <hyperlink ref="G320" r:id="rId1742" xr:uid="{00000000-0004-0000-0100-0000CD060000}"/>
    <hyperlink ref="I320" r:id="rId1743" xr:uid="{00000000-0004-0000-0100-0000CE060000}"/>
    <hyperlink ref="K320" r:id="rId1744" xr:uid="{00000000-0004-0000-0100-0000CF060000}"/>
    <hyperlink ref="L320" r:id="rId1745" xr:uid="{00000000-0004-0000-0100-0000D0060000}"/>
    <hyperlink ref="M320" r:id="rId1746" xr:uid="{00000000-0004-0000-0100-0000D1060000}"/>
    <hyperlink ref="N320" r:id="rId1747" xr:uid="{00000000-0004-0000-0100-0000D2060000}"/>
    <hyperlink ref="G321" r:id="rId1748" xr:uid="{00000000-0004-0000-0100-0000D3060000}"/>
    <hyperlink ref="I321" r:id="rId1749" xr:uid="{00000000-0004-0000-0100-0000D4060000}"/>
    <hyperlink ref="K321" r:id="rId1750" xr:uid="{00000000-0004-0000-0100-0000D5060000}"/>
    <hyperlink ref="L321" r:id="rId1751" xr:uid="{00000000-0004-0000-0100-0000D6060000}"/>
    <hyperlink ref="M321" r:id="rId1752" xr:uid="{00000000-0004-0000-0100-0000D7060000}"/>
    <hyperlink ref="N321" r:id="rId1753" xr:uid="{00000000-0004-0000-0100-0000D8060000}"/>
    <hyperlink ref="L322" r:id="rId1754" xr:uid="{00000000-0004-0000-0100-0000D9060000}"/>
    <hyperlink ref="M322" r:id="rId1755" xr:uid="{00000000-0004-0000-0100-0000DA060000}"/>
    <hyperlink ref="N322" r:id="rId1756" xr:uid="{00000000-0004-0000-0100-0000DB060000}"/>
    <hyperlink ref="G323" r:id="rId1757" xr:uid="{00000000-0004-0000-0100-0000DC060000}"/>
    <hyperlink ref="I323" r:id="rId1758" xr:uid="{00000000-0004-0000-0100-0000DD060000}"/>
    <hyperlink ref="K323" r:id="rId1759" xr:uid="{00000000-0004-0000-0100-0000DE060000}"/>
    <hyperlink ref="L323" r:id="rId1760" xr:uid="{00000000-0004-0000-0100-0000DF060000}"/>
    <hyperlink ref="M323" r:id="rId1761" xr:uid="{00000000-0004-0000-0100-0000E0060000}"/>
    <hyperlink ref="N323" r:id="rId1762" xr:uid="{00000000-0004-0000-0100-0000E1060000}"/>
    <hyperlink ref="G324" r:id="rId1763" display="https://n2t.net/ark:/65665/39691859b-8077-48ad-974b-6ff126207d95" xr:uid="{00000000-0004-0000-0100-0000E2060000}"/>
    <hyperlink ref="I324" r:id="rId1764" display="https://n2t.net/ark:/65665/3e8a1eee7-a7c0-426d-9c32-b0c5455a3db7" xr:uid="{00000000-0004-0000-0100-0000E3060000}"/>
    <hyperlink ref="L324" r:id="rId1765" display="SAMN48403073" xr:uid="{00000000-0004-0000-0100-0000E4060000}"/>
    <hyperlink ref="M324" r:id="rId1766" display="SRR33529856" xr:uid="{00000000-0004-0000-0100-0000E5060000}"/>
    <hyperlink ref="N324" r:id="rId1767" display="PV662075" xr:uid="{00000000-0004-0000-0100-0000E6060000}"/>
    <hyperlink ref="G325" r:id="rId1768" display="https://n2t.net/ark:/65665/3c83ad600-350a-4633-adc3-f4d0c017ce46" xr:uid="{00000000-0004-0000-0100-0000E7060000}"/>
    <hyperlink ref="I325" r:id="rId1769" display="https://n2t.net/ark:/65665/3cbedc1b5-7122-4933-ab08-e0b83bc7b438" xr:uid="{00000000-0004-0000-0100-0000E8060000}"/>
    <hyperlink ref="L325" r:id="rId1770" display="SAMN48403074" xr:uid="{00000000-0004-0000-0100-0000E9060000}"/>
    <hyperlink ref="M325" r:id="rId1771" display="SRR33529855" xr:uid="{00000000-0004-0000-0100-0000EA060000}"/>
    <hyperlink ref="N325" r:id="rId1772" display="PV662074" xr:uid="{00000000-0004-0000-0100-0000EB060000}"/>
    <hyperlink ref="G326" r:id="rId1773" xr:uid="{00000000-0004-0000-0100-0000EC060000}"/>
    <hyperlink ref="I326" r:id="rId1774" xr:uid="{00000000-0004-0000-0100-0000ED060000}"/>
    <hyperlink ref="K326" r:id="rId1775" xr:uid="{00000000-0004-0000-0100-0000EE060000}"/>
    <hyperlink ref="L326" r:id="rId1776" xr:uid="{00000000-0004-0000-0100-0000EF060000}"/>
    <hyperlink ref="M326" r:id="rId1777" xr:uid="{00000000-0004-0000-0100-0000F0060000}"/>
    <hyperlink ref="N326" r:id="rId1778" xr:uid="{00000000-0004-0000-0100-0000F1060000}"/>
    <hyperlink ref="G327" r:id="rId1779" xr:uid="{00000000-0004-0000-0100-0000F2060000}"/>
    <hyperlink ref="I327" r:id="rId1780" xr:uid="{00000000-0004-0000-0100-0000F3060000}"/>
    <hyperlink ref="K327" r:id="rId1781" xr:uid="{00000000-0004-0000-0100-0000F4060000}"/>
    <hyperlink ref="L327" r:id="rId1782" xr:uid="{00000000-0004-0000-0100-0000F5060000}"/>
    <hyperlink ref="M327" r:id="rId1783" xr:uid="{00000000-0004-0000-0100-0000F6060000}"/>
    <hyperlink ref="N327" r:id="rId1784" xr:uid="{00000000-0004-0000-0100-0000F7060000}"/>
    <hyperlink ref="G328" r:id="rId1785" xr:uid="{00000000-0004-0000-0100-0000F8060000}"/>
    <hyperlink ref="I328" r:id="rId1786" xr:uid="{00000000-0004-0000-0100-0000F9060000}"/>
    <hyperlink ref="K328" r:id="rId1787" xr:uid="{00000000-0004-0000-0100-0000FA060000}"/>
    <hyperlink ref="L328" r:id="rId1788" xr:uid="{00000000-0004-0000-0100-0000FB060000}"/>
    <hyperlink ref="M328" r:id="rId1789" xr:uid="{00000000-0004-0000-0100-0000FC060000}"/>
    <hyperlink ref="N328" r:id="rId1790" xr:uid="{00000000-0004-0000-0100-0000FD060000}"/>
    <hyperlink ref="G329" r:id="rId1791" xr:uid="{00000000-0004-0000-0100-0000FE060000}"/>
    <hyperlink ref="I329" r:id="rId1792" xr:uid="{00000000-0004-0000-0100-0000FF060000}"/>
    <hyperlink ref="K329" r:id="rId1793" xr:uid="{00000000-0004-0000-0100-000000070000}"/>
    <hyperlink ref="L329" r:id="rId1794" xr:uid="{00000000-0004-0000-0100-000001070000}"/>
    <hyperlink ref="M329" r:id="rId1795" xr:uid="{00000000-0004-0000-0100-000002070000}"/>
    <hyperlink ref="N329" r:id="rId1796" xr:uid="{00000000-0004-0000-0100-000003070000}"/>
    <hyperlink ref="G330" r:id="rId1797" xr:uid="{00000000-0004-0000-0100-000004070000}"/>
    <hyperlink ref="I330" r:id="rId1798" xr:uid="{00000000-0004-0000-0100-000005070000}"/>
    <hyperlink ref="K330" r:id="rId1799" xr:uid="{00000000-0004-0000-0100-000006070000}"/>
    <hyperlink ref="L330" r:id="rId1800" xr:uid="{00000000-0004-0000-0100-000007070000}"/>
    <hyperlink ref="M330" r:id="rId1801" xr:uid="{00000000-0004-0000-0100-000008070000}"/>
    <hyperlink ref="N330" r:id="rId1802" xr:uid="{00000000-0004-0000-0100-000009070000}"/>
    <hyperlink ref="G331" r:id="rId1803" display="https://n2t.net/ark:/65665/394a23309-7747-4295-9ef4-4c47a7c284d3" xr:uid="{00000000-0004-0000-0100-00000A070000}"/>
    <hyperlink ref="I331" r:id="rId1804" display="https://n2t.net/ark:/65665/34715d306-91ac-416d-8d7b-6524e511eb4d" xr:uid="{00000000-0004-0000-0100-00000B070000}"/>
    <hyperlink ref="L331" r:id="rId1805" display="SAMN48403188" xr:uid="{00000000-0004-0000-0100-00000C070000}"/>
    <hyperlink ref="M331" r:id="rId1806" display="SRR33529970" xr:uid="{00000000-0004-0000-0100-00000D070000}"/>
    <hyperlink ref="N331" r:id="rId1807" display="PV642264" xr:uid="{00000000-0004-0000-0100-00000E070000}"/>
    <hyperlink ref="G332" r:id="rId1808" display="https://n2t.net/ark:/65665/38a0583d1-dd2b-4f80-a3fc-9c9e9f9f765a" xr:uid="{00000000-0004-0000-0100-00000F070000}"/>
    <hyperlink ref="I332" r:id="rId1809" display="https://n2t.net/ark:/65665/323a98e36-f1b9-42e1-8a58-f90f7d15ea60" xr:uid="{00000000-0004-0000-0100-000010070000}"/>
    <hyperlink ref="L332" r:id="rId1810" display="SAMN48403250" xr:uid="{00000000-0004-0000-0100-000011070000}"/>
    <hyperlink ref="M332" r:id="rId1811" display="SRR33529949" xr:uid="{00000000-0004-0000-0100-000012070000}"/>
    <hyperlink ref="N332" r:id="rId1812" display="PV642268" xr:uid="{00000000-0004-0000-0100-000013070000}"/>
    <hyperlink ref="G333" r:id="rId1813" display="https://n2t.net/ark:/65665/3cc0de560-ef15-49a3-a69a-37dd63f6c1f4" xr:uid="{00000000-0004-0000-0100-000014070000}"/>
    <hyperlink ref="I333" r:id="rId1814" display="https://n2t.net/ark:/65665/3a4c96ccc-6a8c-45ce-8d0f-f8e0e5474a02" xr:uid="{00000000-0004-0000-0100-000015070000}"/>
    <hyperlink ref="L333" r:id="rId1815" display="SAMN48403251" xr:uid="{00000000-0004-0000-0100-000016070000}"/>
    <hyperlink ref="M333" r:id="rId1816" display="SRR33529948" xr:uid="{00000000-0004-0000-0100-000017070000}"/>
    <hyperlink ref="N333" r:id="rId1817" display="PV642269" xr:uid="{00000000-0004-0000-0100-000018070000}"/>
    <hyperlink ref="G334" r:id="rId1818" xr:uid="{00000000-0004-0000-0100-000019070000}"/>
    <hyperlink ref="I334" r:id="rId1819" xr:uid="{00000000-0004-0000-0100-00001A070000}"/>
    <hyperlink ref="K334" r:id="rId1820" xr:uid="{00000000-0004-0000-0100-00001B070000}"/>
    <hyperlink ref="L334" r:id="rId1821" xr:uid="{00000000-0004-0000-0100-00001C070000}"/>
    <hyperlink ref="M334" r:id="rId1822" xr:uid="{00000000-0004-0000-0100-00001D070000}"/>
    <hyperlink ref="N334" r:id="rId1823" xr:uid="{00000000-0004-0000-0100-00001E070000}"/>
    <hyperlink ref="G335" r:id="rId1824" display="https://n2t.net/ark:/65665/37badfcc5-7a32-4901-b240-52d7c6428403" xr:uid="{00000000-0004-0000-0100-00001F070000}"/>
    <hyperlink ref="I335" r:id="rId1825" display="https://n2t.net/ark:/65665/34a219606-6b4b-40d1-bce9-d7f8fe939a6b" xr:uid="{00000000-0004-0000-0100-000020070000}"/>
    <hyperlink ref="L335" r:id="rId1826" display="SAMN48403097" xr:uid="{00000000-0004-0000-0100-000021070000}"/>
    <hyperlink ref="M335" r:id="rId1827" display="SRR33529999" xr:uid="{00000000-0004-0000-0100-000022070000}"/>
    <hyperlink ref="N335" r:id="rId1828" display="PV642262" xr:uid="{00000000-0004-0000-0100-000023070000}"/>
    <hyperlink ref="G336" r:id="rId1829" display="https://n2t.net/ark:/65665/3b261f7ff-9fdd-46b8-a0d5-d029d12df6d6" xr:uid="{00000000-0004-0000-0100-000024070000}"/>
    <hyperlink ref="I336" r:id="rId1830" display="https://n2t.net/ark:/65665/361f281d7-0159-4824-bcc3-6a495a4d30af" xr:uid="{00000000-0004-0000-0100-000025070000}"/>
    <hyperlink ref="L336" r:id="rId1831" display="SAMN48403098" xr:uid="{00000000-0004-0000-0100-000026070000}"/>
    <hyperlink ref="M336" r:id="rId1832" display="SRR33529998" xr:uid="{00000000-0004-0000-0100-000027070000}"/>
    <hyperlink ref="N336" r:id="rId1833" display="PV642263" xr:uid="{00000000-0004-0000-0100-000028070000}"/>
    <hyperlink ref="L337" r:id="rId1834" xr:uid="{00000000-0004-0000-0100-000029070000}"/>
    <hyperlink ref="M337" r:id="rId1835" xr:uid="{00000000-0004-0000-0100-00002A070000}"/>
    <hyperlink ref="N337" r:id="rId1836" xr:uid="{00000000-0004-0000-0100-00002B070000}"/>
    <hyperlink ref="G338" r:id="rId1837" xr:uid="{00000000-0004-0000-0100-00002C070000}"/>
    <hyperlink ref="I338" r:id="rId1838" xr:uid="{00000000-0004-0000-0100-00002D070000}"/>
    <hyperlink ref="K338" r:id="rId1839" xr:uid="{00000000-0004-0000-0100-00002E070000}"/>
    <hyperlink ref="L338" r:id="rId1840" xr:uid="{00000000-0004-0000-0100-00002F070000}"/>
    <hyperlink ref="M338" r:id="rId1841" xr:uid="{00000000-0004-0000-0100-000030070000}"/>
    <hyperlink ref="N338" r:id="rId1842" xr:uid="{00000000-0004-0000-0100-000031070000}"/>
    <hyperlink ref="L339" r:id="rId1843" xr:uid="{00000000-0004-0000-0100-000032070000}"/>
    <hyperlink ref="M339" r:id="rId1844" xr:uid="{00000000-0004-0000-0100-000033070000}"/>
    <hyperlink ref="N339" r:id="rId1845" xr:uid="{00000000-0004-0000-0100-000034070000}"/>
    <hyperlink ref="L340" r:id="rId1846" xr:uid="{00000000-0004-0000-0100-000035070000}"/>
    <hyperlink ref="M340" r:id="rId1847" xr:uid="{00000000-0004-0000-0100-000036070000}"/>
    <hyperlink ref="N340" r:id="rId1848" xr:uid="{00000000-0004-0000-0100-000037070000}"/>
    <hyperlink ref="G341" r:id="rId1849" xr:uid="{00000000-0004-0000-0100-000038070000}"/>
    <hyperlink ref="I341" r:id="rId1850" xr:uid="{00000000-0004-0000-0100-000039070000}"/>
    <hyperlink ref="K341" r:id="rId1851" xr:uid="{00000000-0004-0000-0100-00003A070000}"/>
    <hyperlink ref="L341" r:id="rId1852" xr:uid="{00000000-0004-0000-0100-00003B070000}"/>
    <hyperlink ref="M341" r:id="rId1853" xr:uid="{00000000-0004-0000-0100-00003C070000}"/>
    <hyperlink ref="N341" r:id="rId1854" xr:uid="{00000000-0004-0000-0100-00003D070000}"/>
    <hyperlink ref="G342" r:id="rId1855" xr:uid="{00000000-0004-0000-0100-00003E070000}"/>
    <hyperlink ref="I342" r:id="rId1856" xr:uid="{00000000-0004-0000-0100-00003F070000}"/>
    <hyperlink ref="K342" r:id="rId1857" xr:uid="{00000000-0004-0000-0100-000040070000}"/>
    <hyperlink ref="L342" r:id="rId1858" xr:uid="{00000000-0004-0000-0100-000041070000}"/>
    <hyperlink ref="M342" r:id="rId1859" xr:uid="{00000000-0004-0000-0100-000042070000}"/>
    <hyperlink ref="N342" r:id="rId1860" xr:uid="{00000000-0004-0000-0100-000043070000}"/>
    <hyperlink ref="G343" r:id="rId1861" xr:uid="{00000000-0004-0000-0100-000044070000}"/>
    <hyperlink ref="I343" r:id="rId1862" xr:uid="{00000000-0004-0000-0100-000045070000}"/>
    <hyperlink ref="K343" r:id="rId1863" xr:uid="{00000000-0004-0000-0100-000046070000}"/>
    <hyperlink ref="L343" r:id="rId1864" xr:uid="{00000000-0004-0000-0100-000047070000}"/>
    <hyperlink ref="M343" r:id="rId1865" xr:uid="{00000000-0004-0000-0100-000048070000}"/>
    <hyperlink ref="N343" r:id="rId1866" xr:uid="{00000000-0004-0000-0100-000049070000}"/>
    <hyperlink ref="L344" r:id="rId1867" xr:uid="{00000000-0004-0000-0100-00004A070000}"/>
    <hyperlink ref="M344" r:id="rId1868" xr:uid="{00000000-0004-0000-0100-00004B070000}"/>
    <hyperlink ref="N344" r:id="rId1869" xr:uid="{00000000-0004-0000-0100-00004C070000}"/>
    <hyperlink ref="L345" r:id="rId1870" xr:uid="{00000000-0004-0000-0100-00004D070000}"/>
    <hyperlink ref="M345" r:id="rId1871" xr:uid="{00000000-0004-0000-0100-00004E070000}"/>
    <hyperlink ref="N345" r:id="rId1872" xr:uid="{00000000-0004-0000-0100-00004F070000}"/>
    <hyperlink ref="G346" r:id="rId1873" xr:uid="{00000000-0004-0000-0100-000050070000}"/>
    <hyperlink ref="I346" r:id="rId1874" xr:uid="{00000000-0004-0000-0100-000051070000}"/>
    <hyperlink ref="K346" r:id="rId1875" xr:uid="{00000000-0004-0000-0100-000052070000}"/>
    <hyperlink ref="L346" r:id="rId1876" xr:uid="{00000000-0004-0000-0100-000053070000}"/>
    <hyperlink ref="M346" r:id="rId1877" xr:uid="{00000000-0004-0000-0100-000054070000}"/>
    <hyperlink ref="N346" r:id="rId1878" xr:uid="{00000000-0004-0000-0100-000055070000}"/>
    <hyperlink ref="G347" r:id="rId1879" xr:uid="{00000000-0004-0000-0100-000056070000}"/>
    <hyperlink ref="I347" r:id="rId1880" xr:uid="{00000000-0004-0000-0100-000057070000}"/>
    <hyperlink ref="K347" r:id="rId1881" xr:uid="{00000000-0004-0000-0100-000058070000}"/>
    <hyperlink ref="L347" r:id="rId1882" xr:uid="{00000000-0004-0000-0100-000059070000}"/>
    <hyperlink ref="M347" r:id="rId1883" xr:uid="{00000000-0004-0000-0100-00005A070000}"/>
    <hyperlink ref="N347" r:id="rId1884" xr:uid="{00000000-0004-0000-0100-00005B070000}"/>
    <hyperlink ref="G348" r:id="rId1885" xr:uid="{00000000-0004-0000-0100-00005C070000}"/>
    <hyperlink ref="I348" r:id="rId1886" xr:uid="{00000000-0004-0000-0100-00005D070000}"/>
    <hyperlink ref="K348" r:id="rId1887" xr:uid="{00000000-0004-0000-0100-00005E070000}"/>
    <hyperlink ref="L348" r:id="rId1888" xr:uid="{00000000-0004-0000-0100-00005F070000}"/>
    <hyperlink ref="M348" r:id="rId1889" xr:uid="{00000000-0004-0000-0100-000060070000}"/>
    <hyperlink ref="N348" r:id="rId1890" xr:uid="{00000000-0004-0000-0100-000061070000}"/>
    <hyperlink ref="G349" r:id="rId1891" display="https://n2t.net/ark:/65665/30705f03a-3314-4bbc-a4e9-9f7769ea6011" xr:uid="{00000000-0004-0000-0100-000062070000}"/>
    <hyperlink ref="I349" r:id="rId1892" display="https://n2t.net/ark:/65665/3f808884d-a72a-4f67-b700-5f2b2ceb1b0a" xr:uid="{00000000-0004-0000-0100-000063070000}"/>
    <hyperlink ref="L349" r:id="rId1893" display="SAMN48402990" xr:uid="{00000000-0004-0000-0100-000064070000}"/>
    <hyperlink ref="M349" r:id="rId1894" display="SRR33530008" xr:uid="{00000000-0004-0000-0100-000065070000}"/>
    <hyperlink ref="N349" r:id="rId1895" display="PV642261" xr:uid="{00000000-0004-0000-0100-000066070000}"/>
    <hyperlink ref="G350" r:id="rId1896" display="https://n2t.net/ark:/65665/3d9f40c81-3303-4a0b-921c-2516ad84746f" xr:uid="{00000000-0004-0000-0100-000067070000}"/>
    <hyperlink ref="I350" r:id="rId1897" display="https://n2t.net/ark:/65665/345d3e3d4-18eb-4a3e-b11b-a13bc07c7350" xr:uid="{00000000-0004-0000-0100-000068070000}"/>
    <hyperlink ref="L350" r:id="rId1898" display="SAMN48402991" xr:uid="{00000000-0004-0000-0100-000069070000}"/>
    <hyperlink ref="M350" r:id="rId1899" display="SRR33529853" xr:uid="{00000000-0004-0000-0100-00006A070000}"/>
    <hyperlink ref="N350" r:id="rId1900" display="PV642271" xr:uid="{00000000-0004-0000-0100-00006B070000}"/>
    <hyperlink ref="G351" r:id="rId1901" xr:uid="{00000000-0004-0000-0100-00006C070000}"/>
    <hyperlink ref="I351" r:id="rId1902" xr:uid="{00000000-0004-0000-0100-00006D070000}"/>
    <hyperlink ref="K351" r:id="rId1903" xr:uid="{00000000-0004-0000-0100-00006E070000}"/>
    <hyperlink ref="L351" r:id="rId1904" xr:uid="{00000000-0004-0000-0100-00006F070000}"/>
    <hyperlink ref="M351" r:id="rId1905" xr:uid="{00000000-0004-0000-0100-000070070000}"/>
    <hyperlink ref="N351" r:id="rId1906" xr:uid="{00000000-0004-0000-0100-000071070000}"/>
    <hyperlink ref="G352" r:id="rId1907" display="https://n2t.net/ark:/65665/36634697b-1fb9-403f-a8ad-c9b783584a38" xr:uid="{00000000-0004-0000-0100-000072070000}"/>
    <hyperlink ref="I352" r:id="rId1908" display="https://n2t.net/ark:/65665/3c3c40f46-2e8e-4b2a-94cf-cc39f1d170ab" xr:uid="{00000000-0004-0000-0100-000073070000}"/>
    <hyperlink ref="L352" r:id="rId1909" display="SAMN48402992" xr:uid="{00000000-0004-0000-0100-000074070000}"/>
    <hyperlink ref="M352" r:id="rId1910" display="SRR33529842" xr:uid="{00000000-0004-0000-0100-000075070000}"/>
    <hyperlink ref="N352" r:id="rId1911" display="PV642272" xr:uid="{00000000-0004-0000-0100-000076070000}"/>
    <hyperlink ref="G353" r:id="rId1912" display="https://n2t.net/ark:/65665/3a1474c94-bed1-4647-8be8-76c788165be8" xr:uid="{00000000-0004-0000-0100-000077070000}"/>
    <hyperlink ref="I353" r:id="rId1913" display="https://n2t.net/ark:/65665/3d27fc420-20eb-42b5-b815-82a651885a97" xr:uid="{00000000-0004-0000-0100-000078070000}"/>
    <hyperlink ref="L353" r:id="rId1914" display="SAMN48402993" xr:uid="{00000000-0004-0000-0100-000079070000}"/>
    <hyperlink ref="M353" r:id="rId1915" display="SRR33529831" xr:uid="{00000000-0004-0000-0100-00007A070000}"/>
    <hyperlink ref="N353" r:id="rId1916" display="PV642273" xr:uid="{00000000-0004-0000-0100-00007B070000}"/>
    <hyperlink ref="G354" r:id="rId1917" display="https://n2t.net/ark:/65665/36c04e24f-972e-424d-880a-cd0c56f6e2dc" xr:uid="{00000000-0004-0000-0100-00007C070000}"/>
    <hyperlink ref="I354" r:id="rId1918" display="https://n2t.net/ark:/65665/3116ce416-da02-44b5-821e-b365a0ecaee8" xr:uid="{00000000-0004-0000-0100-00007D070000}"/>
    <hyperlink ref="L354" r:id="rId1919" display="SAMN48402994" xr:uid="{00000000-0004-0000-0100-00007E070000}"/>
    <hyperlink ref="M354" r:id="rId1920" display="SRR33529988" xr:uid="{00000000-0004-0000-0100-00007F070000}"/>
    <hyperlink ref="N354" r:id="rId1921" display="PV642275" xr:uid="{00000000-0004-0000-0100-000080070000}"/>
    <hyperlink ref="G355" r:id="rId1922" display="https://n2t.net/ark:/65665/30129d47e-aa44-4ce0-afaa-b1fc9bc0bed1" xr:uid="{00000000-0004-0000-0100-000081070000}"/>
    <hyperlink ref="I355" r:id="rId1923" display="https://n2t.net/ark:/65665/37133de99-e22e-46c9-952d-bc992ad24de4" xr:uid="{00000000-0004-0000-0100-000082070000}"/>
    <hyperlink ref="L355" r:id="rId1924" display="SAMN48403080" xr:uid="{00000000-0004-0000-0100-000083070000}"/>
    <hyperlink ref="M355" r:id="rId1925" display="SRR33530017" xr:uid="{00000000-0004-0000-0100-000084070000}"/>
    <hyperlink ref="N355" r:id="rId1926" display="PV642270" xr:uid="{00000000-0004-0000-0100-000085070000}"/>
    <hyperlink ref="G356" r:id="rId1927" display="https://n2t.net/ark:/65665/3335ea0f9-dde0-4b6e-8f7e-d728a9cbf199" xr:uid="{00000000-0004-0000-0100-000086070000}"/>
    <hyperlink ref="I356" r:id="rId1928" display="https://n2t.net/ark:/65665/3f54503c5-6c98-4ccd-bcea-74612ac161c2" xr:uid="{00000000-0004-0000-0100-000087070000}"/>
    <hyperlink ref="L356" r:id="rId1929" display="SAMN48403081" xr:uid="{00000000-0004-0000-0100-000088070000}"/>
    <hyperlink ref="M356" r:id="rId1930" display="SRR33530016" xr:uid="{00000000-0004-0000-0100-000089070000}"/>
    <hyperlink ref="N356" r:id="rId1931" display="PV642274" xr:uid="{00000000-0004-0000-0100-00008A070000}"/>
    <hyperlink ref="G357" r:id="rId1932" display="https://n2t.net/ark:/65665/35429da28-844f-4e96-90f6-d59e645ca981" xr:uid="{00000000-0004-0000-0100-00008B070000}"/>
    <hyperlink ref="I357" r:id="rId1933" display="https://n2t.net/ark:/65665/3d7cdad6d-a188-441c-a0b4-0f7137001de2" xr:uid="{00000000-0004-0000-0100-00008C070000}"/>
    <hyperlink ref="L357" r:id="rId1934" display="SAMN48403082" xr:uid="{00000000-0004-0000-0100-00008D070000}"/>
    <hyperlink ref="M357" r:id="rId1935" display="SRR33530015" xr:uid="{00000000-0004-0000-0100-00008E070000}"/>
    <hyperlink ref="N357" r:id="rId1936" display="PV642276" xr:uid="{00000000-0004-0000-0100-00008F070000}"/>
    <hyperlink ref="L358" r:id="rId1937" xr:uid="{00000000-0004-0000-0100-000090070000}"/>
    <hyperlink ref="M358" r:id="rId1938" xr:uid="{00000000-0004-0000-0100-000091070000}"/>
    <hyperlink ref="N358" r:id="rId1939" xr:uid="{00000000-0004-0000-0100-000092070000}"/>
    <hyperlink ref="G359" r:id="rId1940" xr:uid="{00000000-0004-0000-0100-000093070000}"/>
    <hyperlink ref="I359" r:id="rId1941" xr:uid="{00000000-0004-0000-0100-000094070000}"/>
    <hyperlink ref="K359" r:id="rId1942" xr:uid="{00000000-0004-0000-0100-000095070000}"/>
    <hyperlink ref="L359" r:id="rId1943" xr:uid="{00000000-0004-0000-0100-000096070000}"/>
    <hyperlink ref="M359" r:id="rId1944" xr:uid="{00000000-0004-0000-0100-000097070000}"/>
    <hyperlink ref="N359" r:id="rId1945" xr:uid="{00000000-0004-0000-0100-000098070000}"/>
    <hyperlink ref="G360" r:id="rId1946" xr:uid="{00000000-0004-0000-0100-000099070000}"/>
    <hyperlink ref="I360" r:id="rId1947" xr:uid="{00000000-0004-0000-0100-00009A070000}"/>
    <hyperlink ref="K360" r:id="rId1948" xr:uid="{00000000-0004-0000-0100-00009B070000}"/>
    <hyperlink ref="L360" r:id="rId1949" xr:uid="{00000000-0004-0000-0100-00009C070000}"/>
    <hyperlink ref="M360" r:id="rId1950" xr:uid="{00000000-0004-0000-0100-00009D070000}"/>
    <hyperlink ref="N360" r:id="rId1951" xr:uid="{00000000-0004-0000-0100-00009E070000}"/>
    <hyperlink ref="G361" r:id="rId1952" xr:uid="{00000000-0004-0000-0100-00009F070000}"/>
    <hyperlink ref="I361" r:id="rId1953" xr:uid="{00000000-0004-0000-0100-0000A0070000}"/>
    <hyperlink ref="K361" r:id="rId1954" xr:uid="{00000000-0004-0000-0100-0000A1070000}"/>
    <hyperlink ref="L361" r:id="rId1955" xr:uid="{00000000-0004-0000-0100-0000A2070000}"/>
    <hyperlink ref="M361" r:id="rId1956" xr:uid="{00000000-0004-0000-0100-0000A3070000}"/>
    <hyperlink ref="N361" r:id="rId1957" xr:uid="{00000000-0004-0000-0100-0000A4070000}"/>
    <hyperlink ref="G362" r:id="rId1958" xr:uid="{00000000-0004-0000-0100-0000A5070000}"/>
    <hyperlink ref="I362" r:id="rId1959" xr:uid="{00000000-0004-0000-0100-0000A6070000}"/>
    <hyperlink ref="K362" r:id="rId1960" xr:uid="{00000000-0004-0000-0100-0000A7070000}"/>
    <hyperlink ref="L362" r:id="rId1961" xr:uid="{00000000-0004-0000-0100-0000A8070000}"/>
    <hyperlink ref="M362" r:id="rId1962" xr:uid="{00000000-0004-0000-0100-0000A9070000}"/>
    <hyperlink ref="N362" r:id="rId1963" xr:uid="{00000000-0004-0000-0100-0000AA070000}"/>
    <hyperlink ref="G363" r:id="rId1964" xr:uid="{00000000-0004-0000-0100-0000AB070000}"/>
    <hyperlink ref="I363" r:id="rId1965" xr:uid="{00000000-0004-0000-0100-0000AC070000}"/>
    <hyperlink ref="K363" r:id="rId1966" xr:uid="{00000000-0004-0000-0100-0000AD070000}"/>
    <hyperlink ref="L363" r:id="rId1967" xr:uid="{00000000-0004-0000-0100-0000AE070000}"/>
    <hyperlink ref="M363" r:id="rId1968" xr:uid="{00000000-0004-0000-0100-0000AF070000}"/>
    <hyperlink ref="N363" r:id="rId1969" xr:uid="{00000000-0004-0000-0100-0000B0070000}"/>
    <hyperlink ref="G364" r:id="rId1970" xr:uid="{00000000-0004-0000-0100-0000B1070000}"/>
    <hyperlink ref="I364" r:id="rId1971" xr:uid="{00000000-0004-0000-0100-0000B2070000}"/>
    <hyperlink ref="K364" r:id="rId1972" xr:uid="{00000000-0004-0000-0100-0000B3070000}"/>
    <hyperlink ref="L364" r:id="rId1973" xr:uid="{00000000-0004-0000-0100-0000B4070000}"/>
    <hyperlink ref="M364" r:id="rId1974" xr:uid="{00000000-0004-0000-0100-0000B5070000}"/>
    <hyperlink ref="N364" r:id="rId1975" xr:uid="{00000000-0004-0000-0100-0000B6070000}"/>
    <hyperlink ref="G365" r:id="rId1976" xr:uid="{00000000-0004-0000-0100-0000B7070000}"/>
    <hyperlink ref="I365" r:id="rId1977" xr:uid="{00000000-0004-0000-0100-0000B8070000}"/>
    <hyperlink ref="K365" r:id="rId1978" xr:uid="{00000000-0004-0000-0100-0000B9070000}"/>
    <hyperlink ref="L365" r:id="rId1979" xr:uid="{00000000-0004-0000-0100-0000BA070000}"/>
    <hyperlink ref="M365" r:id="rId1980" xr:uid="{00000000-0004-0000-0100-0000BB070000}"/>
    <hyperlink ref="N365" r:id="rId1981" xr:uid="{00000000-0004-0000-0100-0000BC070000}"/>
    <hyperlink ref="G366" r:id="rId1982" xr:uid="{00000000-0004-0000-0100-0000BD070000}"/>
    <hyperlink ref="I366" r:id="rId1983" xr:uid="{00000000-0004-0000-0100-0000BE070000}"/>
    <hyperlink ref="K366" r:id="rId1984" xr:uid="{00000000-0004-0000-0100-0000BF070000}"/>
    <hyperlink ref="L366" r:id="rId1985" xr:uid="{00000000-0004-0000-0100-0000C0070000}"/>
    <hyperlink ref="M366" r:id="rId1986" xr:uid="{00000000-0004-0000-0100-0000C1070000}"/>
    <hyperlink ref="N366" r:id="rId1987" xr:uid="{00000000-0004-0000-0100-0000C2070000}"/>
    <hyperlink ref="G367" r:id="rId1988" xr:uid="{00000000-0004-0000-0100-0000C3070000}"/>
    <hyperlink ref="I367" r:id="rId1989" xr:uid="{00000000-0004-0000-0100-0000C4070000}"/>
    <hyperlink ref="K367" r:id="rId1990" xr:uid="{00000000-0004-0000-0100-0000C5070000}"/>
    <hyperlink ref="L367" r:id="rId1991" xr:uid="{00000000-0004-0000-0100-0000C6070000}"/>
    <hyperlink ref="M367" r:id="rId1992" xr:uid="{00000000-0004-0000-0100-0000C7070000}"/>
    <hyperlink ref="N367" r:id="rId1993" xr:uid="{00000000-0004-0000-0100-0000C8070000}"/>
    <hyperlink ref="G368" r:id="rId1994" xr:uid="{00000000-0004-0000-0100-0000C9070000}"/>
    <hyperlink ref="K368" r:id="rId1995" xr:uid="{00000000-0004-0000-0100-0000CA070000}"/>
    <hyperlink ref="L368" r:id="rId1996" xr:uid="{00000000-0004-0000-0100-0000CB070000}"/>
    <hyperlink ref="M368" r:id="rId1997" xr:uid="{00000000-0004-0000-0100-0000CC070000}"/>
    <hyperlink ref="N368" r:id="rId1998" xr:uid="{00000000-0004-0000-0100-0000CD070000}"/>
    <hyperlink ref="G369" r:id="rId1999" xr:uid="{00000000-0004-0000-0100-0000CE070000}"/>
    <hyperlink ref="I369" r:id="rId2000" xr:uid="{00000000-0004-0000-0100-0000CF070000}"/>
    <hyperlink ref="K369" r:id="rId2001" xr:uid="{00000000-0004-0000-0100-0000D0070000}"/>
    <hyperlink ref="L369" r:id="rId2002" xr:uid="{00000000-0004-0000-0100-0000D1070000}"/>
    <hyperlink ref="M369" r:id="rId2003" xr:uid="{00000000-0004-0000-0100-0000D2070000}"/>
    <hyperlink ref="N369" r:id="rId2004" xr:uid="{00000000-0004-0000-0100-0000D3070000}"/>
    <hyperlink ref="L370" r:id="rId2005" xr:uid="{00000000-0004-0000-0100-0000D4070000}"/>
    <hyperlink ref="M370" r:id="rId2006" xr:uid="{00000000-0004-0000-0100-0000D5070000}"/>
    <hyperlink ref="N370" r:id="rId2007" xr:uid="{00000000-0004-0000-0100-0000D6070000}"/>
    <hyperlink ref="G371" r:id="rId2008" xr:uid="{00000000-0004-0000-0100-0000D7070000}"/>
    <hyperlink ref="K371" r:id="rId2009" xr:uid="{00000000-0004-0000-0100-0000D8070000}"/>
    <hyperlink ref="L371" r:id="rId2010" xr:uid="{00000000-0004-0000-0100-0000D9070000}"/>
    <hyperlink ref="M371" r:id="rId2011" xr:uid="{00000000-0004-0000-0100-0000DA070000}"/>
    <hyperlink ref="N371" r:id="rId2012" xr:uid="{00000000-0004-0000-0100-0000DB070000}"/>
    <hyperlink ref="L372" r:id="rId2013" xr:uid="{00000000-0004-0000-0100-0000DC070000}"/>
    <hyperlink ref="M372" r:id="rId2014" xr:uid="{00000000-0004-0000-0100-0000DD070000}"/>
    <hyperlink ref="N372" r:id="rId2015" xr:uid="{00000000-0004-0000-0100-0000DE070000}"/>
    <hyperlink ref="L373" r:id="rId2016" xr:uid="{00000000-0004-0000-0100-0000DF070000}"/>
    <hyperlink ref="M373" r:id="rId2017" xr:uid="{00000000-0004-0000-0100-0000E0070000}"/>
    <hyperlink ref="N373" r:id="rId2018" xr:uid="{00000000-0004-0000-0100-0000E1070000}"/>
    <hyperlink ref="G374" r:id="rId2019" xr:uid="{00000000-0004-0000-0100-0000E2070000}"/>
    <hyperlink ref="I374" r:id="rId2020" xr:uid="{00000000-0004-0000-0100-0000E3070000}"/>
    <hyperlink ref="K374" r:id="rId2021" xr:uid="{00000000-0004-0000-0100-0000E4070000}"/>
    <hyperlink ref="L374" r:id="rId2022" xr:uid="{00000000-0004-0000-0100-0000E5070000}"/>
    <hyperlink ref="M374" r:id="rId2023" xr:uid="{00000000-0004-0000-0100-0000E6070000}"/>
    <hyperlink ref="N374" r:id="rId2024" xr:uid="{00000000-0004-0000-0100-0000E7070000}"/>
    <hyperlink ref="G375" r:id="rId2025" xr:uid="{00000000-0004-0000-0100-0000E8070000}"/>
    <hyperlink ref="I375" r:id="rId2026" xr:uid="{00000000-0004-0000-0100-0000E9070000}"/>
    <hyperlink ref="K375" r:id="rId2027" xr:uid="{00000000-0004-0000-0100-0000EA070000}"/>
    <hyperlink ref="L375" r:id="rId2028" xr:uid="{00000000-0004-0000-0100-0000EB070000}"/>
    <hyperlink ref="M375" r:id="rId2029" xr:uid="{00000000-0004-0000-0100-0000EC070000}"/>
    <hyperlink ref="N375" r:id="rId2030" xr:uid="{00000000-0004-0000-0100-0000ED070000}"/>
    <hyperlink ref="G376" r:id="rId2031" xr:uid="{00000000-0004-0000-0100-0000EE070000}"/>
    <hyperlink ref="I376" r:id="rId2032" xr:uid="{00000000-0004-0000-0100-0000EF070000}"/>
    <hyperlink ref="K376" r:id="rId2033" xr:uid="{00000000-0004-0000-0100-0000F0070000}"/>
    <hyperlink ref="L376" r:id="rId2034" xr:uid="{00000000-0004-0000-0100-0000F1070000}"/>
    <hyperlink ref="M376" r:id="rId2035" xr:uid="{00000000-0004-0000-0100-0000F2070000}"/>
    <hyperlink ref="N376" r:id="rId2036" xr:uid="{00000000-0004-0000-0100-0000F3070000}"/>
    <hyperlink ref="L377" r:id="rId2037" xr:uid="{00000000-0004-0000-0100-0000F4070000}"/>
    <hyperlink ref="M377" r:id="rId2038" xr:uid="{00000000-0004-0000-0100-0000F5070000}"/>
    <hyperlink ref="N377" r:id="rId2039" xr:uid="{00000000-0004-0000-0100-0000F6070000}"/>
    <hyperlink ref="L378" r:id="rId2040" xr:uid="{00000000-0004-0000-0100-0000F7070000}"/>
    <hyperlink ref="M378" r:id="rId2041" xr:uid="{00000000-0004-0000-0100-0000F8070000}"/>
    <hyperlink ref="N378" r:id="rId2042" xr:uid="{00000000-0004-0000-0100-0000F9070000}"/>
    <hyperlink ref="G379" r:id="rId2043" xr:uid="{00000000-0004-0000-0100-0000FA070000}"/>
    <hyperlink ref="I379" r:id="rId2044" xr:uid="{00000000-0004-0000-0100-0000FB070000}"/>
    <hyperlink ref="K379" r:id="rId2045" xr:uid="{00000000-0004-0000-0100-0000FC070000}"/>
    <hyperlink ref="L379" r:id="rId2046" xr:uid="{00000000-0004-0000-0100-0000FD070000}"/>
    <hyperlink ref="M379" r:id="rId2047" xr:uid="{00000000-0004-0000-0100-0000FE070000}"/>
    <hyperlink ref="N379" r:id="rId2048" xr:uid="{00000000-0004-0000-0100-0000FF070000}"/>
    <hyperlink ref="G380" r:id="rId2049" xr:uid="{00000000-0004-0000-0100-000000080000}"/>
    <hyperlink ref="I380" r:id="rId2050" xr:uid="{00000000-0004-0000-0100-000001080000}"/>
    <hyperlink ref="K380" r:id="rId2051" xr:uid="{00000000-0004-0000-0100-000002080000}"/>
    <hyperlink ref="L380" r:id="rId2052" xr:uid="{00000000-0004-0000-0100-000003080000}"/>
    <hyperlink ref="M380" r:id="rId2053" xr:uid="{00000000-0004-0000-0100-000004080000}"/>
    <hyperlink ref="N380" r:id="rId2054" xr:uid="{00000000-0004-0000-0100-000005080000}"/>
    <hyperlink ref="L381" r:id="rId2055" xr:uid="{00000000-0004-0000-0100-000006080000}"/>
    <hyperlink ref="M381" r:id="rId2056" xr:uid="{00000000-0004-0000-0100-000007080000}"/>
    <hyperlink ref="N381" r:id="rId2057" xr:uid="{00000000-0004-0000-0100-000008080000}"/>
    <hyperlink ref="G382" r:id="rId2058" xr:uid="{00000000-0004-0000-0100-000009080000}"/>
    <hyperlink ref="I382" r:id="rId2059" xr:uid="{00000000-0004-0000-0100-00000A080000}"/>
    <hyperlink ref="L382" r:id="rId2060" xr:uid="{00000000-0004-0000-0100-00000B080000}"/>
    <hyperlink ref="M382" r:id="rId2061" xr:uid="{00000000-0004-0000-0100-00000C080000}"/>
    <hyperlink ref="N382" r:id="rId2062" xr:uid="{00000000-0004-0000-0100-00000D080000}"/>
    <hyperlink ref="G383" r:id="rId2063" xr:uid="{00000000-0004-0000-0100-00000E080000}"/>
    <hyperlink ref="I383" r:id="rId2064" xr:uid="{00000000-0004-0000-0100-00000F080000}"/>
    <hyperlink ref="K383" r:id="rId2065" xr:uid="{00000000-0004-0000-0100-000010080000}"/>
    <hyperlink ref="L383" r:id="rId2066" xr:uid="{00000000-0004-0000-0100-000011080000}"/>
    <hyperlink ref="M383" r:id="rId2067" xr:uid="{00000000-0004-0000-0100-000012080000}"/>
    <hyperlink ref="N383" r:id="rId2068" xr:uid="{00000000-0004-0000-0100-000013080000}"/>
    <hyperlink ref="G384" r:id="rId2069" xr:uid="{00000000-0004-0000-0100-000014080000}"/>
    <hyperlink ref="I384" r:id="rId2070" xr:uid="{00000000-0004-0000-0100-000015080000}"/>
    <hyperlink ref="K384" r:id="rId2071" xr:uid="{00000000-0004-0000-0100-000016080000}"/>
    <hyperlink ref="L384" r:id="rId2072" xr:uid="{00000000-0004-0000-0100-000017080000}"/>
    <hyperlink ref="M384" r:id="rId2073" xr:uid="{00000000-0004-0000-0100-000018080000}"/>
    <hyperlink ref="N384" r:id="rId2074" xr:uid="{00000000-0004-0000-0100-000019080000}"/>
    <hyperlink ref="G385" r:id="rId2075" xr:uid="{00000000-0004-0000-0100-00001A080000}"/>
    <hyperlink ref="I385" r:id="rId2076" xr:uid="{00000000-0004-0000-0100-00001B080000}"/>
    <hyperlink ref="K385" r:id="rId2077" xr:uid="{00000000-0004-0000-0100-00001C080000}"/>
    <hyperlink ref="L385" r:id="rId2078" xr:uid="{00000000-0004-0000-0100-00001D080000}"/>
    <hyperlink ref="M385" r:id="rId2079" xr:uid="{00000000-0004-0000-0100-00001E080000}"/>
    <hyperlink ref="N385" r:id="rId2080" xr:uid="{00000000-0004-0000-0100-00001F080000}"/>
    <hyperlink ref="G386" r:id="rId2081" xr:uid="{00000000-0004-0000-0100-000020080000}"/>
    <hyperlink ref="I386" r:id="rId2082" xr:uid="{00000000-0004-0000-0100-000021080000}"/>
    <hyperlink ref="K386" r:id="rId2083" xr:uid="{00000000-0004-0000-0100-000022080000}"/>
    <hyperlink ref="L386" r:id="rId2084" xr:uid="{00000000-0004-0000-0100-000023080000}"/>
    <hyperlink ref="M386" r:id="rId2085" xr:uid="{00000000-0004-0000-0100-000024080000}"/>
    <hyperlink ref="N386" r:id="rId2086" xr:uid="{00000000-0004-0000-0100-000025080000}"/>
    <hyperlink ref="G387" r:id="rId2087" xr:uid="{00000000-0004-0000-0100-000026080000}"/>
    <hyperlink ref="I387" r:id="rId2088" xr:uid="{00000000-0004-0000-0100-000027080000}"/>
    <hyperlink ref="K387" r:id="rId2089" xr:uid="{00000000-0004-0000-0100-000028080000}"/>
    <hyperlink ref="L387" r:id="rId2090" xr:uid="{00000000-0004-0000-0100-000029080000}"/>
    <hyperlink ref="M387" r:id="rId2091" xr:uid="{00000000-0004-0000-0100-00002A080000}"/>
    <hyperlink ref="N387" r:id="rId2092" xr:uid="{00000000-0004-0000-0100-00002B080000}"/>
    <hyperlink ref="G388" r:id="rId2093" xr:uid="{00000000-0004-0000-0100-00002C080000}"/>
    <hyperlink ref="I388" r:id="rId2094" xr:uid="{00000000-0004-0000-0100-00002D080000}"/>
    <hyperlink ref="K388" r:id="rId2095" xr:uid="{00000000-0004-0000-0100-00002E080000}"/>
    <hyperlink ref="L388" r:id="rId2096" xr:uid="{00000000-0004-0000-0100-00002F080000}"/>
    <hyperlink ref="N388" r:id="rId2097" xr:uid="{00000000-0004-0000-0100-000030080000}"/>
    <hyperlink ref="G389" r:id="rId2098" display="https://n2t.net/ark:/65665/388ce7c76-087f-4c09-a32c-1d4574472219" xr:uid="{00000000-0004-0000-0100-000031080000}"/>
    <hyperlink ref="I389" r:id="rId2099" display="https://n2t.net/ark:/65665/343503aad-fa0f-46d4-b3a7-a23650c68129" xr:uid="{00000000-0004-0000-0100-000032080000}"/>
    <hyperlink ref="L389" r:id="rId2100" display="SAMN48403153" xr:uid="{00000000-0004-0000-0100-000033080000}"/>
    <hyperlink ref="M389" r:id="rId2101" display="SRR33529721" xr:uid="{00000000-0004-0000-0100-000034080000}"/>
    <hyperlink ref="N389" r:id="rId2102" display="PV656770" xr:uid="{00000000-0004-0000-0100-000035080000}"/>
    <hyperlink ref="G390" r:id="rId2103" display="https://n2t.net/ark:/65665/3f79a8e8f-1cfa-426b-83ca-f1ea6d3c5147" xr:uid="{00000000-0004-0000-0100-000036080000}"/>
    <hyperlink ref="I390" r:id="rId2104" display="https://n2t.net/ark:/65665/3c7210801-da0e-4bfe-b07e-e45e8d7913fb" xr:uid="{00000000-0004-0000-0100-000037080000}"/>
    <hyperlink ref="L390" r:id="rId2105" display="SAMN48403154" xr:uid="{00000000-0004-0000-0100-000038080000}"/>
    <hyperlink ref="M390" r:id="rId2106" display="SRR33529720" xr:uid="{00000000-0004-0000-0100-000039080000}"/>
    <hyperlink ref="N390" r:id="rId2107" display="PV656771" xr:uid="{00000000-0004-0000-0100-00003A080000}"/>
    <hyperlink ref="G391" r:id="rId2108" display="https://n2t.net/ark:/65665/30cd9c079-886b-4d55-954e-b5c96565f8ac" xr:uid="{00000000-0004-0000-0100-00003B080000}"/>
    <hyperlink ref="I391" r:id="rId2109" display="https://n2t.net/ark:/65665/36da1c16e-780d-4fca-a93b-c82856614ef5" xr:uid="{00000000-0004-0000-0100-00003C080000}"/>
    <hyperlink ref="L391" r:id="rId2110" display="SAMN48403155" xr:uid="{00000000-0004-0000-0100-00003D080000}"/>
    <hyperlink ref="M391" r:id="rId2111" display="SRR33529719" xr:uid="{00000000-0004-0000-0100-00003E080000}"/>
    <hyperlink ref="N391" r:id="rId2112" display="PV656772" xr:uid="{00000000-0004-0000-0100-00003F080000}"/>
    <hyperlink ref="G392" r:id="rId2113" xr:uid="{00000000-0004-0000-0100-000040080000}"/>
    <hyperlink ref="I392" r:id="rId2114" xr:uid="{00000000-0004-0000-0100-000041080000}"/>
    <hyperlink ref="K392" r:id="rId2115" xr:uid="{00000000-0004-0000-0100-000042080000}"/>
    <hyperlink ref="L392" r:id="rId2116" xr:uid="{00000000-0004-0000-0100-000043080000}"/>
    <hyperlink ref="M392" r:id="rId2117" xr:uid="{00000000-0004-0000-0100-000044080000}"/>
    <hyperlink ref="N392" r:id="rId2118" xr:uid="{00000000-0004-0000-0100-000045080000}"/>
    <hyperlink ref="G393" r:id="rId2119" xr:uid="{00000000-0004-0000-0100-000046080000}"/>
    <hyperlink ref="I393" r:id="rId2120" xr:uid="{00000000-0004-0000-0100-000047080000}"/>
    <hyperlink ref="K393" r:id="rId2121" xr:uid="{00000000-0004-0000-0100-000048080000}"/>
    <hyperlink ref="L393" r:id="rId2122" xr:uid="{00000000-0004-0000-0100-000049080000}"/>
    <hyperlink ref="M393" r:id="rId2123" xr:uid="{00000000-0004-0000-0100-00004A080000}"/>
    <hyperlink ref="N393" r:id="rId2124" xr:uid="{00000000-0004-0000-0100-00004B080000}"/>
    <hyperlink ref="G394" r:id="rId2125" xr:uid="{00000000-0004-0000-0100-00004C080000}"/>
    <hyperlink ref="I394" r:id="rId2126" xr:uid="{00000000-0004-0000-0100-00004D080000}"/>
    <hyperlink ref="K394" r:id="rId2127" xr:uid="{00000000-0004-0000-0100-00004E080000}"/>
    <hyperlink ref="L394" r:id="rId2128" xr:uid="{00000000-0004-0000-0100-00004F080000}"/>
    <hyperlink ref="M394" r:id="rId2129" xr:uid="{00000000-0004-0000-0100-000050080000}"/>
    <hyperlink ref="N394" r:id="rId2130" xr:uid="{00000000-0004-0000-0100-000051080000}"/>
    <hyperlink ref="L395" r:id="rId2131" xr:uid="{00000000-0004-0000-0100-000052080000}"/>
    <hyperlink ref="M395" r:id="rId2132" xr:uid="{00000000-0004-0000-0100-000053080000}"/>
    <hyperlink ref="N395" r:id="rId2133" xr:uid="{00000000-0004-0000-0100-000054080000}"/>
    <hyperlink ref="G396" r:id="rId2134" xr:uid="{00000000-0004-0000-0100-000055080000}"/>
    <hyperlink ref="I396" r:id="rId2135" xr:uid="{00000000-0004-0000-0100-000056080000}"/>
    <hyperlink ref="K396" r:id="rId2136" xr:uid="{00000000-0004-0000-0100-000057080000}"/>
    <hyperlink ref="L396" r:id="rId2137" xr:uid="{00000000-0004-0000-0100-000058080000}"/>
    <hyperlink ref="M396" r:id="rId2138" xr:uid="{00000000-0004-0000-0100-000059080000}"/>
    <hyperlink ref="N396" r:id="rId2139" xr:uid="{00000000-0004-0000-0100-00005A080000}"/>
    <hyperlink ref="G397" r:id="rId2140" xr:uid="{00000000-0004-0000-0100-00005B080000}"/>
    <hyperlink ref="I397" r:id="rId2141" xr:uid="{00000000-0004-0000-0100-00005C080000}"/>
    <hyperlink ref="K397" r:id="rId2142" xr:uid="{00000000-0004-0000-0100-00005D080000}"/>
    <hyperlink ref="L397" r:id="rId2143" xr:uid="{00000000-0004-0000-0100-00005E080000}"/>
    <hyperlink ref="M397" r:id="rId2144" xr:uid="{00000000-0004-0000-0100-00005F080000}"/>
    <hyperlink ref="N397" r:id="rId2145" xr:uid="{00000000-0004-0000-0100-000060080000}"/>
    <hyperlink ref="G398" r:id="rId2146" xr:uid="{00000000-0004-0000-0100-000061080000}"/>
    <hyperlink ref="I398" r:id="rId2147" xr:uid="{00000000-0004-0000-0100-000062080000}"/>
    <hyperlink ref="K398" r:id="rId2148" xr:uid="{00000000-0004-0000-0100-000063080000}"/>
    <hyperlink ref="L398" r:id="rId2149" xr:uid="{00000000-0004-0000-0100-000064080000}"/>
    <hyperlink ref="M398" r:id="rId2150" xr:uid="{00000000-0004-0000-0100-000065080000}"/>
    <hyperlink ref="N398" r:id="rId2151" xr:uid="{00000000-0004-0000-0100-000066080000}"/>
    <hyperlink ref="G399" r:id="rId2152" xr:uid="{00000000-0004-0000-0100-000067080000}"/>
    <hyperlink ref="I399" r:id="rId2153" xr:uid="{00000000-0004-0000-0100-000068080000}"/>
    <hyperlink ref="K399" r:id="rId2154" xr:uid="{00000000-0004-0000-0100-000069080000}"/>
    <hyperlink ref="L399" r:id="rId2155" xr:uid="{00000000-0004-0000-0100-00006A080000}"/>
    <hyperlink ref="M399" r:id="rId2156" xr:uid="{00000000-0004-0000-0100-00006B080000}"/>
    <hyperlink ref="N399" r:id="rId2157" xr:uid="{00000000-0004-0000-0100-00006C080000}"/>
    <hyperlink ref="G400" r:id="rId2158" xr:uid="{00000000-0004-0000-0100-00006D080000}"/>
    <hyperlink ref="I400" r:id="rId2159" xr:uid="{00000000-0004-0000-0100-00006E080000}"/>
    <hyperlink ref="K400" r:id="rId2160" xr:uid="{00000000-0004-0000-0100-00006F080000}"/>
    <hyperlink ref="L400" r:id="rId2161" xr:uid="{00000000-0004-0000-0100-000070080000}"/>
    <hyperlink ref="M400" r:id="rId2162" xr:uid="{00000000-0004-0000-0100-000071080000}"/>
    <hyperlink ref="N400" r:id="rId2163" xr:uid="{00000000-0004-0000-0100-000072080000}"/>
    <hyperlink ref="G401" r:id="rId2164" xr:uid="{00000000-0004-0000-0100-000073080000}"/>
    <hyperlink ref="I401" r:id="rId2165" xr:uid="{00000000-0004-0000-0100-000074080000}"/>
    <hyperlink ref="K401" r:id="rId2166" xr:uid="{00000000-0004-0000-0100-000075080000}"/>
    <hyperlink ref="L401" r:id="rId2167" xr:uid="{00000000-0004-0000-0100-000076080000}"/>
    <hyperlink ref="M401" r:id="rId2168" xr:uid="{00000000-0004-0000-0100-000077080000}"/>
    <hyperlink ref="N401" r:id="rId2169" xr:uid="{00000000-0004-0000-0100-000078080000}"/>
    <hyperlink ref="G402" r:id="rId2170" xr:uid="{00000000-0004-0000-0100-000079080000}"/>
    <hyperlink ref="I402" r:id="rId2171" xr:uid="{00000000-0004-0000-0100-00007A080000}"/>
    <hyperlink ref="K402" r:id="rId2172" xr:uid="{00000000-0004-0000-0100-00007B080000}"/>
    <hyperlink ref="L402" r:id="rId2173" xr:uid="{00000000-0004-0000-0100-00007C080000}"/>
    <hyperlink ref="M402" r:id="rId2174" xr:uid="{00000000-0004-0000-0100-00007D080000}"/>
    <hyperlink ref="N402" r:id="rId2175" xr:uid="{00000000-0004-0000-0100-00007E080000}"/>
    <hyperlink ref="G403" r:id="rId2176" xr:uid="{00000000-0004-0000-0100-00007F080000}"/>
    <hyperlink ref="I403" r:id="rId2177" xr:uid="{00000000-0004-0000-0100-000080080000}"/>
    <hyperlink ref="K403" r:id="rId2178" xr:uid="{00000000-0004-0000-0100-000081080000}"/>
    <hyperlink ref="L403" r:id="rId2179" xr:uid="{00000000-0004-0000-0100-000082080000}"/>
    <hyperlink ref="M403" r:id="rId2180" xr:uid="{00000000-0004-0000-0100-000083080000}"/>
    <hyperlink ref="N403" r:id="rId2181" xr:uid="{00000000-0004-0000-0100-000084080000}"/>
    <hyperlink ref="G404" r:id="rId2182" xr:uid="{00000000-0004-0000-0100-000085080000}"/>
    <hyperlink ref="I404" r:id="rId2183" xr:uid="{00000000-0004-0000-0100-000086080000}"/>
    <hyperlink ref="K404" r:id="rId2184" xr:uid="{00000000-0004-0000-0100-000087080000}"/>
    <hyperlink ref="L404" r:id="rId2185" xr:uid="{00000000-0004-0000-0100-000088080000}"/>
    <hyperlink ref="M404" r:id="rId2186" xr:uid="{00000000-0004-0000-0100-000089080000}"/>
    <hyperlink ref="N404" r:id="rId2187" xr:uid="{00000000-0004-0000-0100-00008A080000}"/>
    <hyperlink ref="L405" r:id="rId2188" xr:uid="{00000000-0004-0000-0100-00008B080000}"/>
    <hyperlink ref="M405" r:id="rId2189" xr:uid="{00000000-0004-0000-0100-00008C080000}"/>
    <hyperlink ref="N405" r:id="rId2190" xr:uid="{00000000-0004-0000-0100-00008D080000}"/>
    <hyperlink ref="G406" r:id="rId2191" xr:uid="{00000000-0004-0000-0100-00008E080000}"/>
    <hyperlink ref="I406" r:id="rId2192" xr:uid="{00000000-0004-0000-0100-00008F080000}"/>
    <hyperlink ref="K406" r:id="rId2193" xr:uid="{00000000-0004-0000-0100-000090080000}"/>
    <hyperlink ref="L406" r:id="rId2194" xr:uid="{00000000-0004-0000-0100-000091080000}"/>
    <hyperlink ref="M406" r:id="rId2195" xr:uid="{00000000-0004-0000-0100-000092080000}"/>
    <hyperlink ref="N406" r:id="rId2196" xr:uid="{00000000-0004-0000-0100-000093080000}"/>
    <hyperlink ref="G407" r:id="rId2197" xr:uid="{00000000-0004-0000-0100-000094080000}"/>
    <hyperlink ref="I407" r:id="rId2198" xr:uid="{00000000-0004-0000-0100-000095080000}"/>
    <hyperlink ref="K407" r:id="rId2199" xr:uid="{00000000-0004-0000-0100-000096080000}"/>
    <hyperlink ref="L407" r:id="rId2200" xr:uid="{00000000-0004-0000-0100-000097080000}"/>
    <hyperlink ref="M407" r:id="rId2201" xr:uid="{00000000-0004-0000-0100-000098080000}"/>
    <hyperlink ref="N407" r:id="rId2202" xr:uid="{00000000-0004-0000-0100-000099080000}"/>
    <hyperlink ref="G408" r:id="rId2203" xr:uid="{00000000-0004-0000-0100-00009A080000}"/>
    <hyperlink ref="I408" r:id="rId2204" xr:uid="{00000000-0004-0000-0100-00009B080000}"/>
    <hyperlink ref="K408" r:id="rId2205" xr:uid="{00000000-0004-0000-0100-00009C080000}"/>
    <hyperlink ref="L408" r:id="rId2206" xr:uid="{00000000-0004-0000-0100-00009D080000}"/>
    <hyperlink ref="M408" r:id="rId2207" xr:uid="{00000000-0004-0000-0100-00009E080000}"/>
    <hyperlink ref="N408" r:id="rId2208" xr:uid="{00000000-0004-0000-0100-00009F080000}"/>
    <hyperlink ref="G409" r:id="rId2209" xr:uid="{00000000-0004-0000-0100-0000A0080000}"/>
    <hyperlink ref="I409" r:id="rId2210" xr:uid="{00000000-0004-0000-0100-0000A1080000}"/>
    <hyperlink ref="K409" r:id="rId2211" xr:uid="{00000000-0004-0000-0100-0000A2080000}"/>
    <hyperlink ref="L409" r:id="rId2212" xr:uid="{00000000-0004-0000-0100-0000A3080000}"/>
    <hyperlink ref="M409" r:id="rId2213" xr:uid="{00000000-0004-0000-0100-0000A4080000}"/>
    <hyperlink ref="N409" r:id="rId2214" xr:uid="{00000000-0004-0000-0100-0000A5080000}"/>
    <hyperlink ref="G410" r:id="rId2215" xr:uid="{00000000-0004-0000-0100-0000A6080000}"/>
    <hyperlink ref="I410" r:id="rId2216" xr:uid="{00000000-0004-0000-0100-0000A7080000}"/>
    <hyperlink ref="K410" r:id="rId2217" xr:uid="{00000000-0004-0000-0100-0000A8080000}"/>
    <hyperlink ref="L410" r:id="rId2218" xr:uid="{00000000-0004-0000-0100-0000A9080000}"/>
    <hyperlink ref="M410" r:id="rId2219" xr:uid="{00000000-0004-0000-0100-0000AA080000}"/>
    <hyperlink ref="N410" r:id="rId2220" xr:uid="{00000000-0004-0000-0100-0000AB080000}"/>
    <hyperlink ref="G411" r:id="rId2221" xr:uid="{00000000-0004-0000-0100-0000AC080000}"/>
    <hyperlink ref="I411" r:id="rId2222" xr:uid="{00000000-0004-0000-0100-0000AD080000}"/>
    <hyperlink ref="K411" r:id="rId2223" xr:uid="{00000000-0004-0000-0100-0000AE080000}"/>
    <hyperlink ref="L411" r:id="rId2224" xr:uid="{00000000-0004-0000-0100-0000AF080000}"/>
    <hyperlink ref="M411" r:id="rId2225" xr:uid="{00000000-0004-0000-0100-0000B0080000}"/>
    <hyperlink ref="N411" r:id="rId2226" xr:uid="{00000000-0004-0000-0100-0000B1080000}"/>
    <hyperlink ref="G412" r:id="rId2227" xr:uid="{00000000-0004-0000-0100-0000B2080000}"/>
    <hyperlink ref="I412" r:id="rId2228" xr:uid="{00000000-0004-0000-0100-0000B3080000}"/>
    <hyperlink ref="K412" r:id="rId2229" xr:uid="{00000000-0004-0000-0100-0000B4080000}"/>
    <hyperlink ref="L412" r:id="rId2230" xr:uid="{00000000-0004-0000-0100-0000B5080000}"/>
    <hyperlink ref="M412" r:id="rId2231" xr:uid="{00000000-0004-0000-0100-0000B6080000}"/>
    <hyperlink ref="N412" r:id="rId2232" xr:uid="{00000000-0004-0000-0100-0000B7080000}"/>
    <hyperlink ref="G413" r:id="rId2233" xr:uid="{00000000-0004-0000-0100-0000B8080000}"/>
    <hyperlink ref="K413" r:id="rId2234" xr:uid="{00000000-0004-0000-0100-0000B9080000}"/>
    <hyperlink ref="L413" r:id="rId2235" xr:uid="{00000000-0004-0000-0100-0000BA080000}"/>
    <hyperlink ref="M413" r:id="rId2236" xr:uid="{00000000-0004-0000-0100-0000BB080000}"/>
    <hyperlink ref="N413" r:id="rId2237" xr:uid="{00000000-0004-0000-0100-0000BC080000}"/>
    <hyperlink ref="L414" r:id="rId2238" xr:uid="{00000000-0004-0000-0100-0000BD080000}"/>
    <hyperlink ref="M414" r:id="rId2239" xr:uid="{00000000-0004-0000-0100-0000BE080000}"/>
    <hyperlink ref="N414" r:id="rId2240" xr:uid="{00000000-0004-0000-0100-0000BF080000}"/>
    <hyperlink ref="G415" r:id="rId2241" xr:uid="{00000000-0004-0000-0100-0000C0080000}"/>
    <hyperlink ref="I415" r:id="rId2242" xr:uid="{00000000-0004-0000-0100-0000C1080000}"/>
    <hyperlink ref="K415" r:id="rId2243" xr:uid="{00000000-0004-0000-0100-0000C2080000}"/>
    <hyperlink ref="L415" r:id="rId2244" xr:uid="{00000000-0004-0000-0100-0000C3080000}"/>
    <hyperlink ref="M415" r:id="rId2245" xr:uid="{00000000-0004-0000-0100-0000C4080000}"/>
    <hyperlink ref="N415" r:id="rId2246" xr:uid="{00000000-0004-0000-0100-0000C5080000}"/>
    <hyperlink ref="G416" r:id="rId2247" xr:uid="{00000000-0004-0000-0100-0000C6080000}"/>
    <hyperlink ref="I416" r:id="rId2248" xr:uid="{00000000-0004-0000-0100-0000C7080000}"/>
    <hyperlink ref="K416" r:id="rId2249" xr:uid="{00000000-0004-0000-0100-0000C8080000}"/>
    <hyperlink ref="L416" r:id="rId2250" xr:uid="{00000000-0004-0000-0100-0000C9080000}"/>
    <hyperlink ref="M416" r:id="rId2251" xr:uid="{00000000-0004-0000-0100-0000CA080000}"/>
    <hyperlink ref="N416" r:id="rId2252" xr:uid="{00000000-0004-0000-0100-0000CB080000}"/>
    <hyperlink ref="G417" r:id="rId2253" xr:uid="{00000000-0004-0000-0100-0000CC080000}"/>
    <hyperlink ref="I417" r:id="rId2254" xr:uid="{00000000-0004-0000-0100-0000CD080000}"/>
    <hyperlink ref="K417" r:id="rId2255" xr:uid="{00000000-0004-0000-0100-0000CE080000}"/>
    <hyperlink ref="L417" r:id="rId2256" xr:uid="{00000000-0004-0000-0100-0000CF080000}"/>
    <hyperlink ref="M417" r:id="rId2257" xr:uid="{00000000-0004-0000-0100-0000D0080000}"/>
    <hyperlink ref="N417" r:id="rId2258" xr:uid="{00000000-0004-0000-0100-0000D1080000}"/>
    <hyperlink ref="G418" r:id="rId2259" xr:uid="{00000000-0004-0000-0100-0000D2080000}"/>
    <hyperlink ref="I418" r:id="rId2260" xr:uid="{00000000-0004-0000-0100-0000D3080000}"/>
    <hyperlink ref="K418" r:id="rId2261" xr:uid="{00000000-0004-0000-0100-0000D4080000}"/>
    <hyperlink ref="L418" r:id="rId2262" xr:uid="{00000000-0004-0000-0100-0000D5080000}"/>
    <hyperlink ref="M418" r:id="rId2263" xr:uid="{00000000-0004-0000-0100-0000D6080000}"/>
    <hyperlink ref="N418" r:id="rId2264" xr:uid="{00000000-0004-0000-0100-0000D7080000}"/>
    <hyperlink ref="G419" r:id="rId2265" xr:uid="{00000000-0004-0000-0100-0000D8080000}"/>
    <hyperlink ref="I419" r:id="rId2266" xr:uid="{00000000-0004-0000-0100-0000D9080000}"/>
    <hyperlink ref="K419" r:id="rId2267" xr:uid="{00000000-0004-0000-0100-0000DA080000}"/>
    <hyperlink ref="L419" r:id="rId2268" xr:uid="{00000000-0004-0000-0100-0000DB080000}"/>
    <hyperlink ref="M419" r:id="rId2269" xr:uid="{00000000-0004-0000-0100-0000DC080000}"/>
    <hyperlink ref="N419" r:id="rId2270" xr:uid="{00000000-0004-0000-0100-0000DD080000}"/>
    <hyperlink ref="G420" r:id="rId2271" xr:uid="{00000000-0004-0000-0100-0000DE080000}"/>
    <hyperlink ref="I420" r:id="rId2272" xr:uid="{00000000-0004-0000-0100-0000DF080000}"/>
    <hyperlink ref="K420" r:id="rId2273" xr:uid="{00000000-0004-0000-0100-0000E0080000}"/>
    <hyperlink ref="L420" r:id="rId2274" xr:uid="{00000000-0004-0000-0100-0000E1080000}"/>
    <hyperlink ref="M420" r:id="rId2275" xr:uid="{00000000-0004-0000-0100-0000E2080000}"/>
    <hyperlink ref="N420" r:id="rId2276" xr:uid="{00000000-0004-0000-0100-0000E3080000}"/>
    <hyperlink ref="G421" r:id="rId2277" xr:uid="{00000000-0004-0000-0100-0000E4080000}"/>
    <hyperlink ref="I421" r:id="rId2278" xr:uid="{00000000-0004-0000-0100-0000E5080000}"/>
    <hyperlink ref="K421" r:id="rId2279" xr:uid="{00000000-0004-0000-0100-0000E6080000}"/>
    <hyperlink ref="L421" r:id="rId2280" xr:uid="{00000000-0004-0000-0100-0000E7080000}"/>
    <hyperlink ref="M421" r:id="rId2281" xr:uid="{00000000-0004-0000-0100-0000E8080000}"/>
    <hyperlink ref="N421" r:id="rId2282" xr:uid="{00000000-0004-0000-0100-0000E9080000}"/>
    <hyperlink ref="G422" r:id="rId2283" xr:uid="{00000000-0004-0000-0100-0000EA080000}"/>
    <hyperlink ref="I422" r:id="rId2284" xr:uid="{00000000-0004-0000-0100-0000EB080000}"/>
    <hyperlink ref="K422" r:id="rId2285" xr:uid="{00000000-0004-0000-0100-0000EC080000}"/>
    <hyperlink ref="L422" r:id="rId2286" xr:uid="{00000000-0004-0000-0100-0000ED080000}"/>
    <hyperlink ref="M422" r:id="rId2287" xr:uid="{00000000-0004-0000-0100-0000EE080000}"/>
    <hyperlink ref="N422" r:id="rId2288" xr:uid="{00000000-0004-0000-0100-0000EF080000}"/>
    <hyperlink ref="G423" r:id="rId2289" xr:uid="{00000000-0004-0000-0100-0000F0080000}"/>
    <hyperlink ref="K423" r:id="rId2290" xr:uid="{00000000-0004-0000-0100-0000F1080000}"/>
    <hyperlink ref="L423" r:id="rId2291" xr:uid="{00000000-0004-0000-0100-0000F2080000}"/>
    <hyperlink ref="M423" r:id="rId2292" xr:uid="{00000000-0004-0000-0100-0000F3080000}"/>
    <hyperlink ref="N423" r:id="rId2293" xr:uid="{00000000-0004-0000-0100-0000F4080000}"/>
    <hyperlink ref="G424" r:id="rId2294" xr:uid="{00000000-0004-0000-0100-0000F5080000}"/>
    <hyperlink ref="I424" r:id="rId2295" xr:uid="{00000000-0004-0000-0100-0000F6080000}"/>
    <hyperlink ref="K424" r:id="rId2296" xr:uid="{00000000-0004-0000-0100-0000F7080000}"/>
    <hyperlink ref="L424" r:id="rId2297" xr:uid="{00000000-0004-0000-0100-0000F8080000}"/>
    <hyperlink ref="M424" r:id="rId2298" xr:uid="{00000000-0004-0000-0100-0000F9080000}"/>
    <hyperlink ref="N424" r:id="rId2299" xr:uid="{00000000-0004-0000-0100-0000FA080000}"/>
    <hyperlink ref="G425" r:id="rId2300" xr:uid="{00000000-0004-0000-0100-0000FB080000}"/>
    <hyperlink ref="I425" r:id="rId2301" xr:uid="{00000000-0004-0000-0100-0000FC080000}"/>
    <hyperlink ref="K425" r:id="rId2302" xr:uid="{00000000-0004-0000-0100-0000FD080000}"/>
    <hyperlink ref="L425" r:id="rId2303" xr:uid="{00000000-0004-0000-0100-0000FE080000}"/>
    <hyperlink ref="M425" r:id="rId2304" xr:uid="{00000000-0004-0000-0100-0000FF080000}"/>
    <hyperlink ref="N425" r:id="rId2305" xr:uid="{00000000-0004-0000-0100-000000090000}"/>
    <hyperlink ref="G426" r:id="rId2306" xr:uid="{00000000-0004-0000-0100-000001090000}"/>
    <hyperlink ref="I426" r:id="rId2307" xr:uid="{00000000-0004-0000-0100-000002090000}"/>
    <hyperlink ref="K426" r:id="rId2308" xr:uid="{00000000-0004-0000-0100-000003090000}"/>
    <hyperlink ref="L426" r:id="rId2309" xr:uid="{00000000-0004-0000-0100-000004090000}"/>
    <hyperlink ref="M426" r:id="rId2310" xr:uid="{00000000-0004-0000-0100-000005090000}"/>
    <hyperlink ref="N426" r:id="rId2311" xr:uid="{00000000-0004-0000-0100-000006090000}"/>
    <hyperlink ref="G427" r:id="rId2312" xr:uid="{00000000-0004-0000-0100-000007090000}"/>
    <hyperlink ref="I427" r:id="rId2313" xr:uid="{00000000-0004-0000-0100-000008090000}"/>
    <hyperlink ref="K427" r:id="rId2314" xr:uid="{00000000-0004-0000-0100-000009090000}"/>
    <hyperlink ref="L427" r:id="rId2315" xr:uid="{00000000-0004-0000-0100-00000A090000}"/>
    <hyperlink ref="M427" r:id="rId2316" xr:uid="{00000000-0004-0000-0100-00000B090000}"/>
    <hyperlink ref="N427" r:id="rId2317" xr:uid="{00000000-0004-0000-0100-00000C090000}"/>
    <hyperlink ref="G428" r:id="rId2318" xr:uid="{00000000-0004-0000-0100-00000D090000}"/>
    <hyperlink ref="I428" r:id="rId2319" xr:uid="{00000000-0004-0000-0100-00000E090000}"/>
    <hyperlink ref="K428" r:id="rId2320" xr:uid="{00000000-0004-0000-0100-00000F090000}"/>
    <hyperlink ref="L428" r:id="rId2321" xr:uid="{00000000-0004-0000-0100-000010090000}"/>
    <hyperlink ref="M428" r:id="rId2322" xr:uid="{00000000-0004-0000-0100-000011090000}"/>
    <hyperlink ref="N428" r:id="rId2323" xr:uid="{00000000-0004-0000-0100-000012090000}"/>
    <hyperlink ref="G429" r:id="rId2324" xr:uid="{00000000-0004-0000-0100-000013090000}"/>
    <hyperlink ref="I429" r:id="rId2325" xr:uid="{00000000-0004-0000-0100-000014090000}"/>
    <hyperlink ref="K429" r:id="rId2326" xr:uid="{00000000-0004-0000-0100-000015090000}"/>
    <hyperlink ref="L429" r:id="rId2327" xr:uid="{00000000-0004-0000-0100-000016090000}"/>
    <hyperlink ref="M429" r:id="rId2328" xr:uid="{00000000-0004-0000-0100-000017090000}"/>
    <hyperlink ref="N429" r:id="rId2329" xr:uid="{00000000-0004-0000-0100-000018090000}"/>
    <hyperlink ref="G430" r:id="rId2330" xr:uid="{00000000-0004-0000-0100-000019090000}"/>
    <hyperlink ref="K430" r:id="rId2331" xr:uid="{00000000-0004-0000-0100-00001A090000}"/>
    <hyperlink ref="L430" r:id="rId2332" xr:uid="{00000000-0004-0000-0100-00001B090000}"/>
    <hyperlink ref="M430" r:id="rId2333" xr:uid="{00000000-0004-0000-0100-00001C090000}"/>
    <hyperlink ref="N430" r:id="rId2334" xr:uid="{00000000-0004-0000-0100-00001D090000}"/>
    <hyperlink ref="G431" r:id="rId2335" xr:uid="{00000000-0004-0000-0100-00001E090000}"/>
    <hyperlink ref="I431" r:id="rId2336" xr:uid="{00000000-0004-0000-0100-00001F090000}"/>
    <hyperlink ref="K431" r:id="rId2337" xr:uid="{00000000-0004-0000-0100-000020090000}"/>
    <hyperlink ref="L431" r:id="rId2338" xr:uid="{00000000-0004-0000-0100-000021090000}"/>
    <hyperlink ref="M431" r:id="rId2339" xr:uid="{00000000-0004-0000-0100-000022090000}"/>
    <hyperlink ref="N431" r:id="rId2340" xr:uid="{00000000-0004-0000-0100-000023090000}"/>
    <hyperlink ref="G432" r:id="rId2341" xr:uid="{00000000-0004-0000-0100-000024090000}"/>
    <hyperlink ref="I432" r:id="rId2342" xr:uid="{00000000-0004-0000-0100-000025090000}"/>
    <hyperlink ref="K432" r:id="rId2343" xr:uid="{00000000-0004-0000-0100-000026090000}"/>
    <hyperlink ref="L432" r:id="rId2344" xr:uid="{00000000-0004-0000-0100-000027090000}"/>
    <hyperlink ref="M432" r:id="rId2345" xr:uid="{00000000-0004-0000-0100-000028090000}"/>
    <hyperlink ref="N432" r:id="rId2346" xr:uid="{00000000-0004-0000-0100-000029090000}"/>
    <hyperlink ref="G433" r:id="rId2347" xr:uid="{00000000-0004-0000-0100-00002A090000}"/>
    <hyperlink ref="I433" r:id="rId2348" xr:uid="{00000000-0004-0000-0100-00002B090000}"/>
    <hyperlink ref="K433" r:id="rId2349" xr:uid="{00000000-0004-0000-0100-00002C090000}"/>
    <hyperlink ref="L433" r:id="rId2350" xr:uid="{00000000-0004-0000-0100-00002D090000}"/>
    <hyperlink ref="M433" r:id="rId2351" xr:uid="{00000000-0004-0000-0100-00002E090000}"/>
    <hyperlink ref="N433" r:id="rId2352" xr:uid="{00000000-0004-0000-0100-00002F090000}"/>
    <hyperlink ref="G434" r:id="rId2353" xr:uid="{00000000-0004-0000-0100-000030090000}"/>
    <hyperlink ref="I434" r:id="rId2354" xr:uid="{00000000-0004-0000-0100-000031090000}"/>
    <hyperlink ref="K434" r:id="rId2355" xr:uid="{00000000-0004-0000-0100-000032090000}"/>
    <hyperlink ref="L434" r:id="rId2356" xr:uid="{00000000-0004-0000-0100-000033090000}"/>
    <hyperlink ref="M434" r:id="rId2357" xr:uid="{00000000-0004-0000-0100-000034090000}"/>
    <hyperlink ref="N434" r:id="rId2358" xr:uid="{00000000-0004-0000-0100-000035090000}"/>
    <hyperlink ref="G435" r:id="rId2359" xr:uid="{00000000-0004-0000-0100-000036090000}"/>
    <hyperlink ref="I435" r:id="rId2360" xr:uid="{00000000-0004-0000-0100-000037090000}"/>
    <hyperlink ref="K435" r:id="rId2361" xr:uid="{00000000-0004-0000-0100-000038090000}"/>
    <hyperlink ref="L435" r:id="rId2362" xr:uid="{00000000-0004-0000-0100-000039090000}"/>
    <hyperlink ref="M435" r:id="rId2363" xr:uid="{00000000-0004-0000-0100-00003A090000}"/>
    <hyperlink ref="N435" r:id="rId2364" xr:uid="{00000000-0004-0000-0100-00003B090000}"/>
    <hyperlink ref="G436" r:id="rId2365" xr:uid="{00000000-0004-0000-0100-00003C090000}"/>
    <hyperlink ref="I436" r:id="rId2366" xr:uid="{00000000-0004-0000-0100-00003D090000}"/>
    <hyperlink ref="K436" r:id="rId2367" xr:uid="{00000000-0004-0000-0100-00003E090000}"/>
    <hyperlink ref="L436" r:id="rId2368" xr:uid="{00000000-0004-0000-0100-00003F090000}"/>
    <hyperlink ref="M436" r:id="rId2369" xr:uid="{00000000-0004-0000-0100-000040090000}"/>
    <hyperlink ref="N436" r:id="rId2370" xr:uid="{00000000-0004-0000-0100-000041090000}"/>
    <hyperlink ref="G437" r:id="rId2371" xr:uid="{00000000-0004-0000-0100-000042090000}"/>
    <hyperlink ref="I437" r:id="rId2372" xr:uid="{00000000-0004-0000-0100-000043090000}"/>
    <hyperlink ref="K437" r:id="rId2373" xr:uid="{00000000-0004-0000-0100-000044090000}"/>
    <hyperlink ref="L437" r:id="rId2374" xr:uid="{00000000-0004-0000-0100-000045090000}"/>
    <hyperlink ref="M437" r:id="rId2375" xr:uid="{00000000-0004-0000-0100-000046090000}"/>
    <hyperlink ref="N437" r:id="rId2376" xr:uid="{00000000-0004-0000-0100-000047090000}"/>
    <hyperlink ref="G438" r:id="rId2377" xr:uid="{00000000-0004-0000-0100-000048090000}"/>
    <hyperlink ref="I438" r:id="rId2378" xr:uid="{00000000-0004-0000-0100-000049090000}"/>
    <hyperlink ref="K438" r:id="rId2379" xr:uid="{00000000-0004-0000-0100-00004A090000}"/>
    <hyperlink ref="L438" r:id="rId2380" xr:uid="{00000000-0004-0000-0100-00004B090000}"/>
    <hyperlink ref="M438" r:id="rId2381" xr:uid="{00000000-0004-0000-0100-00004C090000}"/>
    <hyperlink ref="N438" r:id="rId2382" xr:uid="{00000000-0004-0000-0100-00004D090000}"/>
    <hyperlink ref="G439" r:id="rId2383" xr:uid="{00000000-0004-0000-0100-00004E090000}"/>
    <hyperlink ref="I439" r:id="rId2384" xr:uid="{00000000-0004-0000-0100-00004F090000}"/>
    <hyperlink ref="K439" r:id="rId2385" xr:uid="{00000000-0004-0000-0100-000050090000}"/>
    <hyperlink ref="L439" r:id="rId2386" xr:uid="{00000000-0004-0000-0100-000051090000}"/>
    <hyperlink ref="M439" r:id="rId2387" xr:uid="{00000000-0004-0000-0100-000052090000}"/>
    <hyperlink ref="N439" r:id="rId2388" xr:uid="{00000000-0004-0000-0100-000053090000}"/>
    <hyperlink ref="G440" r:id="rId2389" xr:uid="{00000000-0004-0000-0100-000054090000}"/>
    <hyperlink ref="I440" r:id="rId2390" xr:uid="{00000000-0004-0000-0100-000055090000}"/>
    <hyperlink ref="K440" r:id="rId2391" xr:uid="{00000000-0004-0000-0100-000056090000}"/>
    <hyperlink ref="L440" r:id="rId2392" xr:uid="{00000000-0004-0000-0100-000057090000}"/>
    <hyperlink ref="M440" r:id="rId2393" xr:uid="{00000000-0004-0000-0100-000058090000}"/>
    <hyperlink ref="N440" r:id="rId2394" xr:uid="{00000000-0004-0000-0100-000059090000}"/>
    <hyperlink ref="G441" r:id="rId2395" xr:uid="{00000000-0004-0000-0100-00005A090000}"/>
    <hyperlink ref="I441" r:id="rId2396" xr:uid="{00000000-0004-0000-0100-00005B090000}"/>
    <hyperlink ref="K441" r:id="rId2397" xr:uid="{00000000-0004-0000-0100-00005C090000}"/>
    <hyperlink ref="L441" r:id="rId2398" xr:uid="{00000000-0004-0000-0100-00005D090000}"/>
    <hyperlink ref="M441" r:id="rId2399" xr:uid="{00000000-0004-0000-0100-00005E090000}"/>
    <hyperlink ref="N441" r:id="rId2400" xr:uid="{00000000-0004-0000-0100-00005F090000}"/>
    <hyperlink ref="G442" r:id="rId2401" xr:uid="{00000000-0004-0000-0100-000060090000}"/>
    <hyperlink ref="I442" r:id="rId2402" xr:uid="{00000000-0004-0000-0100-000061090000}"/>
    <hyperlink ref="K442" r:id="rId2403" xr:uid="{00000000-0004-0000-0100-000062090000}"/>
    <hyperlink ref="L442" r:id="rId2404" xr:uid="{00000000-0004-0000-0100-000063090000}"/>
    <hyperlink ref="M442" r:id="rId2405" xr:uid="{00000000-0004-0000-0100-000064090000}"/>
    <hyperlink ref="N442" r:id="rId2406" xr:uid="{00000000-0004-0000-0100-000065090000}"/>
    <hyperlink ref="G443" r:id="rId2407" xr:uid="{00000000-0004-0000-0100-000066090000}"/>
    <hyperlink ref="I443" r:id="rId2408" xr:uid="{00000000-0004-0000-0100-000067090000}"/>
    <hyperlink ref="K443" r:id="rId2409" xr:uid="{00000000-0004-0000-0100-000068090000}"/>
    <hyperlink ref="L443" r:id="rId2410" xr:uid="{00000000-0004-0000-0100-000069090000}"/>
    <hyperlink ref="M443" r:id="rId2411" xr:uid="{00000000-0004-0000-0100-00006A090000}"/>
    <hyperlink ref="N443" r:id="rId2412" xr:uid="{00000000-0004-0000-0100-00006B090000}"/>
    <hyperlink ref="G444" r:id="rId2413" xr:uid="{00000000-0004-0000-0100-00006C090000}"/>
    <hyperlink ref="I444" r:id="rId2414" xr:uid="{00000000-0004-0000-0100-00006D090000}"/>
    <hyperlink ref="K444" r:id="rId2415" xr:uid="{00000000-0004-0000-0100-00006E090000}"/>
    <hyperlink ref="L444" r:id="rId2416" xr:uid="{00000000-0004-0000-0100-00006F090000}"/>
    <hyperlink ref="M444" r:id="rId2417" xr:uid="{00000000-0004-0000-0100-000070090000}"/>
    <hyperlink ref="N444" r:id="rId2418" xr:uid="{00000000-0004-0000-0100-000071090000}"/>
    <hyperlink ref="G445" r:id="rId2419" xr:uid="{00000000-0004-0000-0100-000072090000}"/>
    <hyperlink ref="I445" r:id="rId2420" xr:uid="{00000000-0004-0000-0100-000073090000}"/>
    <hyperlink ref="K445" r:id="rId2421" xr:uid="{00000000-0004-0000-0100-000074090000}"/>
    <hyperlink ref="L445" r:id="rId2422" xr:uid="{00000000-0004-0000-0100-000075090000}"/>
    <hyperlink ref="M445" r:id="rId2423" xr:uid="{00000000-0004-0000-0100-000076090000}"/>
    <hyperlink ref="N445" r:id="rId2424" xr:uid="{00000000-0004-0000-0100-000077090000}"/>
    <hyperlink ref="G446" r:id="rId2425" xr:uid="{00000000-0004-0000-0100-000078090000}"/>
    <hyperlink ref="I446" r:id="rId2426" xr:uid="{00000000-0004-0000-0100-000079090000}"/>
    <hyperlink ref="K446" r:id="rId2427" xr:uid="{00000000-0004-0000-0100-00007A090000}"/>
    <hyperlink ref="L446" r:id="rId2428" xr:uid="{00000000-0004-0000-0100-00007B090000}"/>
    <hyperlink ref="M446" r:id="rId2429" xr:uid="{00000000-0004-0000-0100-00007C090000}"/>
    <hyperlink ref="N446" r:id="rId2430" xr:uid="{00000000-0004-0000-0100-00007D090000}"/>
    <hyperlink ref="G447" r:id="rId2431" xr:uid="{00000000-0004-0000-0100-00007E090000}"/>
    <hyperlink ref="I447" r:id="rId2432" xr:uid="{00000000-0004-0000-0100-00007F090000}"/>
    <hyperlink ref="K447" r:id="rId2433" xr:uid="{00000000-0004-0000-0100-000080090000}"/>
    <hyperlink ref="L447" r:id="rId2434" xr:uid="{00000000-0004-0000-0100-000081090000}"/>
    <hyperlink ref="M447" r:id="rId2435" xr:uid="{00000000-0004-0000-0100-000082090000}"/>
    <hyperlink ref="N447" r:id="rId2436" xr:uid="{00000000-0004-0000-0100-000083090000}"/>
    <hyperlink ref="G448" r:id="rId2437" xr:uid="{00000000-0004-0000-0100-000084090000}"/>
    <hyperlink ref="I448" r:id="rId2438" xr:uid="{00000000-0004-0000-0100-000085090000}"/>
    <hyperlink ref="K448" r:id="rId2439" xr:uid="{00000000-0004-0000-0100-000086090000}"/>
    <hyperlink ref="L448" r:id="rId2440" xr:uid="{00000000-0004-0000-0100-000087090000}"/>
    <hyperlink ref="M448" r:id="rId2441" xr:uid="{00000000-0004-0000-0100-000088090000}"/>
    <hyperlink ref="N448" r:id="rId2442" xr:uid="{00000000-0004-0000-0100-000089090000}"/>
    <hyperlink ref="G449" r:id="rId2443" xr:uid="{00000000-0004-0000-0100-00008A090000}"/>
    <hyperlink ref="I449" r:id="rId2444" xr:uid="{00000000-0004-0000-0100-00008B090000}"/>
    <hyperlink ref="K449" r:id="rId2445" xr:uid="{00000000-0004-0000-0100-00008C090000}"/>
    <hyperlink ref="L449" r:id="rId2446" xr:uid="{00000000-0004-0000-0100-00008D090000}"/>
    <hyperlink ref="M449" r:id="rId2447" xr:uid="{00000000-0004-0000-0100-00008E090000}"/>
    <hyperlink ref="N449" r:id="rId2448" xr:uid="{00000000-0004-0000-0100-00008F090000}"/>
    <hyperlink ref="G450" r:id="rId2449" xr:uid="{00000000-0004-0000-0100-000090090000}"/>
    <hyperlink ref="I450" r:id="rId2450" xr:uid="{00000000-0004-0000-0100-000091090000}"/>
    <hyperlink ref="K450" r:id="rId2451" xr:uid="{00000000-0004-0000-0100-000092090000}"/>
    <hyperlink ref="L450" r:id="rId2452" xr:uid="{00000000-0004-0000-0100-000093090000}"/>
    <hyperlink ref="M450" r:id="rId2453" xr:uid="{00000000-0004-0000-0100-000094090000}"/>
    <hyperlink ref="N450" r:id="rId2454" xr:uid="{00000000-0004-0000-0100-000095090000}"/>
    <hyperlink ref="G451" r:id="rId2455" xr:uid="{00000000-0004-0000-0100-000096090000}"/>
    <hyperlink ref="I451" r:id="rId2456" xr:uid="{00000000-0004-0000-0100-000097090000}"/>
    <hyperlink ref="K451" r:id="rId2457" xr:uid="{00000000-0004-0000-0100-000098090000}"/>
    <hyperlink ref="L451" r:id="rId2458" xr:uid="{00000000-0004-0000-0100-000099090000}"/>
    <hyperlink ref="M451" r:id="rId2459" xr:uid="{00000000-0004-0000-0100-00009A090000}"/>
    <hyperlink ref="N451" r:id="rId2460" xr:uid="{00000000-0004-0000-0100-00009B090000}"/>
    <hyperlink ref="G452" r:id="rId2461" xr:uid="{00000000-0004-0000-0100-00009C090000}"/>
    <hyperlink ref="I452" r:id="rId2462" xr:uid="{00000000-0004-0000-0100-00009D090000}"/>
    <hyperlink ref="K452" r:id="rId2463" xr:uid="{00000000-0004-0000-0100-00009E090000}"/>
    <hyperlink ref="L452" r:id="rId2464" xr:uid="{00000000-0004-0000-0100-00009F090000}"/>
    <hyperlink ref="M452" r:id="rId2465" xr:uid="{00000000-0004-0000-0100-0000A0090000}"/>
    <hyperlink ref="N452" r:id="rId2466" xr:uid="{00000000-0004-0000-0100-0000A1090000}"/>
    <hyperlink ref="G453" r:id="rId2467" xr:uid="{00000000-0004-0000-0100-0000A2090000}"/>
    <hyperlink ref="I453" r:id="rId2468" xr:uid="{00000000-0004-0000-0100-0000A3090000}"/>
    <hyperlink ref="K453" r:id="rId2469" xr:uid="{00000000-0004-0000-0100-0000A4090000}"/>
    <hyperlink ref="L453" r:id="rId2470" xr:uid="{00000000-0004-0000-0100-0000A5090000}"/>
    <hyperlink ref="M453" r:id="rId2471" xr:uid="{00000000-0004-0000-0100-0000A6090000}"/>
    <hyperlink ref="N453" r:id="rId2472" xr:uid="{00000000-0004-0000-0100-0000A7090000}"/>
    <hyperlink ref="G454" r:id="rId2473" xr:uid="{00000000-0004-0000-0100-0000A8090000}"/>
    <hyperlink ref="I454" r:id="rId2474" xr:uid="{00000000-0004-0000-0100-0000A9090000}"/>
    <hyperlink ref="K454" r:id="rId2475" xr:uid="{00000000-0004-0000-0100-0000AA090000}"/>
    <hyperlink ref="L454" r:id="rId2476" xr:uid="{00000000-0004-0000-0100-0000AB090000}"/>
    <hyperlink ref="M454" r:id="rId2477" xr:uid="{00000000-0004-0000-0100-0000AC090000}"/>
    <hyperlink ref="N454" r:id="rId2478" xr:uid="{00000000-0004-0000-0100-0000AD090000}"/>
    <hyperlink ref="G455" r:id="rId2479" xr:uid="{00000000-0004-0000-0100-0000AE090000}"/>
    <hyperlink ref="I455" r:id="rId2480" xr:uid="{00000000-0004-0000-0100-0000AF090000}"/>
    <hyperlink ref="K455" r:id="rId2481" xr:uid="{00000000-0004-0000-0100-0000B0090000}"/>
    <hyperlink ref="L455" r:id="rId2482" xr:uid="{00000000-0004-0000-0100-0000B1090000}"/>
    <hyperlink ref="M455" r:id="rId2483" xr:uid="{00000000-0004-0000-0100-0000B2090000}"/>
    <hyperlink ref="N455" r:id="rId2484" xr:uid="{00000000-0004-0000-0100-0000B3090000}"/>
    <hyperlink ref="G456" r:id="rId2485" xr:uid="{00000000-0004-0000-0100-0000B4090000}"/>
    <hyperlink ref="I456" r:id="rId2486" xr:uid="{00000000-0004-0000-0100-0000B5090000}"/>
    <hyperlink ref="K456" r:id="rId2487" xr:uid="{00000000-0004-0000-0100-0000B6090000}"/>
    <hyperlink ref="L456" r:id="rId2488" xr:uid="{00000000-0004-0000-0100-0000B7090000}"/>
    <hyperlink ref="M456" r:id="rId2489" xr:uid="{00000000-0004-0000-0100-0000B8090000}"/>
    <hyperlink ref="N456" r:id="rId2490" xr:uid="{00000000-0004-0000-0100-0000B9090000}"/>
    <hyperlink ref="G457" r:id="rId2491" xr:uid="{00000000-0004-0000-0100-0000BA090000}"/>
    <hyperlink ref="I457" r:id="rId2492" xr:uid="{00000000-0004-0000-0100-0000BB090000}"/>
    <hyperlink ref="K457" r:id="rId2493" xr:uid="{00000000-0004-0000-0100-0000BC090000}"/>
    <hyperlink ref="L457" r:id="rId2494" xr:uid="{00000000-0004-0000-0100-0000BD090000}"/>
    <hyperlink ref="M457" r:id="rId2495" xr:uid="{00000000-0004-0000-0100-0000BE090000}"/>
    <hyperlink ref="N457" r:id="rId2496" xr:uid="{00000000-0004-0000-0100-0000BF090000}"/>
    <hyperlink ref="G458" r:id="rId2497" xr:uid="{00000000-0004-0000-0100-0000C0090000}"/>
    <hyperlink ref="I458" r:id="rId2498" xr:uid="{00000000-0004-0000-0100-0000C1090000}"/>
    <hyperlink ref="K458" r:id="rId2499" xr:uid="{00000000-0004-0000-0100-0000C2090000}"/>
    <hyperlink ref="L458" r:id="rId2500" xr:uid="{00000000-0004-0000-0100-0000C3090000}"/>
    <hyperlink ref="M458" r:id="rId2501" xr:uid="{00000000-0004-0000-0100-0000C4090000}"/>
    <hyperlink ref="N458" r:id="rId2502" xr:uid="{00000000-0004-0000-0100-0000C5090000}"/>
    <hyperlink ref="G459" r:id="rId2503" xr:uid="{00000000-0004-0000-0100-0000C6090000}"/>
    <hyperlink ref="I459" r:id="rId2504" xr:uid="{00000000-0004-0000-0100-0000C7090000}"/>
    <hyperlink ref="K459" r:id="rId2505" xr:uid="{00000000-0004-0000-0100-0000C8090000}"/>
    <hyperlink ref="L459" r:id="rId2506" xr:uid="{00000000-0004-0000-0100-0000C9090000}"/>
    <hyperlink ref="M459" r:id="rId2507" xr:uid="{00000000-0004-0000-0100-0000CA090000}"/>
    <hyperlink ref="N459" r:id="rId2508" xr:uid="{00000000-0004-0000-0100-0000CB090000}"/>
    <hyperlink ref="G460" r:id="rId2509" xr:uid="{00000000-0004-0000-0100-0000CC090000}"/>
    <hyperlink ref="I460" r:id="rId2510" xr:uid="{00000000-0004-0000-0100-0000CD090000}"/>
    <hyperlink ref="K460" r:id="rId2511" xr:uid="{00000000-0004-0000-0100-0000CE090000}"/>
    <hyperlink ref="L460" r:id="rId2512" xr:uid="{00000000-0004-0000-0100-0000CF090000}"/>
    <hyperlink ref="M460" r:id="rId2513" xr:uid="{00000000-0004-0000-0100-0000D0090000}"/>
    <hyperlink ref="N460" r:id="rId2514" xr:uid="{00000000-0004-0000-0100-0000D1090000}"/>
    <hyperlink ref="G461" r:id="rId2515" xr:uid="{00000000-0004-0000-0100-0000D2090000}"/>
    <hyperlink ref="I461" r:id="rId2516" xr:uid="{00000000-0004-0000-0100-0000D3090000}"/>
    <hyperlink ref="K461" r:id="rId2517" xr:uid="{00000000-0004-0000-0100-0000D4090000}"/>
    <hyperlink ref="L461" r:id="rId2518" xr:uid="{00000000-0004-0000-0100-0000D5090000}"/>
    <hyperlink ref="M461" r:id="rId2519" xr:uid="{00000000-0004-0000-0100-0000D6090000}"/>
    <hyperlink ref="N461" r:id="rId2520" xr:uid="{00000000-0004-0000-0100-0000D7090000}"/>
    <hyperlink ref="G462" r:id="rId2521" xr:uid="{00000000-0004-0000-0100-0000D8090000}"/>
    <hyperlink ref="I462" r:id="rId2522" xr:uid="{00000000-0004-0000-0100-0000D9090000}"/>
    <hyperlink ref="K462" r:id="rId2523" xr:uid="{00000000-0004-0000-0100-0000DA090000}"/>
    <hyperlink ref="L462" r:id="rId2524" xr:uid="{00000000-0004-0000-0100-0000DB090000}"/>
    <hyperlink ref="M462" r:id="rId2525" xr:uid="{00000000-0004-0000-0100-0000DC090000}"/>
    <hyperlink ref="N462" r:id="rId2526" xr:uid="{00000000-0004-0000-0100-0000DD090000}"/>
    <hyperlink ref="G463" r:id="rId2527" xr:uid="{00000000-0004-0000-0100-0000DE090000}"/>
    <hyperlink ref="I463" r:id="rId2528" xr:uid="{00000000-0004-0000-0100-0000DF090000}"/>
    <hyperlink ref="K463" r:id="rId2529" xr:uid="{00000000-0004-0000-0100-0000E0090000}"/>
    <hyperlink ref="L463" r:id="rId2530" xr:uid="{00000000-0004-0000-0100-0000E1090000}"/>
    <hyperlink ref="M463" r:id="rId2531" xr:uid="{00000000-0004-0000-0100-0000E2090000}"/>
    <hyperlink ref="N463" r:id="rId2532" xr:uid="{00000000-0004-0000-0100-0000E3090000}"/>
    <hyperlink ref="L464" r:id="rId2533" xr:uid="{00000000-0004-0000-0100-0000E4090000}"/>
    <hyperlink ref="M464" r:id="rId2534" xr:uid="{00000000-0004-0000-0100-0000E5090000}"/>
    <hyperlink ref="N464" r:id="rId2535" xr:uid="{00000000-0004-0000-0100-0000E6090000}"/>
    <hyperlink ref="L465" r:id="rId2536" xr:uid="{00000000-0004-0000-0100-0000E7090000}"/>
    <hyperlink ref="M465" r:id="rId2537" xr:uid="{00000000-0004-0000-0100-0000E8090000}"/>
    <hyperlink ref="N465" r:id="rId2538" xr:uid="{00000000-0004-0000-0100-0000E9090000}"/>
    <hyperlink ref="G466" r:id="rId2539" xr:uid="{00000000-0004-0000-0100-0000EA090000}"/>
    <hyperlink ref="I466" r:id="rId2540" xr:uid="{00000000-0004-0000-0100-0000EB090000}"/>
    <hyperlink ref="K466" r:id="rId2541" xr:uid="{00000000-0004-0000-0100-0000EC090000}"/>
    <hyperlink ref="L466" r:id="rId2542" xr:uid="{00000000-0004-0000-0100-0000ED090000}"/>
    <hyperlink ref="M466" r:id="rId2543" xr:uid="{00000000-0004-0000-0100-0000EE090000}"/>
    <hyperlink ref="N466" r:id="rId2544" xr:uid="{00000000-0004-0000-0100-0000EF090000}"/>
    <hyperlink ref="G467" r:id="rId2545" xr:uid="{00000000-0004-0000-0100-0000F0090000}"/>
    <hyperlink ref="K467" r:id="rId2546" xr:uid="{00000000-0004-0000-0100-0000F1090000}"/>
    <hyperlink ref="L467" r:id="rId2547" xr:uid="{00000000-0004-0000-0100-0000F2090000}"/>
    <hyperlink ref="M467" r:id="rId2548" xr:uid="{00000000-0004-0000-0100-0000F3090000}"/>
    <hyperlink ref="N467" r:id="rId2549" xr:uid="{00000000-0004-0000-0100-0000F4090000}"/>
    <hyperlink ref="G468" r:id="rId2550" xr:uid="{00000000-0004-0000-0100-0000F5090000}"/>
    <hyperlink ref="I468" r:id="rId2551" xr:uid="{00000000-0004-0000-0100-0000F6090000}"/>
    <hyperlink ref="K468" r:id="rId2552" xr:uid="{00000000-0004-0000-0100-0000F7090000}"/>
    <hyperlink ref="L468" r:id="rId2553" xr:uid="{00000000-0004-0000-0100-0000F8090000}"/>
    <hyperlink ref="M468" r:id="rId2554" xr:uid="{00000000-0004-0000-0100-0000F9090000}"/>
    <hyperlink ref="N468" r:id="rId2555" xr:uid="{00000000-0004-0000-0100-0000FA090000}"/>
    <hyperlink ref="G469" r:id="rId2556" xr:uid="{00000000-0004-0000-0100-0000FB090000}"/>
    <hyperlink ref="I469" r:id="rId2557" xr:uid="{00000000-0004-0000-0100-0000FC090000}"/>
    <hyperlink ref="K469" r:id="rId2558" xr:uid="{00000000-0004-0000-0100-0000FD090000}"/>
    <hyperlink ref="L469" r:id="rId2559" xr:uid="{00000000-0004-0000-0100-0000FE090000}"/>
    <hyperlink ref="M469" r:id="rId2560" xr:uid="{00000000-0004-0000-0100-0000FF090000}"/>
    <hyperlink ref="N469" r:id="rId2561" xr:uid="{00000000-0004-0000-0100-0000000A0000}"/>
    <hyperlink ref="G470" r:id="rId2562" xr:uid="{00000000-0004-0000-0100-0000010A0000}"/>
    <hyperlink ref="I470" r:id="rId2563" xr:uid="{00000000-0004-0000-0100-0000020A0000}"/>
    <hyperlink ref="K470" r:id="rId2564" xr:uid="{00000000-0004-0000-0100-0000030A0000}"/>
    <hyperlink ref="L470" r:id="rId2565" xr:uid="{00000000-0004-0000-0100-0000040A0000}"/>
    <hyperlink ref="M470" r:id="rId2566" xr:uid="{00000000-0004-0000-0100-0000050A0000}"/>
    <hyperlink ref="N470" r:id="rId2567" xr:uid="{00000000-0004-0000-0100-0000060A0000}"/>
    <hyperlink ref="G471" r:id="rId2568" xr:uid="{00000000-0004-0000-0100-0000070A0000}"/>
    <hyperlink ref="I471" r:id="rId2569" xr:uid="{00000000-0004-0000-0100-0000080A0000}"/>
    <hyperlink ref="K471" r:id="rId2570" xr:uid="{00000000-0004-0000-0100-0000090A0000}"/>
    <hyperlink ref="L471" r:id="rId2571" xr:uid="{00000000-0004-0000-0100-00000A0A0000}"/>
    <hyperlink ref="M471" r:id="rId2572" xr:uid="{00000000-0004-0000-0100-00000B0A0000}"/>
    <hyperlink ref="N471" r:id="rId2573" xr:uid="{00000000-0004-0000-0100-00000C0A0000}"/>
    <hyperlink ref="G472" r:id="rId2574" xr:uid="{00000000-0004-0000-0100-00000D0A0000}"/>
    <hyperlink ref="I472" r:id="rId2575" xr:uid="{00000000-0004-0000-0100-00000E0A0000}"/>
    <hyperlink ref="K472" r:id="rId2576" xr:uid="{00000000-0004-0000-0100-00000F0A0000}"/>
    <hyperlink ref="L472" r:id="rId2577" xr:uid="{00000000-0004-0000-0100-0000100A0000}"/>
    <hyperlink ref="M472" r:id="rId2578" xr:uid="{00000000-0004-0000-0100-0000110A0000}"/>
    <hyperlink ref="N472" r:id="rId2579" xr:uid="{00000000-0004-0000-0100-0000120A0000}"/>
    <hyperlink ref="G473" r:id="rId2580" xr:uid="{00000000-0004-0000-0100-0000130A0000}"/>
    <hyperlink ref="I473" r:id="rId2581" xr:uid="{00000000-0004-0000-0100-0000140A0000}"/>
    <hyperlink ref="K473" r:id="rId2582" xr:uid="{00000000-0004-0000-0100-0000150A0000}"/>
    <hyperlink ref="L473" r:id="rId2583" xr:uid="{00000000-0004-0000-0100-0000160A0000}"/>
    <hyperlink ref="M473" r:id="rId2584" xr:uid="{00000000-0004-0000-0100-0000170A0000}"/>
    <hyperlink ref="N473" r:id="rId2585" xr:uid="{00000000-0004-0000-0100-0000180A0000}"/>
    <hyperlink ref="G474" r:id="rId2586" xr:uid="{00000000-0004-0000-0100-0000190A0000}"/>
    <hyperlink ref="I474" r:id="rId2587" xr:uid="{00000000-0004-0000-0100-00001A0A0000}"/>
    <hyperlink ref="K474" r:id="rId2588" xr:uid="{00000000-0004-0000-0100-00001B0A0000}"/>
    <hyperlink ref="L474" r:id="rId2589" xr:uid="{00000000-0004-0000-0100-00001C0A0000}"/>
    <hyperlink ref="M474" r:id="rId2590" xr:uid="{00000000-0004-0000-0100-00001D0A0000}"/>
    <hyperlink ref="N474" r:id="rId2591" xr:uid="{00000000-0004-0000-0100-00001E0A0000}"/>
    <hyperlink ref="G475" r:id="rId2592" xr:uid="{00000000-0004-0000-0100-00001F0A0000}"/>
    <hyperlink ref="I475" r:id="rId2593" xr:uid="{00000000-0004-0000-0100-0000200A0000}"/>
    <hyperlink ref="K475" r:id="rId2594" xr:uid="{00000000-0004-0000-0100-0000210A0000}"/>
    <hyperlink ref="L475" r:id="rId2595" xr:uid="{00000000-0004-0000-0100-0000220A0000}"/>
    <hyperlink ref="M475" r:id="rId2596" xr:uid="{00000000-0004-0000-0100-0000230A0000}"/>
    <hyperlink ref="N475" r:id="rId2597" xr:uid="{00000000-0004-0000-0100-0000240A0000}"/>
    <hyperlink ref="G476" r:id="rId2598" xr:uid="{00000000-0004-0000-0100-0000250A0000}"/>
    <hyperlink ref="I476" r:id="rId2599" xr:uid="{00000000-0004-0000-0100-0000260A0000}"/>
    <hyperlink ref="K476" r:id="rId2600" xr:uid="{00000000-0004-0000-0100-0000270A0000}"/>
    <hyperlink ref="L476" r:id="rId2601" xr:uid="{00000000-0004-0000-0100-0000280A0000}"/>
    <hyperlink ref="M476" r:id="rId2602" xr:uid="{00000000-0004-0000-0100-0000290A0000}"/>
    <hyperlink ref="N476" r:id="rId2603" xr:uid="{00000000-0004-0000-0100-00002A0A0000}"/>
    <hyperlink ref="G477" r:id="rId2604" xr:uid="{00000000-0004-0000-0100-00002B0A0000}"/>
    <hyperlink ref="I477" r:id="rId2605" xr:uid="{00000000-0004-0000-0100-00002C0A0000}"/>
    <hyperlink ref="K477" r:id="rId2606" xr:uid="{00000000-0004-0000-0100-00002D0A0000}"/>
    <hyperlink ref="L477" r:id="rId2607" xr:uid="{00000000-0004-0000-0100-00002E0A0000}"/>
    <hyperlink ref="N477" r:id="rId2608" xr:uid="{00000000-0004-0000-0100-00002F0A0000}"/>
    <hyperlink ref="G478" r:id="rId2609" display="https://n2t.net/ark:/65665/30bb3beec-2bb7-48e6-8fb9-f3d83e09bf57" xr:uid="{00000000-0004-0000-0100-0000300A0000}"/>
    <hyperlink ref="I478" r:id="rId2610" display="https://n2t.net/ark:/65665/3bf2cd12b-10e8-460d-9b0b-620e49786e7f" xr:uid="{00000000-0004-0000-0100-0000310A0000}"/>
    <hyperlink ref="L478" r:id="rId2611" display="SAMN48403109" xr:uid="{00000000-0004-0000-0100-0000320A0000}"/>
    <hyperlink ref="M478" r:id="rId2612" display="SRR33529841" xr:uid="{00000000-0004-0000-0100-0000330A0000}"/>
    <hyperlink ref="N478" r:id="rId2613" display="PV651711" xr:uid="{00000000-0004-0000-0100-0000340A0000}"/>
    <hyperlink ref="G479" r:id="rId2614" display="https://n2t.net/ark:/65665/3622e29c0-2b27-469c-8208-840c7ae97f07" xr:uid="{00000000-0004-0000-0100-0000350A0000}"/>
    <hyperlink ref="I479" r:id="rId2615" display="https://n2t.net/ark:/65665/3030a5627-9c3d-426b-9fab-bc3b195756fc" xr:uid="{00000000-0004-0000-0100-0000360A0000}"/>
    <hyperlink ref="L479" r:id="rId2616" display="SAMN48403110" xr:uid="{00000000-0004-0000-0100-0000370A0000}"/>
    <hyperlink ref="M479" r:id="rId2617" display="SRR33529840" xr:uid="{00000000-0004-0000-0100-0000380A0000}"/>
    <hyperlink ref="N479" r:id="rId2618" display="PV651720" xr:uid="{00000000-0004-0000-0100-0000390A0000}"/>
    <hyperlink ref="G480" r:id="rId2619" xr:uid="{00000000-0004-0000-0100-00003A0A0000}"/>
    <hyperlink ref="I480" r:id="rId2620" xr:uid="{00000000-0004-0000-0100-00003B0A0000}"/>
    <hyperlink ref="K480" r:id="rId2621" xr:uid="{00000000-0004-0000-0100-00003C0A0000}"/>
    <hyperlink ref="L480" r:id="rId2622" xr:uid="{00000000-0004-0000-0100-00003D0A0000}"/>
    <hyperlink ref="M480" r:id="rId2623" xr:uid="{00000000-0004-0000-0100-00003E0A0000}"/>
    <hyperlink ref="N480" r:id="rId2624" xr:uid="{00000000-0004-0000-0100-00003F0A0000}"/>
    <hyperlink ref="G481" r:id="rId2625" xr:uid="{00000000-0004-0000-0100-0000400A0000}"/>
    <hyperlink ref="I481" r:id="rId2626" xr:uid="{00000000-0004-0000-0100-0000410A0000}"/>
    <hyperlink ref="K481" r:id="rId2627" xr:uid="{00000000-0004-0000-0100-0000420A0000}"/>
    <hyperlink ref="L481" r:id="rId2628" xr:uid="{00000000-0004-0000-0100-0000430A0000}"/>
    <hyperlink ref="M481" r:id="rId2629" xr:uid="{00000000-0004-0000-0100-0000440A0000}"/>
    <hyperlink ref="N481" r:id="rId2630" xr:uid="{00000000-0004-0000-0100-0000450A0000}"/>
    <hyperlink ref="G482" r:id="rId2631" xr:uid="{00000000-0004-0000-0100-0000460A0000}"/>
    <hyperlink ref="I482" r:id="rId2632" xr:uid="{00000000-0004-0000-0100-0000470A0000}"/>
    <hyperlink ref="K482" r:id="rId2633" xr:uid="{00000000-0004-0000-0100-0000480A0000}"/>
    <hyperlink ref="L482" r:id="rId2634" xr:uid="{00000000-0004-0000-0100-0000490A0000}"/>
    <hyperlink ref="M482" r:id="rId2635" xr:uid="{00000000-0004-0000-0100-00004A0A0000}"/>
    <hyperlink ref="N482" r:id="rId2636" xr:uid="{00000000-0004-0000-0100-00004B0A0000}"/>
    <hyperlink ref="G483" r:id="rId2637" xr:uid="{00000000-0004-0000-0100-00004C0A0000}"/>
    <hyperlink ref="I483" r:id="rId2638" xr:uid="{00000000-0004-0000-0100-00004D0A0000}"/>
    <hyperlink ref="K483" r:id="rId2639" xr:uid="{00000000-0004-0000-0100-00004E0A0000}"/>
    <hyperlink ref="L483" r:id="rId2640" xr:uid="{00000000-0004-0000-0100-00004F0A0000}"/>
    <hyperlink ref="M483" r:id="rId2641" xr:uid="{00000000-0004-0000-0100-0000500A0000}"/>
    <hyperlink ref="N483" r:id="rId2642" xr:uid="{00000000-0004-0000-0100-0000510A0000}"/>
    <hyperlink ref="G484" r:id="rId2643" xr:uid="{00000000-0004-0000-0100-0000520A0000}"/>
    <hyperlink ref="I484" r:id="rId2644" xr:uid="{00000000-0004-0000-0100-0000530A0000}"/>
    <hyperlink ref="K484" r:id="rId2645" xr:uid="{00000000-0004-0000-0100-0000540A0000}"/>
    <hyperlink ref="L484" r:id="rId2646" xr:uid="{00000000-0004-0000-0100-0000550A0000}"/>
    <hyperlink ref="M484" r:id="rId2647" xr:uid="{00000000-0004-0000-0100-0000560A0000}"/>
    <hyperlink ref="N484" r:id="rId2648" xr:uid="{00000000-0004-0000-0100-0000570A0000}"/>
    <hyperlink ref="G485" r:id="rId2649" xr:uid="{00000000-0004-0000-0100-0000580A0000}"/>
    <hyperlink ref="I485" r:id="rId2650" xr:uid="{00000000-0004-0000-0100-0000590A0000}"/>
    <hyperlink ref="K485" r:id="rId2651" xr:uid="{00000000-0004-0000-0100-00005A0A0000}"/>
    <hyperlink ref="L485" r:id="rId2652" xr:uid="{00000000-0004-0000-0100-00005B0A0000}"/>
    <hyperlink ref="M485" r:id="rId2653" xr:uid="{00000000-0004-0000-0100-00005C0A0000}"/>
    <hyperlink ref="N485" r:id="rId2654" xr:uid="{00000000-0004-0000-0100-00005D0A0000}"/>
    <hyperlink ref="G486" r:id="rId2655" xr:uid="{00000000-0004-0000-0100-00005E0A0000}"/>
    <hyperlink ref="I486" r:id="rId2656" xr:uid="{00000000-0004-0000-0100-00005F0A0000}"/>
    <hyperlink ref="K486" r:id="rId2657" xr:uid="{00000000-0004-0000-0100-0000600A0000}"/>
    <hyperlink ref="L486" r:id="rId2658" xr:uid="{00000000-0004-0000-0100-0000610A0000}"/>
    <hyperlink ref="M486" r:id="rId2659" xr:uid="{00000000-0004-0000-0100-0000620A0000}"/>
    <hyperlink ref="N486" r:id="rId2660" xr:uid="{00000000-0004-0000-0100-0000630A0000}"/>
    <hyperlink ref="G487" r:id="rId2661" xr:uid="{00000000-0004-0000-0100-0000640A0000}"/>
    <hyperlink ref="I487" r:id="rId2662" xr:uid="{00000000-0004-0000-0100-0000650A0000}"/>
    <hyperlink ref="K487" r:id="rId2663" xr:uid="{00000000-0004-0000-0100-0000660A0000}"/>
    <hyperlink ref="L487" r:id="rId2664" xr:uid="{00000000-0004-0000-0100-0000670A0000}"/>
    <hyperlink ref="M487" r:id="rId2665" xr:uid="{00000000-0004-0000-0100-0000680A0000}"/>
    <hyperlink ref="N487" r:id="rId2666" xr:uid="{00000000-0004-0000-0100-0000690A0000}"/>
    <hyperlink ref="G488" r:id="rId2667" xr:uid="{00000000-0004-0000-0100-00006A0A0000}"/>
    <hyperlink ref="I488" r:id="rId2668" xr:uid="{00000000-0004-0000-0100-00006B0A0000}"/>
    <hyperlink ref="K488" r:id="rId2669" xr:uid="{00000000-0004-0000-0100-00006C0A0000}"/>
    <hyperlink ref="L488" r:id="rId2670" xr:uid="{00000000-0004-0000-0100-00006D0A0000}"/>
    <hyperlink ref="M488" r:id="rId2671" xr:uid="{00000000-0004-0000-0100-00006E0A0000}"/>
    <hyperlink ref="N488" r:id="rId2672" xr:uid="{00000000-0004-0000-0100-00006F0A0000}"/>
    <hyperlink ref="G489" r:id="rId2673" xr:uid="{00000000-0004-0000-0100-0000700A0000}"/>
    <hyperlink ref="I489" r:id="rId2674" xr:uid="{00000000-0004-0000-0100-0000710A0000}"/>
    <hyperlink ref="K489" r:id="rId2675" xr:uid="{00000000-0004-0000-0100-0000720A0000}"/>
    <hyperlink ref="L489" r:id="rId2676" xr:uid="{00000000-0004-0000-0100-0000730A0000}"/>
    <hyperlink ref="M489" r:id="rId2677" xr:uid="{00000000-0004-0000-0100-0000740A0000}"/>
    <hyperlink ref="N489" r:id="rId2678" xr:uid="{00000000-0004-0000-0100-0000750A0000}"/>
    <hyperlink ref="G490" r:id="rId2679" xr:uid="{00000000-0004-0000-0100-0000760A0000}"/>
    <hyperlink ref="I490" r:id="rId2680" xr:uid="{00000000-0004-0000-0100-0000770A0000}"/>
    <hyperlink ref="K490" r:id="rId2681" xr:uid="{00000000-0004-0000-0100-0000780A0000}"/>
    <hyperlink ref="L490" r:id="rId2682" xr:uid="{00000000-0004-0000-0100-0000790A0000}"/>
    <hyperlink ref="M490" r:id="rId2683" xr:uid="{00000000-0004-0000-0100-00007A0A0000}"/>
    <hyperlink ref="N490" r:id="rId2684" xr:uid="{00000000-0004-0000-0100-00007B0A0000}"/>
    <hyperlink ref="G491" r:id="rId2685" xr:uid="{00000000-0004-0000-0100-00007C0A0000}"/>
    <hyperlink ref="K491" r:id="rId2686" xr:uid="{00000000-0004-0000-0100-00007D0A0000}"/>
    <hyperlink ref="L491" r:id="rId2687" xr:uid="{00000000-0004-0000-0100-00007E0A0000}"/>
    <hyperlink ref="M491" r:id="rId2688" xr:uid="{00000000-0004-0000-0100-00007F0A0000}"/>
    <hyperlink ref="N491" r:id="rId2689" xr:uid="{00000000-0004-0000-0100-0000800A0000}"/>
    <hyperlink ref="G492" r:id="rId2690" xr:uid="{00000000-0004-0000-0100-0000810A0000}"/>
    <hyperlink ref="I492" r:id="rId2691" xr:uid="{00000000-0004-0000-0100-0000820A0000}"/>
    <hyperlink ref="K492" r:id="rId2692" xr:uid="{00000000-0004-0000-0100-0000830A0000}"/>
    <hyperlink ref="L492" r:id="rId2693" xr:uid="{00000000-0004-0000-0100-0000840A0000}"/>
    <hyperlink ref="M492" r:id="rId2694" xr:uid="{00000000-0004-0000-0100-0000850A0000}"/>
    <hyperlink ref="N492" r:id="rId2695" xr:uid="{00000000-0004-0000-0100-0000860A0000}"/>
    <hyperlink ref="G493" r:id="rId2696" xr:uid="{00000000-0004-0000-0100-0000870A0000}"/>
    <hyperlink ref="I493" r:id="rId2697" xr:uid="{00000000-0004-0000-0100-0000880A0000}"/>
    <hyperlink ref="K493" r:id="rId2698" xr:uid="{00000000-0004-0000-0100-0000890A0000}"/>
    <hyperlink ref="L493" r:id="rId2699" xr:uid="{00000000-0004-0000-0100-00008A0A0000}"/>
    <hyperlink ref="M493" r:id="rId2700" xr:uid="{00000000-0004-0000-0100-00008B0A0000}"/>
    <hyperlink ref="N493" r:id="rId2701" xr:uid="{00000000-0004-0000-0100-00008C0A0000}"/>
    <hyperlink ref="G494" r:id="rId2702" xr:uid="{00000000-0004-0000-0100-00008D0A0000}"/>
    <hyperlink ref="I494" r:id="rId2703" xr:uid="{00000000-0004-0000-0100-00008E0A0000}"/>
    <hyperlink ref="K494" r:id="rId2704" xr:uid="{00000000-0004-0000-0100-00008F0A0000}"/>
    <hyperlink ref="L494" r:id="rId2705" xr:uid="{00000000-0004-0000-0100-0000900A0000}"/>
    <hyperlink ref="M494" r:id="rId2706" xr:uid="{00000000-0004-0000-0100-0000910A0000}"/>
    <hyperlink ref="N494" r:id="rId2707" xr:uid="{00000000-0004-0000-0100-0000920A0000}"/>
    <hyperlink ref="G495" r:id="rId2708" xr:uid="{00000000-0004-0000-0100-0000930A0000}"/>
    <hyperlink ref="I495" r:id="rId2709" xr:uid="{00000000-0004-0000-0100-0000940A0000}"/>
    <hyperlink ref="K495" r:id="rId2710" xr:uid="{00000000-0004-0000-0100-0000950A0000}"/>
    <hyperlink ref="L495" r:id="rId2711" xr:uid="{00000000-0004-0000-0100-0000960A0000}"/>
    <hyperlink ref="M495" r:id="rId2712" xr:uid="{00000000-0004-0000-0100-0000970A0000}"/>
    <hyperlink ref="N495" r:id="rId2713" xr:uid="{00000000-0004-0000-0100-0000980A0000}"/>
    <hyperlink ref="G496" r:id="rId2714" xr:uid="{00000000-0004-0000-0100-0000990A0000}"/>
    <hyperlink ref="I496" r:id="rId2715" xr:uid="{00000000-0004-0000-0100-00009A0A0000}"/>
    <hyperlink ref="K496" r:id="rId2716" xr:uid="{00000000-0004-0000-0100-00009B0A0000}"/>
    <hyperlink ref="L496" r:id="rId2717" xr:uid="{00000000-0004-0000-0100-00009C0A0000}"/>
    <hyperlink ref="M496" r:id="rId2718" xr:uid="{00000000-0004-0000-0100-00009D0A0000}"/>
    <hyperlink ref="N496" r:id="rId2719" xr:uid="{00000000-0004-0000-0100-00009E0A0000}"/>
    <hyperlink ref="G497" r:id="rId2720" xr:uid="{00000000-0004-0000-0100-00009F0A0000}"/>
    <hyperlink ref="I497" r:id="rId2721" xr:uid="{00000000-0004-0000-0100-0000A00A0000}"/>
    <hyperlink ref="K497" r:id="rId2722" xr:uid="{00000000-0004-0000-0100-0000A10A0000}"/>
    <hyperlink ref="L497" r:id="rId2723" xr:uid="{00000000-0004-0000-0100-0000A20A0000}"/>
    <hyperlink ref="M497" r:id="rId2724" xr:uid="{00000000-0004-0000-0100-0000A30A0000}"/>
    <hyperlink ref="N497" r:id="rId2725" xr:uid="{00000000-0004-0000-0100-0000A40A0000}"/>
    <hyperlink ref="G498" r:id="rId2726" xr:uid="{00000000-0004-0000-0100-0000A50A0000}"/>
    <hyperlink ref="I498" r:id="rId2727" xr:uid="{00000000-0004-0000-0100-0000A60A0000}"/>
    <hyperlink ref="K498" r:id="rId2728" xr:uid="{00000000-0004-0000-0100-0000A70A0000}"/>
    <hyperlink ref="L498" r:id="rId2729" xr:uid="{00000000-0004-0000-0100-0000A80A0000}"/>
    <hyperlink ref="M498" r:id="rId2730" xr:uid="{00000000-0004-0000-0100-0000A90A0000}"/>
    <hyperlink ref="N498" r:id="rId2731" xr:uid="{00000000-0004-0000-0100-0000AA0A0000}"/>
    <hyperlink ref="L499" r:id="rId2732" xr:uid="{00000000-0004-0000-0100-0000AB0A0000}"/>
    <hyperlink ref="M499" r:id="rId2733" xr:uid="{00000000-0004-0000-0100-0000AC0A0000}"/>
    <hyperlink ref="N499" r:id="rId2734" xr:uid="{00000000-0004-0000-0100-0000AD0A0000}"/>
    <hyperlink ref="L500" r:id="rId2735" xr:uid="{00000000-0004-0000-0100-0000AE0A0000}"/>
    <hyperlink ref="M500" r:id="rId2736" xr:uid="{00000000-0004-0000-0100-0000AF0A0000}"/>
    <hyperlink ref="N500" r:id="rId2737" xr:uid="{00000000-0004-0000-0100-0000B00A0000}"/>
    <hyperlink ref="L501" r:id="rId2738" xr:uid="{00000000-0004-0000-0100-0000B10A0000}"/>
    <hyperlink ref="M501" r:id="rId2739" xr:uid="{00000000-0004-0000-0100-0000B20A0000}"/>
    <hyperlink ref="N501" r:id="rId2740" xr:uid="{00000000-0004-0000-0100-0000B30A0000}"/>
    <hyperlink ref="L502" r:id="rId2741" xr:uid="{00000000-0004-0000-0100-0000B40A0000}"/>
    <hyperlink ref="M502" r:id="rId2742" xr:uid="{00000000-0004-0000-0100-0000B50A0000}"/>
    <hyperlink ref="N502" r:id="rId2743" xr:uid="{00000000-0004-0000-0100-0000B60A0000}"/>
    <hyperlink ref="G503" r:id="rId2744" xr:uid="{00000000-0004-0000-0100-0000B70A0000}"/>
    <hyperlink ref="I503" r:id="rId2745" xr:uid="{00000000-0004-0000-0100-0000B80A0000}"/>
    <hyperlink ref="K503" r:id="rId2746" xr:uid="{00000000-0004-0000-0100-0000B90A0000}"/>
    <hyperlink ref="L503" r:id="rId2747" xr:uid="{00000000-0004-0000-0100-0000BA0A0000}"/>
    <hyperlink ref="N503" r:id="rId2748" xr:uid="{00000000-0004-0000-0100-0000BB0A0000}"/>
    <hyperlink ref="G504" r:id="rId2749" xr:uid="{00000000-0004-0000-0100-0000BC0A0000}"/>
    <hyperlink ref="I504" r:id="rId2750" xr:uid="{00000000-0004-0000-0100-0000BD0A0000}"/>
    <hyperlink ref="K504" r:id="rId2751" xr:uid="{00000000-0004-0000-0100-0000BE0A0000}"/>
    <hyperlink ref="L504" r:id="rId2752" xr:uid="{00000000-0004-0000-0100-0000BF0A0000}"/>
    <hyperlink ref="M504" r:id="rId2753" xr:uid="{00000000-0004-0000-0100-0000C00A0000}"/>
    <hyperlink ref="N504" r:id="rId2754" xr:uid="{00000000-0004-0000-0100-0000C10A0000}"/>
    <hyperlink ref="G505" r:id="rId2755" xr:uid="{00000000-0004-0000-0100-0000C20A0000}"/>
    <hyperlink ref="I505" r:id="rId2756" xr:uid="{00000000-0004-0000-0100-0000C30A0000}"/>
    <hyperlink ref="K505" r:id="rId2757" xr:uid="{00000000-0004-0000-0100-0000C40A0000}"/>
    <hyperlink ref="L505" r:id="rId2758" xr:uid="{00000000-0004-0000-0100-0000C50A0000}"/>
    <hyperlink ref="M505" r:id="rId2759" xr:uid="{00000000-0004-0000-0100-0000C60A0000}"/>
    <hyperlink ref="N505" r:id="rId2760" xr:uid="{00000000-0004-0000-0100-0000C70A0000}"/>
    <hyperlink ref="G506" r:id="rId2761" xr:uid="{00000000-0004-0000-0100-0000C80A0000}"/>
    <hyperlink ref="I506" r:id="rId2762" xr:uid="{00000000-0004-0000-0100-0000C90A0000}"/>
    <hyperlink ref="K506" r:id="rId2763" xr:uid="{00000000-0004-0000-0100-0000CA0A0000}"/>
    <hyperlink ref="L506" r:id="rId2764" xr:uid="{00000000-0004-0000-0100-0000CB0A0000}"/>
    <hyperlink ref="M506" r:id="rId2765" xr:uid="{00000000-0004-0000-0100-0000CC0A0000}"/>
    <hyperlink ref="N506" r:id="rId2766" xr:uid="{00000000-0004-0000-0100-0000CD0A0000}"/>
    <hyperlink ref="G507" r:id="rId2767" xr:uid="{00000000-0004-0000-0100-0000CE0A0000}"/>
    <hyperlink ref="I507" r:id="rId2768" xr:uid="{00000000-0004-0000-0100-0000CF0A0000}"/>
    <hyperlink ref="K507" r:id="rId2769" xr:uid="{00000000-0004-0000-0100-0000D00A0000}"/>
    <hyperlink ref="L507" r:id="rId2770" xr:uid="{00000000-0004-0000-0100-0000D10A0000}"/>
    <hyperlink ref="M507" r:id="rId2771" xr:uid="{00000000-0004-0000-0100-0000D20A0000}"/>
    <hyperlink ref="N507" r:id="rId2772" xr:uid="{00000000-0004-0000-0100-0000D30A0000}"/>
    <hyperlink ref="G508" r:id="rId2773" xr:uid="{00000000-0004-0000-0100-0000D40A0000}"/>
    <hyperlink ref="K508" r:id="rId2774" xr:uid="{00000000-0004-0000-0100-0000D50A0000}"/>
    <hyperlink ref="L508" r:id="rId2775" xr:uid="{00000000-0004-0000-0100-0000D60A0000}"/>
    <hyperlink ref="M508" r:id="rId2776" xr:uid="{00000000-0004-0000-0100-0000D70A0000}"/>
    <hyperlink ref="N508" r:id="rId2777" xr:uid="{00000000-0004-0000-0100-0000D80A0000}"/>
    <hyperlink ref="G509" r:id="rId2778" xr:uid="{00000000-0004-0000-0100-0000D90A0000}"/>
    <hyperlink ref="I509" r:id="rId2779" xr:uid="{00000000-0004-0000-0100-0000DA0A0000}"/>
    <hyperlink ref="K509" r:id="rId2780" xr:uid="{00000000-0004-0000-0100-0000DB0A0000}"/>
    <hyperlink ref="L509" r:id="rId2781" xr:uid="{00000000-0004-0000-0100-0000DC0A0000}"/>
    <hyperlink ref="M509" r:id="rId2782" xr:uid="{00000000-0004-0000-0100-0000DD0A0000}"/>
    <hyperlink ref="N509" r:id="rId2783" xr:uid="{00000000-0004-0000-0100-0000DE0A0000}"/>
    <hyperlink ref="G510" r:id="rId2784" xr:uid="{00000000-0004-0000-0100-0000DF0A0000}"/>
    <hyperlink ref="I510" r:id="rId2785" xr:uid="{00000000-0004-0000-0100-0000E00A0000}"/>
    <hyperlink ref="K510" r:id="rId2786" xr:uid="{00000000-0004-0000-0100-0000E10A0000}"/>
    <hyperlink ref="L510" r:id="rId2787" xr:uid="{00000000-0004-0000-0100-0000E20A0000}"/>
    <hyperlink ref="M510" r:id="rId2788" xr:uid="{00000000-0004-0000-0100-0000E30A0000}"/>
    <hyperlink ref="N510" r:id="rId2789" xr:uid="{00000000-0004-0000-0100-0000E40A0000}"/>
    <hyperlink ref="G511" r:id="rId2790" xr:uid="{00000000-0004-0000-0100-0000E50A0000}"/>
    <hyperlink ref="I511" r:id="rId2791" xr:uid="{00000000-0004-0000-0100-0000E60A0000}"/>
    <hyperlink ref="K511" r:id="rId2792" xr:uid="{00000000-0004-0000-0100-0000E70A0000}"/>
    <hyperlink ref="L511" r:id="rId2793" xr:uid="{00000000-0004-0000-0100-0000E80A0000}"/>
    <hyperlink ref="M511" r:id="rId2794" xr:uid="{00000000-0004-0000-0100-0000E90A0000}"/>
    <hyperlink ref="N511" r:id="rId2795" xr:uid="{00000000-0004-0000-0100-0000EA0A0000}"/>
    <hyperlink ref="G512" r:id="rId2796" xr:uid="{00000000-0004-0000-0100-0000EB0A0000}"/>
    <hyperlink ref="I512" r:id="rId2797" xr:uid="{00000000-0004-0000-0100-0000EC0A0000}"/>
    <hyperlink ref="K512" r:id="rId2798" xr:uid="{00000000-0004-0000-0100-0000ED0A0000}"/>
    <hyperlink ref="L512" r:id="rId2799" xr:uid="{00000000-0004-0000-0100-0000EE0A0000}"/>
    <hyperlink ref="M512" r:id="rId2800" xr:uid="{00000000-0004-0000-0100-0000EF0A0000}"/>
    <hyperlink ref="N512" r:id="rId2801" xr:uid="{00000000-0004-0000-0100-0000F00A0000}"/>
    <hyperlink ref="G513" r:id="rId2802" xr:uid="{00000000-0004-0000-0100-0000F10A0000}"/>
    <hyperlink ref="I513" r:id="rId2803" xr:uid="{00000000-0004-0000-0100-0000F20A0000}"/>
    <hyperlink ref="K513" r:id="rId2804" xr:uid="{00000000-0004-0000-0100-0000F30A0000}"/>
    <hyperlink ref="L513" r:id="rId2805" xr:uid="{00000000-0004-0000-0100-0000F40A0000}"/>
    <hyperlink ref="M513" r:id="rId2806" xr:uid="{00000000-0004-0000-0100-0000F50A0000}"/>
    <hyperlink ref="N513" r:id="rId2807" xr:uid="{00000000-0004-0000-0100-0000F60A0000}"/>
    <hyperlink ref="G514" r:id="rId2808" xr:uid="{00000000-0004-0000-0100-0000F70A0000}"/>
    <hyperlink ref="I514" r:id="rId2809" xr:uid="{00000000-0004-0000-0100-0000F80A0000}"/>
    <hyperlink ref="K514" r:id="rId2810" xr:uid="{00000000-0004-0000-0100-0000F90A0000}"/>
    <hyperlink ref="L514" r:id="rId2811" xr:uid="{00000000-0004-0000-0100-0000FA0A0000}"/>
    <hyperlink ref="M514" r:id="rId2812" xr:uid="{00000000-0004-0000-0100-0000FB0A0000}"/>
    <hyperlink ref="N514" r:id="rId2813" xr:uid="{00000000-0004-0000-0100-0000FC0A0000}"/>
    <hyperlink ref="L515" r:id="rId2814" xr:uid="{00000000-0004-0000-0100-0000FD0A0000}"/>
    <hyperlink ref="M515" r:id="rId2815" xr:uid="{00000000-0004-0000-0100-0000FE0A0000}"/>
    <hyperlink ref="N515" r:id="rId2816" xr:uid="{00000000-0004-0000-0100-0000FF0A0000}"/>
    <hyperlink ref="G516" r:id="rId2817" xr:uid="{00000000-0004-0000-0100-0000000B0000}"/>
    <hyperlink ref="I516" r:id="rId2818" xr:uid="{00000000-0004-0000-0100-0000010B0000}"/>
    <hyperlink ref="K516" r:id="rId2819" xr:uid="{00000000-0004-0000-0100-0000020B0000}"/>
    <hyperlink ref="L516" r:id="rId2820" xr:uid="{00000000-0004-0000-0100-0000030B0000}"/>
    <hyperlink ref="M516" r:id="rId2821" xr:uid="{00000000-0004-0000-0100-0000040B0000}"/>
    <hyperlink ref="N516" r:id="rId2822" xr:uid="{00000000-0004-0000-0100-0000050B0000}"/>
    <hyperlink ref="G517" r:id="rId2823" xr:uid="{00000000-0004-0000-0100-0000060B0000}"/>
    <hyperlink ref="K517" r:id="rId2824" xr:uid="{00000000-0004-0000-0100-0000070B0000}"/>
    <hyperlink ref="L517" r:id="rId2825" xr:uid="{00000000-0004-0000-0100-0000080B0000}"/>
    <hyperlink ref="M517" r:id="rId2826" xr:uid="{00000000-0004-0000-0100-0000090B0000}"/>
    <hyperlink ref="N517" r:id="rId2827" xr:uid="{00000000-0004-0000-0100-00000A0B0000}"/>
    <hyperlink ref="G518" r:id="rId2828" xr:uid="{00000000-0004-0000-0100-00000B0B0000}"/>
    <hyperlink ref="I518" r:id="rId2829" xr:uid="{00000000-0004-0000-0100-00000C0B0000}"/>
    <hyperlink ref="K518" r:id="rId2830" xr:uid="{00000000-0004-0000-0100-00000D0B0000}"/>
    <hyperlink ref="L518" r:id="rId2831" xr:uid="{00000000-0004-0000-0100-00000E0B0000}"/>
    <hyperlink ref="M518" r:id="rId2832" xr:uid="{00000000-0004-0000-0100-00000F0B0000}"/>
    <hyperlink ref="N518" r:id="rId2833" xr:uid="{00000000-0004-0000-0100-0000100B0000}"/>
    <hyperlink ref="L519" r:id="rId2834" xr:uid="{00000000-0004-0000-0100-0000110B0000}"/>
    <hyperlink ref="M519" r:id="rId2835" xr:uid="{00000000-0004-0000-0100-0000120B0000}"/>
    <hyperlink ref="N519" r:id="rId2836" xr:uid="{00000000-0004-0000-0100-0000130B0000}"/>
    <hyperlink ref="L520" r:id="rId2837" xr:uid="{00000000-0004-0000-0100-0000140B0000}"/>
    <hyperlink ref="M520" r:id="rId2838" xr:uid="{00000000-0004-0000-0100-0000150B0000}"/>
    <hyperlink ref="N520" r:id="rId2839" xr:uid="{00000000-0004-0000-0100-0000160B0000}"/>
    <hyperlink ref="G521" r:id="rId2840" xr:uid="{00000000-0004-0000-0100-0000170B0000}"/>
    <hyperlink ref="I521" r:id="rId2841" xr:uid="{00000000-0004-0000-0100-0000180B0000}"/>
    <hyperlink ref="K521" r:id="rId2842" xr:uid="{00000000-0004-0000-0100-0000190B0000}"/>
    <hyperlink ref="L521" r:id="rId2843" xr:uid="{00000000-0004-0000-0100-00001A0B0000}"/>
    <hyperlink ref="M521" r:id="rId2844" xr:uid="{00000000-0004-0000-0100-00001B0B0000}"/>
    <hyperlink ref="N521" r:id="rId2845" xr:uid="{00000000-0004-0000-0100-00001C0B0000}"/>
    <hyperlink ref="G522" r:id="rId2846" xr:uid="{00000000-0004-0000-0100-00001D0B0000}"/>
    <hyperlink ref="I522" r:id="rId2847" xr:uid="{00000000-0004-0000-0100-00001E0B0000}"/>
    <hyperlink ref="K522" r:id="rId2848" xr:uid="{00000000-0004-0000-0100-00001F0B0000}"/>
    <hyperlink ref="L522" r:id="rId2849" xr:uid="{00000000-0004-0000-0100-0000200B0000}"/>
    <hyperlink ref="M522" r:id="rId2850" xr:uid="{00000000-0004-0000-0100-0000210B0000}"/>
    <hyperlink ref="N522" r:id="rId2851" xr:uid="{00000000-0004-0000-0100-0000220B0000}"/>
    <hyperlink ref="G523" r:id="rId2852" xr:uid="{00000000-0004-0000-0100-0000230B0000}"/>
    <hyperlink ref="I523" r:id="rId2853" xr:uid="{00000000-0004-0000-0100-0000240B0000}"/>
    <hyperlink ref="K523" r:id="rId2854" xr:uid="{00000000-0004-0000-0100-0000250B0000}"/>
    <hyperlink ref="L523" r:id="rId2855" xr:uid="{00000000-0004-0000-0100-0000260B0000}"/>
    <hyperlink ref="M523" r:id="rId2856" xr:uid="{00000000-0004-0000-0100-0000270B0000}"/>
    <hyperlink ref="N523" r:id="rId2857" xr:uid="{00000000-0004-0000-0100-0000280B0000}"/>
    <hyperlink ref="G524" r:id="rId2858" xr:uid="{00000000-0004-0000-0100-0000290B0000}"/>
    <hyperlink ref="I524" r:id="rId2859" xr:uid="{00000000-0004-0000-0100-00002A0B0000}"/>
    <hyperlink ref="K524" r:id="rId2860" xr:uid="{00000000-0004-0000-0100-00002B0B0000}"/>
    <hyperlink ref="L524" r:id="rId2861" xr:uid="{00000000-0004-0000-0100-00002C0B0000}"/>
    <hyperlink ref="M524" r:id="rId2862" xr:uid="{00000000-0004-0000-0100-00002D0B0000}"/>
    <hyperlink ref="N524" r:id="rId2863" xr:uid="{00000000-0004-0000-0100-00002E0B0000}"/>
    <hyperlink ref="G525" r:id="rId2864" xr:uid="{00000000-0004-0000-0100-00002F0B0000}"/>
    <hyperlink ref="I525" r:id="rId2865" xr:uid="{00000000-0004-0000-0100-0000300B0000}"/>
    <hyperlink ref="K525" r:id="rId2866" xr:uid="{00000000-0004-0000-0100-0000310B0000}"/>
    <hyperlink ref="L525" r:id="rId2867" xr:uid="{00000000-0004-0000-0100-0000320B0000}"/>
    <hyperlink ref="M525" r:id="rId2868" xr:uid="{00000000-0004-0000-0100-0000330B0000}"/>
    <hyperlink ref="N525" r:id="rId2869" xr:uid="{00000000-0004-0000-0100-0000340B0000}"/>
    <hyperlink ref="G526" r:id="rId2870" xr:uid="{00000000-0004-0000-0100-0000350B0000}"/>
    <hyperlink ref="I526" r:id="rId2871" xr:uid="{00000000-0004-0000-0100-0000360B0000}"/>
    <hyperlink ref="K526" r:id="rId2872" xr:uid="{00000000-0004-0000-0100-0000370B0000}"/>
    <hyperlink ref="L526" r:id="rId2873" xr:uid="{00000000-0004-0000-0100-0000380B0000}"/>
    <hyperlink ref="M526" r:id="rId2874" xr:uid="{00000000-0004-0000-0100-0000390B0000}"/>
    <hyperlink ref="N526" r:id="rId2875" xr:uid="{00000000-0004-0000-0100-00003A0B0000}"/>
    <hyperlink ref="G527" r:id="rId2876" xr:uid="{00000000-0004-0000-0100-00003B0B0000}"/>
    <hyperlink ref="I527" r:id="rId2877" xr:uid="{00000000-0004-0000-0100-00003C0B0000}"/>
    <hyperlink ref="K527" r:id="rId2878" xr:uid="{00000000-0004-0000-0100-00003D0B0000}"/>
    <hyperlink ref="L527" r:id="rId2879" xr:uid="{00000000-0004-0000-0100-00003E0B0000}"/>
    <hyperlink ref="M527" r:id="rId2880" xr:uid="{00000000-0004-0000-0100-00003F0B0000}"/>
    <hyperlink ref="N527" r:id="rId2881" xr:uid="{00000000-0004-0000-0100-0000400B0000}"/>
    <hyperlink ref="G528" r:id="rId2882" xr:uid="{00000000-0004-0000-0100-0000410B0000}"/>
    <hyperlink ref="I528" r:id="rId2883" xr:uid="{00000000-0004-0000-0100-0000420B0000}"/>
    <hyperlink ref="K528" r:id="rId2884" xr:uid="{00000000-0004-0000-0100-0000430B0000}"/>
    <hyperlink ref="L528" r:id="rId2885" xr:uid="{00000000-0004-0000-0100-0000440B0000}"/>
    <hyperlink ref="M528" r:id="rId2886" xr:uid="{00000000-0004-0000-0100-0000450B0000}"/>
    <hyperlink ref="N528" r:id="rId2887" xr:uid="{00000000-0004-0000-0100-0000460B0000}"/>
    <hyperlink ref="G529" r:id="rId2888" xr:uid="{00000000-0004-0000-0100-0000470B0000}"/>
    <hyperlink ref="I529" r:id="rId2889" xr:uid="{00000000-0004-0000-0100-0000480B0000}"/>
    <hyperlink ref="K529" r:id="rId2890" xr:uid="{00000000-0004-0000-0100-0000490B0000}"/>
    <hyperlink ref="L529" r:id="rId2891" xr:uid="{00000000-0004-0000-0100-00004A0B0000}"/>
    <hyperlink ref="M529" r:id="rId2892" xr:uid="{00000000-0004-0000-0100-00004B0B0000}"/>
    <hyperlink ref="N529" r:id="rId2893" xr:uid="{00000000-0004-0000-0100-00004C0B0000}"/>
    <hyperlink ref="G530" r:id="rId2894" xr:uid="{00000000-0004-0000-0100-00004D0B0000}"/>
    <hyperlink ref="I530" r:id="rId2895" xr:uid="{00000000-0004-0000-0100-00004E0B0000}"/>
    <hyperlink ref="K530" r:id="rId2896" xr:uid="{00000000-0004-0000-0100-00004F0B0000}"/>
    <hyperlink ref="L530" r:id="rId2897" xr:uid="{00000000-0004-0000-0100-0000500B0000}"/>
    <hyperlink ref="M530" r:id="rId2898" xr:uid="{00000000-0004-0000-0100-0000510B0000}"/>
    <hyperlink ref="N530" r:id="rId2899" xr:uid="{00000000-0004-0000-0100-0000520B0000}"/>
    <hyperlink ref="G531" r:id="rId2900" xr:uid="{00000000-0004-0000-0100-0000530B0000}"/>
    <hyperlink ref="I531" r:id="rId2901" xr:uid="{00000000-0004-0000-0100-0000540B0000}"/>
    <hyperlink ref="K531" r:id="rId2902" xr:uid="{00000000-0004-0000-0100-0000550B0000}"/>
    <hyperlink ref="L531" r:id="rId2903" xr:uid="{00000000-0004-0000-0100-0000560B0000}"/>
    <hyperlink ref="M531" r:id="rId2904" xr:uid="{00000000-0004-0000-0100-0000570B0000}"/>
    <hyperlink ref="N531" r:id="rId2905" xr:uid="{00000000-0004-0000-0100-0000580B0000}"/>
    <hyperlink ref="G532" r:id="rId2906" xr:uid="{00000000-0004-0000-0100-0000590B0000}"/>
    <hyperlink ref="I532" r:id="rId2907" xr:uid="{00000000-0004-0000-0100-00005A0B0000}"/>
    <hyperlink ref="K532" r:id="rId2908" xr:uid="{00000000-0004-0000-0100-00005B0B0000}"/>
    <hyperlink ref="L532" r:id="rId2909" xr:uid="{00000000-0004-0000-0100-00005C0B0000}"/>
    <hyperlink ref="M532" r:id="rId2910" xr:uid="{00000000-0004-0000-0100-00005D0B0000}"/>
    <hyperlink ref="N532" r:id="rId2911" xr:uid="{00000000-0004-0000-0100-00005E0B0000}"/>
    <hyperlink ref="G533" r:id="rId2912" xr:uid="{00000000-0004-0000-0100-00005F0B0000}"/>
    <hyperlink ref="I533" r:id="rId2913" xr:uid="{00000000-0004-0000-0100-0000600B0000}"/>
    <hyperlink ref="K533" r:id="rId2914" xr:uid="{00000000-0004-0000-0100-0000610B0000}"/>
    <hyperlink ref="L533" r:id="rId2915" xr:uid="{00000000-0004-0000-0100-0000620B0000}"/>
    <hyperlink ref="M533" r:id="rId2916" xr:uid="{00000000-0004-0000-0100-0000630B0000}"/>
    <hyperlink ref="N533" r:id="rId2917" xr:uid="{00000000-0004-0000-0100-0000640B0000}"/>
    <hyperlink ref="G534" r:id="rId2918" xr:uid="{00000000-0004-0000-0100-0000650B0000}"/>
    <hyperlink ref="I534" r:id="rId2919" xr:uid="{00000000-0004-0000-0100-0000660B0000}"/>
    <hyperlink ref="K534" r:id="rId2920" xr:uid="{00000000-0004-0000-0100-0000670B0000}"/>
    <hyperlink ref="L534" r:id="rId2921" xr:uid="{00000000-0004-0000-0100-0000680B0000}"/>
    <hyperlink ref="M534" r:id="rId2922" xr:uid="{00000000-0004-0000-0100-0000690B0000}"/>
    <hyperlink ref="N534" r:id="rId2923" xr:uid="{00000000-0004-0000-0100-00006A0B0000}"/>
    <hyperlink ref="G535" r:id="rId2924" xr:uid="{00000000-0004-0000-0100-00006B0B0000}"/>
    <hyperlink ref="I535" r:id="rId2925" xr:uid="{00000000-0004-0000-0100-00006C0B0000}"/>
    <hyperlink ref="K535" r:id="rId2926" xr:uid="{00000000-0004-0000-0100-00006D0B0000}"/>
    <hyperlink ref="L535" r:id="rId2927" xr:uid="{00000000-0004-0000-0100-00006E0B0000}"/>
    <hyperlink ref="M535" r:id="rId2928" xr:uid="{00000000-0004-0000-0100-00006F0B0000}"/>
    <hyperlink ref="N535" r:id="rId2929" xr:uid="{00000000-0004-0000-0100-0000700B0000}"/>
    <hyperlink ref="G536" r:id="rId2930" xr:uid="{00000000-0004-0000-0100-0000710B0000}"/>
    <hyperlink ref="I536" r:id="rId2931" xr:uid="{00000000-0004-0000-0100-0000720B0000}"/>
    <hyperlink ref="K536" r:id="rId2932" xr:uid="{00000000-0004-0000-0100-0000730B0000}"/>
    <hyperlink ref="L536" r:id="rId2933" xr:uid="{00000000-0004-0000-0100-0000740B0000}"/>
    <hyperlink ref="M536" r:id="rId2934" xr:uid="{00000000-0004-0000-0100-0000750B0000}"/>
    <hyperlink ref="N536" r:id="rId2935" xr:uid="{00000000-0004-0000-0100-0000760B0000}"/>
    <hyperlink ref="G537" r:id="rId2936" xr:uid="{00000000-0004-0000-0100-0000770B0000}"/>
    <hyperlink ref="I537" r:id="rId2937" xr:uid="{00000000-0004-0000-0100-0000780B0000}"/>
    <hyperlink ref="K537" r:id="rId2938" xr:uid="{00000000-0004-0000-0100-0000790B0000}"/>
    <hyperlink ref="L537" r:id="rId2939" xr:uid="{00000000-0004-0000-0100-00007A0B0000}"/>
    <hyperlink ref="M537" r:id="rId2940" xr:uid="{00000000-0004-0000-0100-00007B0B0000}"/>
    <hyperlink ref="N537" r:id="rId2941" xr:uid="{00000000-0004-0000-0100-00007C0B0000}"/>
    <hyperlink ref="G538" r:id="rId2942" xr:uid="{00000000-0004-0000-0100-00007D0B0000}"/>
    <hyperlink ref="I538" r:id="rId2943" xr:uid="{00000000-0004-0000-0100-00007E0B0000}"/>
    <hyperlink ref="K538" r:id="rId2944" xr:uid="{00000000-0004-0000-0100-00007F0B0000}"/>
    <hyperlink ref="L538" r:id="rId2945" xr:uid="{00000000-0004-0000-0100-0000800B0000}"/>
    <hyperlink ref="M538" r:id="rId2946" xr:uid="{00000000-0004-0000-0100-0000810B0000}"/>
    <hyperlink ref="N538" r:id="rId2947" xr:uid="{00000000-0004-0000-0100-0000820B0000}"/>
    <hyperlink ref="G539" r:id="rId2948" xr:uid="{00000000-0004-0000-0100-0000830B0000}"/>
    <hyperlink ref="I539" r:id="rId2949" xr:uid="{00000000-0004-0000-0100-0000840B0000}"/>
    <hyperlink ref="K539" r:id="rId2950" xr:uid="{00000000-0004-0000-0100-0000850B0000}"/>
    <hyperlink ref="L539" r:id="rId2951" xr:uid="{00000000-0004-0000-0100-0000860B0000}"/>
    <hyperlink ref="M539" r:id="rId2952" xr:uid="{00000000-0004-0000-0100-0000870B0000}"/>
    <hyperlink ref="N539" r:id="rId2953" xr:uid="{00000000-0004-0000-0100-0000880B0000}"/>
    <hyperlink ref="G540" r:id="rId2954" xr:uid="{00000000-0004-0000-0100-0000890B0000}"/>
    <hyperlink ref="I540" r:id="rId2955" xr:uid="{00000000-0004-0000-0100-00008A0B0000}"/>
    <hyperlink ref="K540" r:id="rId2956" xr:uid="{00000000-0004-0000-0100-00008B0B0000}"/>
    <hyperlink ref="L540" r:id="rId2957" xr:uid="{00000000-0004-0000-0100-00008C0B0000}"/>
    <hyperlink ref="M540" r:id="rId2958" xr:uid="{00000000-0004-0000-0100-00008D0B0000}"/>
    <hyperlink ref="N540" r:id="rId2959" xr:uid="{00000000-0004-0000-0100-00008E0B0000}"/>
    <hyperlink ref="G541" r:id="rId2960" xr:uid="{00000000-0004-0000-0100-00008F0B0000}"/>
    <hyperlink ref="I541" r:id="rId2961" xr:uid="{00000000-0004-0000-0100-0000900B0000}"/>
    <hyperlink ref="K541" r:id="rId2962" xr:uid="{00000000-0004-0000-0100-0000910B0000}"/>
    <hyperlink ref="L541" r:id="rId2963" xr:uid="{00000000-0004-0000-0100-0000920B0000}"/>
    <hyperlink ref="M541" r:id="rId2964" xr:uid="{00000000-0004-0000-0100-0000930B0000}"/>
    <hyperlink ref="N541" r:id="rId2965" xr:uid="{00000000-0004-0000-0100-0000940B0000}"/>
    <hyperlink ref="G542" r:id="rId2966" xr:uid="{00000000-0004-0000-0100-0000950B0000}"/>
    <hyperlink ref="I542" r:id="rId2967" xr:uid="{00000000-0004-0000-0100-0000960B0000}"/>
    <hyperlink ref="K542" r:id="rId2968" xr:uid="{00000000-0004-0000-0100-0000970B0000}"/>
    <hyperlink ref="L542" r:id="rId2969" xr:uid="{00000000-0004-0000-0100-0000980B0000}"/>
    <hyperlink ref="M542" r:id="rId2970" xr:uid="{00000000-0004-0000-0100-0000990B0000}"/>
    <hyperlink ref="N542" r:id="rId2971" xr:uid="{00000000-0004-0000-0100-00009A0B0000}"/>
    <hyperlink ref="G543" r:id="rId2972" xr:uid="{00000000-0004-0000-0100-00009B0B0000}"/>
    <hyperlink ref="I543" r:id="rId2973" xr:uid="{00000000-0004-0000-0100-00009C0B0000}"/>
    <hyperlink ref="K543" r:id="rId2974" xr:uid="{00000000-0004-0000-0100-00009D0B0000}"/>
    <hyperlink ref="L543" r:id="rId2975" xr:uid="{00000000-0004-0000-0100-00009E0B0000}"/>
    <hyperlink ref="M543" r:id="rId2976" xr:uid="{00000000-0004-0000-0100-00009F0B0000}"/>
    <hyperlink ref="N543" r:id="rId2977" xr:uid="{00000000-0004-0000-0100-0000A00B0000}"/>
    <hyperlink ref="G544" r:id="rId2978" xr:uid="{00000000-0004-0000-0100-0000A10B0000}"/>
    <hyperlink ref="I544" r:id="rId2979" xr:uid="{00000000-0004-0000-0100-0000A20B0000}"/>
    <hyperlink ref="K544" r:id="rId2980" xr:uid="{00000000-0004-0000-0100-0000A30B0000}"/>
    <hyperlink ref="L544" r:id="rId2981" xr:uid="{00000000-0004-0000-0100-0000A40B0000}"/>
    <hyperlink ref="M544" r:id="rId2982" xr:uid="{00000000-0004-0000-0100-0000A50B0000}"/>
    <hyperlink ref="N544" r:id="rId2983" xr:uid="{00000000-0004-0000-0100-0000A60B0000}"/>
    <hyperlink ref="G545" r:id="rId2984" xr:uid="{00000000-0004-0000-0100-0000A70B0000}"/>
    <hyperlink ref="I545" r:id="rId2985" xr:uid="{00000000-0004-0000-0100-0000A80B0000}"/>
    <hyperlink ref="K545" r:id="rId2986" xr:uid="{00000000-0004-0000-0100-0000A90B0000}"/>
    <hyperlink ref="L545" r:id="rId2987" xr:uid="{00000000-0004-0000-0100-0000AA0B0000}"/>
    <hyperlink ref="M545" r:id="rId2988" xr:uid="{00000000-0004-0000-0100-0000AB0B0000}"/>
    <hyperlink ref="N545" r:id="rId2989" xr:uid="{00000000-0004-0000-0100-0000AC0B0000}"/>
    <hyperlink ref="G546" r:id="rId2990" xr:uid="{00000000-0004-0000-0100-0000AD0B0000}"/>
    <hyperlink ref="I546" r:id="rId2991" xr:uid="{00000000-0004-0000-0100-0000AE0B0000}"/>
    <hyperlink ref="K546" r:id="rId2992" xr:uid="{00000000-0004-0000-0100-0000AF0B0000}"/>
    <hyperlink ref="L546" r:id="rId2993" xr:uid="{00000000-0004-0000-0100-0000B00B0000}"/>
    <hyperlink ref="M546" r:id="rId2994" xr:uid="{00000000-0004-0000-0100-0000B10B0000}"/>
    <hyperlink ref="N546" r:id="rId2995" xr:uid="{00000000-0004-0000-0100-0000B20B0000}"/>
    <hyperlink ref="G547" r:id="rId2996" xr:uid="{00000000-0004-0000-0100-0000B30B0000}"/>
    <hyperlink ref="I547" r:id="rId2997" xr:uid="{00000000-0004-0000-0100-0000B40B0000}"/>
    <hyperlink ref="K547" r:id="rId2998" xr:uid="{00000000-0004-0000-0100-0000B50B0000}"/>
    <hyperlink ref="L547" r:id="rId2999" xr:uid="{00000000-0004-0000-0100-0000B60B0000}"/>
    <hyperlink ref="M547" r:id="rId3000" xr:uid="{00000000-0004-0000-0100-0000B70B0000}"/>
    <hyperlink ref="N547" r:id="rId3001" xr:uid="{00000000-0004-0000-0100-0000B80B0000}"/>
    <hyperlink ref="I548" r:id="rId3002" xr:uid="{00000000-0004-0000-0100-0000B90B0000}"/>
    <hyperlink ref="K548" r:id="rId3003" xr:uid="{00000000-0004-0000-0100-0000BA0B0000}"/>
    <hyperlink ref="L548" r:id="rId3004" xr:uid="{00000000-0004-0000-0100-0000BB0B0000}"/>
    <hyperlink ref="M548" r:id="rId3005" xr:uid="{00000000-0004-0000-0100-0000BC0B0000}"/>
    <hyperlink ref="N548" r:id="rId3006" xr:uid="{00000000-0004-0000-0100-0000BD0B0000}"/>
    <hyperlink ref="G549" r:id="rId3007" xr:uid="{00000000-0004-0000-0100-0000BE0B0000}"/>
    <hyperlink ref="I549" r:id="rId3008" xr:uid="{00000000-0004-0000-0100-0000BF0B0000}"/>
    <hyperlink ref="K549" r:id="rId3009" xr:uid="{00000000-0004-0000-0100-0000C00B0000}"/>
    <hyperlink ref="L549" r:id="rId3010" xr:uid="{00000000-0004-0000-0100-0000C10B0000}"/>
    <hyperlink ref="M549" r:id="rId3011" xr:uid="{00000000-0004-0000-0100-0000C20B0000}"/>
    <hyperlink ref="N549" r:id="rId3012" xr:uid="{00000000-0004-0000-0100-0000C30B0000}"/>
    <hyperlink ref="G550" r:id="rId3013" xr:uid="{00000000-0004-0000-0100-0000C40B0000}"/>
    <hyperlink ref="I550" r:id="rId3014" xr:uid="{00000000-0004-0000-0100-0000C50B0000}"/>
    <hyperlink ref="K550" r:id="rId3015" xr:uid="{00000000-0004-0000-0100-0000C60B0000}"/>
    <hyperlink ref="L550" r:id="rId3016" xr:uid="{00000000-0004-0000-0100-0000C70B0000}"/>
    <hyperlink ref="M550" r:id="rId3017" xr:uid="{00000000-0004-0000-0100-0000C80B0000}"/>
    <hyperlink ref="N550" r:id="rId3018" xr:uid="{00000000-0004-0000-0100-0000C90B0000}"/>
    <hyperlink ref="G551" r:id="rId3019" xr:uid="{00000000-0004-0000-0100-0000CA0B0000}"/>
    <hyperlink ref="I551" r:id="rId3020" xr:uid="{00000000-0004-0000-0100-0000CB0B0000}"/>
    <hyperlink ref="K551" r:id="rId3021" xr:uid="{00000000-0004-0000-0100-0000CC0B0000}"/>
    <hyperlink ref="L551" r:id="rId3022" xr:uid="{00000000-0004-0000-0100-0000CD0B0000}"/>
    <hyperlink ref="M551" r:id="rId3023" xr:uid="{00000000-0004-0000-0100-0000CE0B0000}"/>
    <hyperlink ref="N551" r:id="rId3024" xr:uid="{00000000-0004-0000-0100-0000CF0B0000}"/>
    <hyperlink ref="G552" r:id="rId3025" xr:uid="{00000000-0004-0000-0100-0000D00B0000}"/>
    <hyperlink ref="K552" r:id="rId3026" xr:uid="{00000000-0004-0000-0100-0000D10B0000}"/>
    <hyperlink ref="L552" r:id="rId3027" xr:uid="{00000000-0004-0000-0100-0000D20B0000}"/>
    <hyperlink ref="M552" r:id="rId3028" xr:uid="{00000000-0004-0000-0100-0000D30B0000}"/>
    <hyperlink ref="N552" r:id="rId3029" xr:uid="{00000000-0004-0000-0100-0000D40B0000}"/>
    <hyperlink ref="G553" r:id="rId3030" xr:uid="{00000000-0004-0000-0100-0000D50B0000}"/>
    <hyperlink ref="I553" r:id="rId3031" xr:uid="{00000000-0004-0000-0100-0000D60B0000}"/>
    <hyperlink ref="K553" r:id="rId3032" xr:uid="{00000000-0004-0000-0100-0000D70B0000}"/>
    <hyperlink ref="L553" r:id="rId3033" xr:uid="{00000000-0004-0000-0100-0000D80B0000}"/>
    <hyperlink ref="M553" r:id="rId3034" xr:uid="{00000000-0004-0000-0100-0000D90B0000}"/>
    <hyperlink ref="N553" r:id="rId3035" xr:uid="{00000000-0004-0000-0100-0000DA0B0000}"/>
    <hyperlink ref="G554" r:id="rId3036" xr:uid="{00000000-0004-0000-0100-0000DB0B0000}"/>
    <hyperlink ref="I554" r:id="rId3037" xr:uid="{00000000-0004-0000-0100-0000DC0B0000}"/>
    <hyperlink ref="K554" r:id="rId3038" xr:uid="{00000000-0004-0000-0100-0000DD0B0000}"/>
    <hyperlink ref="L554" r:id="rId3039" xr:uid="{00000000-0004-0000-0100-0000DE0B0000}"/>
    <hyperlink ref="M554" r:id="rId3040" xr:uid="{00000000-0004-0000-0100-0000DF0B0000}"/>
    <hyperlink ref="N554" r:id="rId3041" xr:uid="{00000000-0004-0000-0100-0000E00B0000}"/>
    <hyperlink ref="G555" r:id="rId3042" xr:uid="{00000000-0004-0000-0100-0000E10B0000}"/>
    <hyperlink ref="I555" r:id="rId3043" xr:uid="{00000000-0004-0000-0100-0000E20B0000}"/>
    <hyperlink ref="K555" r:id="rId3044" xr:uid="{00000000-0004-0000-0100-0000E30B0000}"/>
    <hyperlink ref="L555" r:id="rId3045" xr:uid="{00000000-0004-0000-0100-0000E40B0000}"/>
    <hyperlink ref="M555" r:id="rId3046" xr:uid="{00000000-0004-0000-0100-0000E50B0000}"/>
    <hyperlink ref="N555" r:id="rId3047" xr:uid="{00000000-0004-0000-0100-0000E60B0000}"/>
    <hyperlink ref="G556" r:id="rId3048" xr:uid="{00000000-0004-0000-0100-0000E70B0000}"/>
    <hyperlink ref="I556" r:id="rId3049" xr:uid="{00000000-0004-0000-0100-0000E80B0000}"/>
    <hyperlink ref="K556" r:id="rId3050" xr:uid="{00000000-0004-0000-0100-0000E90B0000}"/>
    <hyperlink ref="L556" r:id="rId3051" xr:uid="{00000000-0004-0000-0100-0000EA0B0000}"/>
    <hyperlink ref="M556" r:id="rId3052" xr:uid="{00000000-0004-0000-0100-0000EB0B0000}"/>
    <hyperlink ref="N556" r:id="rId3053" xr:uid="{00000000-0004-0000-0100-0000EC0B0000}"/>
    <hyperlink ref="G557" r:id="rId3054" xr:uid="{00000000-0004-0000-0100-0000ED0B0000}"/>
    <hyperlink ref="I557" r:id="rId3055" xr:uid="{00000000-0004-0000-0100-0000EE0B0000}"/>
    <hyperlink ref="K557" r:id="rId3056" xr:uid="{00000000-0004-0000-0100-0000EF0B0000}"/>
    <hyperlink ref="L557" r:id="rId3057" xr:uid="{00000000-0004-0000-0100-0000F00B0000}"/>
    <hyperlink ref="M557" r:id="rId3058" xr:uid="{00000000-0004-0000-0100-0000F10B0000}"/>
    <hyperlink ref="N557" r:id="rId3059" xr:uid="{00000000-0004-0000-0100-0000F20B0000}"/>
    <hyperlink ref="G558" r:id="rId3060" xr:uid="{00000000-0004-0000-0100-0000F30B0000}"/>
    <hyperlink ref="I558" r:id="rId3061" xr:uid="{00000000-0004-0000-0100-0000F40B0000}"/>
    <hyperlink ref="K558" r:id="rId3062" xr:uid="{00000000-0004-0000-0100-0000F50B0000}"/>
    <hyperlink ref="L558" r:id="rId3063" xr:uid="{00000000-0004-0000-0100-0000F60B0000}"/>
    <hyperlink ref="M558" r:id="rId3064" xr:uid="{00000000-0004-0000-0100-0000F70B0000}"/>
    <hyperlink ref="N558" r:id="rId3065" xr:uid="{00000000-0004-0000-0100-0000F80B0000}"/>
    <hyperlink ref="G559" r:id="rId3066" xr:uid="{00000000-0004-0000-0100-0000F90B0000}"/>
    <hyperlink ref="I559" r:id="rId3067" xr:uid="{00000000-0004-0000-0100-0000FA0B0000}"/>
    <hyperlink ref="K559" r:id="rId3068" xr:uid="{00000000-0004-0000-0100-0000FB0B0000}"/>
    <hyperlink ref="L559" r:id="rId3069" xr:uid="{00000000-0004-0000-0100-0000FC0B0000}"/>
    <hyperlink ref="M559" r:id="rId3070" xr:uid="{00000000-0004-0000-0100-0000FD0B0000}"/>
    <hyperlink ref="N559" r:id="rId3071" xr:uid="{00000000-0004-0000-0100-0000FE0B0000}"/>
    <hyperlink ref="G560" r:id="rId3072" xr:uid="{00000000-0004-0000-0100-0000FF0B0000}"/>
    <hyperlink ref="I560" r:id="rId3073" xr:uid="{00000000-0004-0000-0100-0000000C0000}"/>
    <hyperlink ref="K560" r:id="rId3074" xr:uid="{00000000-0004-0000-0100-0000010C0000}"/>
    <hyperlink ref="L560" r:id="rId3075" xr:uid="{00000000-0004-0000-0100-0000020C0000}"/>
    <hyperlink ref="M560" r:id="rId3076" xr:uid="{00000000-0004-0000-0100-0000030C0000}"/>
    <hyperlink ref="N560" r:id="rId3077" xr:uid="{00000000-0004-0000-0100-0000040C0000}"/>
    <hyperlink ref="G561" r:id="rId3078" xr:uid="{00000000-0004-0000-0100-0000050C0000}"/>
    <hyperlink ref="I561" r:id="rId3079" xr:uid="{00000000-0004-0000-0100-0000060C0000}"/>
    <hyperlink ref="K561" r:id="rId3080" xr:uid="{00000000-0004-0000-0100-0000070C0000}"/>
    <hyperlink ref="L561" r:id="rId3081" xr:uid="{00000000-0004-0000-0100-0000080C0000}"/>
    <hyperlink ref="M561" r:id="rId3082" xr:uid="{00000000-0004-0000-0100-0000090C0000}"/>
    <hyperlink ref="N561" r:id="rId3083" xr:uid="{00000000-0004-0000-0100-00000A0C0000}"/>
    <hyperlink ref="G562" r:id="rId3084" xr:uid="{00000000-0004-0000-0100-00000B0C0000}"/>
    <hyperlink ref="I562" r:id="rId3085" xr:uid="{00000000-0004-0000-0100-00000C0C0000}"/>
    <hyperlink ref="K562" r:id="rId3086" xr:uid="{00000000-0004-0000-0100-00000D0C0000}"/>
    <hyperlink ref="L562" r:id="rId3087" xr:uid="{00000000-0004-0000-0100-00000E0C0000}"/>
    <hyperlink ref="M562" r:id="rId3088" xr:uid="{00000000-0004-0000-0100-00000F0C0000}"/>
    <hyperlink ref="N562" r:id="rId3089" xr:uid="{00000000-0004-0000-0100-0000100C0000}"/>
    <hyperlink ref="G563" r:id="rId3090" xr:uid="{00000000-0004-0000-0100-0000110C0000}"/>
    <hyperlink ref="I563" r:id="rId3091" xr:uid="{00000000-0004-0000-0100-0000120C0000}"/>
    <hyperlink ref="K563" r:id="rId3092" xr:uid="{00000000-0004-0000-0100-0000130C0000}"/>
    <hyperlink ref="L563" r:id="rId3093" xr:uid="{00000000-0004-0000-0100-0000140C0000}"/>
    <hyperlink ref="M563" r:id="rId3094" xr:uid="{00000000-0004-0000-0100-0000150C0000}"/>
    <hyperlink ref="N563" r:id="rId3095" xr:uid="{00000000-0004-0000-0100-0000160C0000}"/>
    <hyperlink ref="G564" r:id="rId3096" xr:uid="{00000000-0004-0000-0100-0000170C0000}"/>
    <hyperlink ref="I564" r:id="rId3097" xr:uid="{00000000-0004-0000-0100-0000180C0000}"/>
    <hyperlink ref="K564" r:id="rId3098" xr:uid="{00000000-0004-0000-0100-0000190C0000}"/>
    <hyperlink ref="L564" r:id="rId3099" xr:uid="{00000000-0004-0000-0100-00001A0C0000}"/>
    <hyperlink ref="M564" r:id="rId3100" xr:uid="{00000000-0004-0000-0100-00001B0C0000}"/>
    <hyperlink ref="N564" r:id="rId3101" xr:uid="{00000000-0004-0000-0100-00001C0C0000}"/>
    <hyperlink ref="G565" r:id="rId3102" xr:uid="{00000000-0004-0000-0100-00001D0C0000}"/>
    <hyperlink ref="I565" r:id="rId3103" xr:uid="{00000000-0004-0000-0100-00001E0C0000}"/>
    <hyperlink ref="K565" r:id="rId3104" xr:uid="{00000000-0004-0000-0100-00001F0C0000}"/>
    <hyperlink ref="L565" r:id="rId3105" xr:uid="{00000000-0004-0000-0100-0000200C0000}"/>
    <hyperlink ref="M565" r:id="rId3106" xr:uid="{00000000-0004-0000-0100-0000210C0000}"/>
    <hyperlink ref="N565" r:id="rId3107" xr:uid="{00000000-0004-0000-0100-0000220C0000}"/>
    <hyperlink ref="G566" r:id="rId3108" xr:uid="{00000000-0004-0000-0100-0000230C0000}"/>
    <hyperlink ref="I566" r:id="rId3109" xr:uid="{00000000-0004-0000-0100-0000240C0000}"/>
    <hyperlink ref="K566" r:id="rId3110" xr:uid="{00000000-0004-0000-0100-0000250C0000}"/>
    <hyperlink ref="L566" r:id="rId3111" xr:uid="{00000000-0004-0000-0100-0000260C0000}"/>
    <hyperlink ref="M566" r:id="rId3112" xr:uid="{00000000-0004-0000-0100-0000270C0000}"/>
    <hyperlink ref="N566" r:id="rId3113" xr:uid="{00000000-0004-0000-0100-0000280C0000}"/>
    <hyperlink ref="G567" r:id="rId3114" xr:uid="{00000000-0004-0000-0100-0000290C0000}"/>
    <hyperlink ref="I567" r:id="rId3115" xr:uid="{00000000-0004-0000-0100-00002A0C0000}"/>
    <hyperlink ref="K567" r:id="rId3116" xr:uid="{00000000-0004-0000-0100-00002B0C0000}"/>
    <hyperlink ref="L567" r:id="rId3117" xr:uid="{00000000-0004-0000-0100-00002C0C0000}"/>
    <hyperlink ref="M567" r:id="rId3118" xr:uid="{00000000-0004-0000-0100-00002D0C0000}"/>
    <hyperlink ref="N567" r:id="rId3119" xr:uid="{00000000-0004-0000-0100-00002E0C0000}"/>
    <hyperlink ref="G568" r:id="rId3120" xr:uid="{00000000-0004-0000-0100-00002F0C0000}"/>
    <hyperlink ref="I568" r:id="rId3121" xr:uid="{00000000-0004-0000-0100-0000300C0000}"/>
    <hyperlink ref="K568" r:id="rId3122" xr:uid="{00000000-0004-0000-0100-0000310C0000}"/>
    <hyperlink ref="L568" r:id="rId3123" xr:uid="{00000000-0004-0000-0100-0000320C0000}"/>
    <hyperlink ref="M568" r:id="rId3124" xr:uid="{00000000-0004-0000-0100-0000330C0000}"/>
    <hyperlink ref="N568" r:id="rId3125" xr:uid="{00000000-0004-0000-0100-0000340C0000}"/>
    <hyperlink ref="G569" r:id="rId3126" xr:uid="{00000000-0004-0000-0100-0000350C0000}"/>
    <hyperlink ref="I569" r:id="rId3127" xr:uid="{00000000-0004-0000-0100-0000360C0000}"/>
    <hyperlink ref="K569" r:id="rId3128" xr:uid="{00000000-0004-0000-0100-0000370C0000}"/>
    <hyperlink ref="L569" r:id="rId3129" xr:uid="{00000000-0004-0000-0100-0000380C0000}"/>
    <hyperlink ref="M569" r:id="rId3130" xr:uid="{00000000-0004-0000-0100-0000390C0000}"/>
    <hyperlink ref="N569" r:id="rId3131" xr:uid="{00000000-0004-0000-0100-00003A0C0000}"/>
    <hyperlink ref="G570" r:id="rId3132" xr:uid="{00000000-0004-0000-0100-00003B0C0000}"/>
    <hyperlink ref="I570" r:id="rId3133" xr:uid="{00000000-0004-0000-0100-00003C0C0000}"/>
    <hyperlink ref="K570" r:id="rId3134" xr:uid="{00000000-0004-0000-0100-00003D0C0000}"/>
    <hyperlink ref="L570" r:id="rId3135" xr:uid="{00000000-0004-0000-0100-00003E0C0000}"/>
    <hyperlink ref="M570" r:id="rId3136" xr:uid="{00000000-0004-0000-0100-00003F0C0000}"/>
    <hyperlink ref="N570" r:id="rId3137" xr:uid="{00000000-0004-0000-0100-0000400C0000}"/>
    <hyperlink ref="G571" r:id="rId3138" xr:uid="{00000000-0004-0000-0100-0000410C0000}"/>
    <hyperlink ref="I571" r:id="rId3139" xr:uid="{00000000-0004-0000-0100-0000420C0000}"/>
    <hyperlink ref="K571" r:id="rId3140" xr:uid="{00000000-0004-0000-0100-0000430C0000}"/>
    <hyperlink ref="L571" r:id="rId3141" xr:uid="{00000000-0004-0000-0100-0000440C0000}"/>
    <hyperlink ref="M571" r:id="rId3142" xr:uid="{00000000-0004-0000-0100-0000450C0000}"/>
    <hyperlink ref="N571" r:id="rId3143" xr:uid="{00000000-0004-0000-0100-0000460C0000}"/>
    <hyperlink ref="G572" r:id="rId3144" xr:uid="{00000000-0004-0000-0100-0000470C0000}"/>
    <hyperlink ref="I572" r:id="rId3145" xr:uid="{00000000-0004-0000-0100-0000480C0000}"/>
    <hyperlink ref="K572" r:id="rId3146" xr:uid="{00000000-0004-0000-0100-0000490C0000}"/>
    <hyperlink ref="L572" r:id="rId3147" xr:uid="{00000000-0004-0000-0100-00004A0C0000}"/>
    <hyperlink ref="M572" r:id="rId3148" xr:uid="{00000000-0004-0000-0100-00004B0C0000}"/>
    <hyperlink ref="N572" r:id="rId3149" xr:uid="{00000000-0004-0000-0100-00004C0C0000}"/>
    <hyperlink ref="G573" r:id="rId3150" xr:uid="{00000000-0004-0000-0100-00004D0C0000}"/>
    <hyperlink ref="I573" r:id="rId3151" xr:uid="{00000000-0004-0000-0100-00004E0C0000}"/>
    <hyperlink ref="K573" r:id="rId3152" xr:uid="{00000000-0004-0000-0100-00004F0C0000}"/>
    <hyperlink ref="L573" r:id="rId3153" xr:uid="{00000000-0004-0000-0100-0000500C0000}"/>
    <hyperlink ref="M573" r:id="rId3154" xr:uid="{00000000-0004-0000-0100-0000510C0000}"/>
    <hyperlink ref="N573" r:id="rId3155" xr:uid="{00000000-0004-0000-0100-0000520C0000}"/>
    <hyperlink ref="G574" r:id="rId3156" xr:uid="{00000000-0004-0000-0100-0000530C0000}"/>
    <hyperlink ref="I574" r:id="rId3157" xr:uid="{00000000-0004-0000-0100-0000540C0000}"/>
    <hyperlink ref="K574" r:id="rId3158" xr:uid="{00000000-0004-0000-0100-0000550C0000}"/>
    <hyperlink ref="L574" r:id="rId3159" xr:uid="{00000000-0004-0000-0100-0000560C0000}"/>
    <hyperlink ref="M574" r:id="rId3160" xr:uid="{00000000-0004-0000-0100-0000570C0000}"/>
    <hyperlink ref="N574" r:id="rId3161" xr:uid="{00000000-0004-0000-0100-0000580C0000}"/>
    <hyperlink ref="G575" r:id="rId3162" xr:uid="{00000000-0004-0000-0100-0000590C0000}"/>
    <hyperlink ref="I575" r:id="rId3163" xr:uid="{00000000-0004-0000-0100-00005A0C0000}"/>
    <hyperlink ref="K575" r:id="rId3164" xr:uid="{00000000-0004-0000-0100-00005B0C0000}"/>
    <hyperlink ref="L575" r:id="rId3165" xr:uid="{00000000-0004-0000-0100-00005C0C0000}"/>
    <hyperlink ref="M575" r:id="rId3166" xr:uid="{00000000-0004-0000-0100-00005D0C0000}"/>
    <hyperlink ref="N575" r:id="rId3167" xr:uid="{00000000-0004-0000-0100-00005E0C0000}"/>
    <hyperlink ref="G576" r:id="rId3168" xr:uid="{00000000-0004-0000-0100-00005F0C0000}"/>
    <hyperlink ref="I576" r:id="rId3169" xr:uid="{00000000-0004-0000-0100-0000600C0000}"/>
    <hyperlink ref="K576" r:id="rId3170" xr:uid="{00000000-0004-0000-0100-0000610C0000}"/>
    <hyperlink ref="L576" r:id="rId3171" xr:uid="{00000000-0004-0000-0100-0000620C0000}"/>
    <hyperlink ref="M576" r:id="rId3172" xr:uid="{00000000-0004-0000-0100-0000630C0000}"/>
    <hyperlink ref="N576" r:id="rId3173" xr:uid="{00000000-0004-0000-0100-0000640C0000}"/>
    <hyperlink ref="G577" r:id="rId3174" xr:uid="{00000000-0004-0000-0100-0000650C0000}"/>
    <hyperlink ref="I577" r:id="rId3175" xr:uid="{00000000-0004-0000-0100-0000660C0000}"/>
    <hyperlink ref="K577" r:id="rId3176" xr:uid="{00000000-0004-0000-0100-0000670C0000}"/>
    <hyperlink ref="L577" r:id="rId3177" xr:uid="{00000000-0004-0000-0100-0000680C0000}"/>
    <hyperlink ref="M577" r:id="rId3178" xr:uid="{00000000-0004-0000-0100-0000690C0000}"/>
    <hyperlink ref="N577" r:id="rId3179" xr:uid="{00000000-0004-0000-0100-00006A0C0000}"/>
    <hyperlink ref="G578" r:id="rId3180" xr:uid="{00000000-0004-0000-0100-00006B0C0000}"/>
    <hyperlink ref="I578" r:id="rId3181" xr:uid="{00000000-0004-0000-0100-00006C0C0000}"/>
    <hyperlink ref="K578" r:id="rId3182" xr:uid="{00000000-0004-0000-0100-00006D0C0000}"/>
    <hyperlink ref="L578" r:id="rId3183" xr:uid="{00000000-0004-0000-0100-00006E0C0000}"/>
    <hyperlink ref="M578" r:id="rId3184" xr:uid="{00000000-0004-0000-0100-00006F0C0000}"/>
    <hyperlink ref="N578" r:id="rId3185" xr:uid="{00000000-0004-0000-0100-0000700C0000}"/>
    <hyperlink ref="G579" r:id="rId3186" xr:uid="{00000000-0004-0000-0100-0000710C0000}"/>
    <hyperlink ref="I579" r:id="rId3187" xr:uid="{00000000-0004-0000-0100-0000720C0000}"/>
    <hyperlink ref="K579" r:id="rId3188" xr:uid="{00000000-0004-0000-0100-0000730C0000}"/>
    <hyperlink ref="L579" r:id="rId3189" xr:uid="{00000000-0004-0000-0100-0000740C0000}"/>
    <hyperlink ref="M579" r:id="rId3190" xr:uid="{00000000-0004-0000-0100-0000750C0000}"/>
    <hyperlink ref="N579" r:id="rId3191" xr:uid="{00000000-0004-0000-0100-0000760C0000}"/>
    <hyperlink ref="G580" r:id="rId3192" xr:uid="{00000000-0004-0000-0100-0000770C0000}"/>
    <hyperlink ref="I580" r:id="rId3193" xr:uid="{00000000-0004-0000-0100-0000780C0000}"/>
    <hyperlink ref="K580" r:id="rId3194" xr:uid="{00000000-0004-0000-0100-0000790C0000}"/>
    <hyperlink ref="L580" r:id="rId3195" xr:uid="{00000000-0004-0000-0100-00007A0C0000}"/>
    <hyperlink ref="M580" r:id="rId3196" xr:uid="{00000000-0004-0000-0100-00007B0C0000}"/>
    <hyperlink ref="N580" r:id="rId3197" xr:uid="{00000000-0004-0000-0100-00007C0C0000}"/>
    <hyperlink ref="G581" r:id="rId3198" xr:uid="{00000000-0004-0000-0100-00007D0C0000}"/>
    <hyperlink ref="I581" r:id="rId3199" xr:uid="{00000000-0004-0000-0100-00007E0C0000}"/>
    <hyperlink ref="K581" r:id="rId3200" xr:uid="{00000000-0004-0000-0100-00007F0C0000}"/>
    <hyperlink ref="L581" r:id="rId3201" xr:uid="{00000000-0004-0000-0100-0000800C0000}"/>
    <hyperlink ref="M581" r:id="rId3202" xr:uid="{00000000-0004-0000-0100-0000810C0000}"/>
    <hyperlink ref="N581" r:id="rId3203" xr:uid="{00000000-0004-0000-0100-0000820C0000}"/>
    <hyperlink ref="G582" r:id="rId3204" xr:uid="{00000000-0004-0000-0100-0000830C0000}"/>
    <hyperlink ref="I582" r:id="rId3205" xr:uid="{00000000-0004-0000-0100-0000840C0000}"/>
    <hyperlink ref="K582" r:id="rId3206" xr:uid="{00000000-0004-0000-0100-0000850C0000}"/>
    <hyperlink ref="L582" r:id="rId3207" xr:uid="{00000000-0004-0000-0100-0000860C0000}"/>
    <hyperlink ref="M582" r:id="rId3208" xr:uid="{00000000-0004-0000-0100-0000870C0000}"/>
    <hyperlink ref="N582" r:id="rId3209" xr:uid="{00000000-0004-0000-0100-0000880C0000}"/>
    <hyperlink ref="G583" r:id="rId3210" xr:uid="{00000000-0004-0000-0100-0000890C0000}"/>
    <hyperlink ref="I583" r:id="rId3211" xr:uid="{00000000-0004-0000-0100-00008A0C0000}"/>
    <hyperlink ref="K583" r:id="rId3212" xr:uid="{00000000-0004-0000-0100-00008B0C0000}"/>
    <hyperlink ref="L583" r:id="rId3213" xr:uid="{00000000-0004-0000-0100-00008C0C0000}"/>
    <hyperlink ref="M583" r:id="rId3214" xr:uid="{00000000-0004-0000-0100-00008D0C0000}"/>
    <hyperlink ref="N583" r:id="rId3215" xr:uid="{00000000-0004-0000-0100-00008E0C0000}"/>
    <hyperlink ref="G584" r:id="rId3216" xr:uid="{00000000-0004-0000-0100-00008F0C0000}"/>
    <hyperlink ref="I584" r:id="rId3217" xr:uid="{00000000-0004-0000-0100-0000900C0000}"/>
    <hyperlink ref="K584" r:id="rId3218" xr:uid="{00000000-0004-0000-0100-0000910C0000}"/>
    <hyperlink ref="L584" r:id="rId3219" xr:uid="{00000000-0004-0000-0100-0000920C0000}"/>
    <hyperlink ref="M584" r:id="rId3220" xr:uid="{00000000-0004-0000-0100-0000930C0000}"/>
    <hyperlink ref="N584" r:id="rId3221" xr:uid="{00000000-0004-0000-0100-0000940C0000}"/>
    <hyperlink ref="G585" r:id="rId3222" xr:uid="{00000000-0004-0000-0100-0000950C0000}"/>
    <hyperlink ref="I585" r:id="rId3223" xr:uid="{00000000-0004-0000-0100-0000960C0000}"/>
    <hyperlink ref="K585" r:id="rId3224" xr:uid="{00000000-0004-0000-0100-0000970C0000}"/>
    <hyperlink ref="L585" r:id="rId3225" xr:uid="{00000000-0004-0000-0100-0000980C0000}"/>
    <hyperlink ref="M585" r:id="rId3226" xr:uid="{00000000-0004-0000-0100-0000990C0000}"/>
    <hyperlink ref="N585" r:id="rId3227" xr:uid="{00000000-0004-0000-0100-00009A0C0000}"/>
    <hyperlink ref="G586" r:id="rId3228" xr:uid="{00000000-0004-0000-0100-00009B0C0000}"/>
    <hyperlink ref="I586" r:id="rId3229" xr:uid="{00000000-0004-0000-0100-00009C0C0000}"/>
    <hyperlink ref="K586" r:id="rId3230" xr:uid="{00000000-0004-0000-0100-00009D0C0000}"/>
    <hyperlink ref="L586" r:id="rId3231" xr:uid="{00000000-0004-0000-0100-00009E0C0000}"/>
    <hyperlink ref="M586" r:id="rId3232" xr:uid="{00000000-0004-0000-0100-00009F0C0000}"/>
    <hyperlink ref="N586" r:id="rId3233" xr:uid="{00000000-0004-0000-0100-0000A00C0000}"/>
    <hyperlink ref="L587" r:id="rId3234" xr:uid="{00000000-0004-0000-0100-0000A10C0000}"/>
    <hyperlink ref="M587" r:id="rId3235" xr:uid="{00000000-0004-0000-0100-0000A20C0000}"/>
    <hyperlink ref="N587" r:id="rId3236" xr:uid="{00000000-0004-0000-0100-0000A30C0000}"/>
    <hyperlink ref="L588" r:id="rId3237" xr:uid="{00000000-0004-0000-0100-0000A40C0000}"/>
    <hyperlink ref="M588" r:id="rId3238" xr:uid="{00000000-0004-0000-0100-0000A50C0000}"/>
    <hyperlink ref="N588" r:id="rId3239" xr:uid="{00000000-0004-0000-0100-0000A60C0000}"/>
    <hyperlink ref="L589" r:id="rId3240" xr:uid="{00000000-0004-0000-0100-0000A70C0000}"/>
    <hyperlink ref="M589" r:id="rId3241" xr:uid="{00000000-0004-0000-0100-0000A80C0000}"/>
    <hyperlink ref="N589" r:id="rId3242" xr:uid="{00000000-0004-0000-0100-0000A90C0000}"/>
    <hyperlink ref="G590" r:id="rId3243" xr:uid="{00000000-0004-0000-0100-0000AA0C0000}"/>
    <hyperlink ref="I590" r:id="rId3244" xr:uid="{00000000-0004-0000-0100-0000AB0C0000}"/>
    <hyperlink ref="K590" r:id="rId3245" xr:uid="{00000000-0004-0000-0100-0000AC0C0000}"/>
    <hyperlink ref="L590" r:id="rId3246" xr:uid="{00000000-0004-0000-0100-0000AD0C0000}"/>
    <hyperlink ref="M590" r:id="rId3247" xr:uid="{00000000-0004-0000-0100-0000AE0C0000}"/>
    <hyperlink ref="N590" r:id="rId3248" xr:uid="{00000000-0004-0000-0100-0000AF0C0000}"/>
    <hyperlink ref="G591" r:id="rId3249" xr:uid="{00000000-0004-0000-0100-0000B00C0000}"/>
    <hyperlink ref="K591" r:id="rId3250" xr:uid="{00000000-0004-0000-0100-0000B10C0000}"/>
    <hyperlink ref="L591" r:id="rId3251" xr:uid="{00000000-0004-0000-0100-0000B20C0000}"/>
    <hyperlink ref="M591" r:id="rId3252" xr:uid="{00000000-0004-0000-0100-0000B30C0000}"/>
    <hyperlink ref="N591" r:id="rId3253" xr:uid="{00000000-0004-0000-0100-0000B40C0000}"/>
    <hyperlink ref="G592" r:id="rId3254" xr:uid="{00000000-0004-0000-0100-0000B50C0000}"/>
    <hyperlink ref="I592" r:id="rId3255" xr:uid="{00000000-0004-0000-0100-0000B60C0000}"/>
    <hyperlink ref="K592" r:id="rId3256" xr:uid="{00000000-0004-0000-0100-0000B70C0000}"/>
    <hyperlink ref="L592" r:id="rId3257" xr:uid="{00000000-0004-0000-0100-0000B80C0000}"/>
    <hyperlink ref="M592" r:id="rId3258" xr:uid="{00000000-0004-0000-0100-0000B90C0000}"/>
    <hyperlink ref="N592" r:id="rId3259" xr:uid="{00000000-0004-0000-0100-0000BA0C0000}"/>
    <hyperlink ref="G593" r:id="rId3260" xr:uid="{00000000-0004-0000-0100-0000BB0C0000}"/>
    <hyperlink ref="I593" r:id="rId3261" xr:uid="{00000000-0004-0000-0100-0000BC0C0000}"/>
    <hyperlink ref="K593" r:id="rId3262" xr:uid="{00000000-0004-0000-0100-0000BD0C0000}"/>
    <hyperlink ref="L593" r:id="rId3263" xr:uid="{00000000-0004-0000-0100-0000BE0C0000}"/>
    <hyperlink ref="M593" r:id="rId3264" xr:uid="{00000000-0004-0000-0100-0000BF0C0000}"/>
    <hyperlink ref="N593" r:id="rId3265" xr:uid="{00000000-0004-0000-0100-0000C00C0000}"/>
    <hyperlink ref="G594" r:id="rId3266" xr:uid="{00000000-0004-0000-0100-0000C10C0000}"/>
    <hyperlink ref="I594" r:id="rId3267" xr:uid="{00000000-0004-0000-0100-0000C20C0000}"/>
    <hyperlink ref="K594" r:id="rId3268" xr:uid="{00000000-0004-0000-0100-0000C30C0000}"/>
    <hyperlink ref="L594" r:id="rId3269" xr:uid="{00000000-0004-0000-0100-0000C40C0000}"/>
    <hyperlink ref="M594" r:id="rId3270" xr:uid="{00000000-0004-0000-0100-0000C50C0000}"/>
    <hyperlink ref="N594" r:id="rId3271" xr:uid="{00000000-0004-0000-0100-0000C60C0000}"/>
    <hyperlink ref="G595" r:id="rId3272" xr:uid="{00000000-0004-0000-0100-0000C70C0000}"/>
    <hyperlink ref="I595" r:id="rId3273" xr:uid="{00000000-0004-0000-0100-0000C80C0000}"/>
    <hyperlink ref="K595" r:id="rId3274" xr:uid="{00000000-0004-0000-0100-0000C90C0000}"/>
    <hyperlink ref="L595" r:id="rId3275" xr:uid="{00000000-0004-0000-0100-0000CA0C0000}"/>
    <hyperlink ref="M595" r:id="rId3276" xr:uid="{00000000-0004-0000-0100-0000CB0C0000}"/>
    <hyperlink ref="N595" r:id="rId3277" xr:uid="{00000000-0004-0000-0100-0000CC0C0000}"/>
    <hyperlink ref="G596" r:id="rId3278" xr:uid="{00000000-0004-0000-0100-0000CD0C0000}"/>
    <hyperlink ref="I596" r:id="rId3279" xr:uid="{00000000-0004-0000-0100-0000CE0C0000}"/>
    <hyperlink ref="K596" r:id="rId3280" xr:uid="{00000000-0004-0000-0100-0000CF0C0000}"/>
    <hyperlink ref="L596" r:id="rId3281" xr:uid="{00000000-0004-0000-0100-0000D00C0000}"/>
    <hyperlink ref="M596" r:id="rId3282" xr:uid="{00000000-0004-0000-0100-0000D10C0000}"/>
    <hyperlink ref="N596" r:id="rId3283" xr:uid="{00000000-0004-0000-0100-0000D20C0000}"/>
    <hyperlink ref="L597" r:id="rId3284" xr:uid="{00000000-0004-0000-0100-0000D30C0000}"/>
    <hyperlink ref="M597" r:id="rId3285" xr:uid="{00000000-0004-0000-0100-0000D40C0000}"/>
    <hyperlink ref="N597" r:id="rId3286" xr:uid="{00000000-0004-0000-0100-0000D50C0000}"/>
    <hyperlink ref="L598" r:id="rId3287" xr:uid="{00000000-0004-0000-0100-0000D60C0000}"/>
    <hyperlink ref="M598" r:id="rId3288" xr:uid="{00000000-0004-0000-0100-0000D70C0000}"/>
    <hyperlink ref="N598" r:id="rId3289" xr:uid="{00000000-0004-0000-0100-0000D80C0000}"/>
    <hyperlink ref="L599" r:id="rId3290" xr:uid="{00000000-0004-0000-0100-0000D90C0000}"/>
    <hyperlink ref="M599" r:id="rId3291" xr:uid="{00000000-0004-0000-0100-0000DA0C0000}"/>
    <hyperlink ref="N599" r:id="rId3292" xr:uid="{00000000-0004-0000-0100-0000DB0C0000}"/>
    <hyperlink ref="L600" r:id="rId3293" xr:uid="{00000000-0004-0000-0100-0000DC0C0000}"/>
    <hyperlink ref="M600" r:id="rId3294" xr:uid="{00000000-0004-0000-0100-0000DD0C0000}"/>
    <hyperlink ref="N600" r:id="rId3295" xr:uid="{00000000-0004-0000-0100-0000DE0C0000}"/>
    <hyperlink ref="G601" r:id="rId3296" xr:uid="{00000000-0004-0000-0100-0000DF0C0000}"/>
    <hyperlink ref="K601" r:id="rId3297" xr:uid="{00000000-0004-0000-0100-0000E00C0000}"/>
    <hyperlink ref="L601" r:id="rId3298" xr:uid="{00000000-0004-0000-0100-0000E10C0000}"/>
    <hyperlink ref="M601" r:id="rId3299" xr:uid="{00000000-0004-0000-0100-0000E20C0000}"/>
    <hyperlink ref="N601" r:id="rId3300" xr:uid="{00000000-0004-0000-0100-0000E30C0000}"/>
    <hyperlink ref="G602" r:id="rId3301" xr:uid="{00000000-0004-0000-0100-0000E40C0000}"/>
    <hyperlink ref="K602" r:id="rId3302" xr:uid="{00000000-0004-0000-0100-0000E50C0000}"/>
    <hyperlink ref="L602" r:id="rId3303" xr:uid="{00000000-0004-0000-0100-0000E60C0000}"/>
    <hyperlink ref="M602" r:id="rId3304" xr:uid="{00000000-0004-0000-0100-0000E70C0000}"/>
    <hyperlink ref="N602" r:id="rId3305" xr:uid="{00000000-0004-0000-0100-0000E80C0000}"/>
    <hyperlink ref="G603" r:id="rId3306" xr:uid="{00000000-0004-0000-0100-0000E90C0000}"/>
    <hyperlink ref="I603" r:id="rId3307" xr:uid="{00000000-0004-0000-0100-0000EA0C0000}"/>
    <hyperlink ref="K603" r:id="rId3308" xr:uid="{00000000-0004-0000-0100-0000EB0C0000}"/>
    <hyperlink ref="L603" r:id="rId3309" xr:uid="{00000000-0004-0000-0100-0000EC0C0000}"/>
    <hyperlink ref="M603" r:id="rId3310" xr:uid="{00000000-0004-0000-0100-0000ED0C0000}"/>
    <hyperlink ref="N603" r:id="rId3311" xr:uid="{00000000-0004-0000-0100-0000EE0C0000}"/>
    <hyperlink ref="G604" r:id="rId3312" xr:uid="{00000000-0004-0000-0100-0000EF0C0000}"/>
    <hyperlink ref="I604" r:id="rId3313" xr:uid="{00000000-0004-0000-0100-0000F00C0000}"/>
    <hyperlink ref="K604" r:id="rId3314" xr:uid="{00000000-0004-0000-0100-0000F10C0000}"/>
    <hyperlink ref="L604" r:id="rId3315" xr:uid="{00000000-0004-0000-0100-0000F20C0000}"/>
    <hyperlink ref="M604" r:id="rId3316" xr:uid="{00000000-0004-0000-0100-0000F30C0000}"/>
    <hyperlink ref="N604" r:id="rId3317" xr:uid="{00000000-0004-0000-0100-0000F40C0000}"/>
    <hyperlink ref="G605" r:id="rId3318" xr:uid="{00000000-0004-0000-0100-0000F50C0000}"/>
    <hyperlink ref="I605" r:id="rId3319" xr:uid="{00000000-0004-0000-0100-0000F60C0000}"/>
    <hyperlink ref="K605" r:id="rId3320" xr:uid="{00000000-0004-0000-0100-0000F70C0000}"/>
    <hyperlink ref="L605" r:id="rId3321" xr:uid="{00000000-0004-0000-0100-0000F80C0000}"/>
    <hyperlink ref="M605" r:id="rId3322" xr:uid="{00000000-0004-0000-0100-0000F90C0000}"/>
    <hyperlink ref="N605" r:id="rId3323" xr:uid="{00000000-0004-0000-0100-0000FA0C0000}"/>
    <hyperlink ref="G606" r:id="rId3324" xr:uid="{00000000-0004-0000-0100-0000FB0C0000}"/>
    <hyperlink ref="I606" r:id="rId3325" xr:uid="{00000000-0004-0000-0100-0000FC0C0000}"/>
    <hyperlink ref="K606" r:id="rId3326" xr:uid="{00000000-0004-0000-0100-0000FD0C0000}"/>
    <hyperlink ref="L606" r:id="rId3327" xr:uid="{00000000-0004-0000-0100-0000FE0C0000}"/>
    <hyperlink ref="M606" r:id="rId3328" xr:uid="{00000000-0004-0000-0100-0000FF0C0000}"/>
    <hyperlink ref="N606" r:id="rId3329" xr:uid="{00000000-0004-0000-0100-0000000D0000}"/>
    <hyperlink ref="G607" r:id="rId3330" display="https://n2t.net/ark:/65665/33fe0b6c1-efa2-4ffb-9f1d-2fa39a3d76fb" xr:uid="{00000000-0004-0000-0100-0000010D0000}"/>
    <hyperlink ref="I607" r:id="rId3331" display="https://n2t.net/ark:/65665/31b59417d-e362-4d09-a3d6-ab75ae76435e" xr:uid="{00000000-0004-0000-0100-0000020D0000}"/>
    <hyperlink ref="L607" r:id="rId3332" display="SAMN48403142" xr:uid="{00000000-0004-0000-0100-0000030D0000}"/>
    <hyperlink ref="M607" r:id="rId3333" display="SRR33529733" xr:uid="{00000000-0004-0000-0100-0000040D0000}"/>
    <hyperlink ref="N607" r:id="rId3334" display="PV660486" xr:uid="{00000000-0004-0000-0100-0000050D0000}"/>
    <hyperlink ref="G608" r:id="rId3335" display="https://n2t.net/ark:/65665/3a7f628a0-5b6b-4701-b6c0-30f4abeb1b66" xr:uid="{00000000-0004-0000-0100-0000060D0000}"/>
    <hyperlink ref="I608" r:id="rId3336" display="https://n2t.net/ark:/65665/3858d6bb7-7dbc-4556-8c6d-4fcf0072fd4f" xr:uid="{00000000-0004-0000-0100-0000070D0000}"/>
    <hyperlink ref="L608" r:id="rId3337" display="SAMN48403143" xr:uid="{00000000-0004-0000-0100-0000080D0000}"/>
    <hyperlink ref="M608" r:id="rId3338" display="SRR33529732" xr:uid="{00000000-0004-0000-0100-0000090D0000}"/>
    <hyperlink ref="N608" r:id="rId3339" display="PV660501" xr:uid="{00000000-0004-0000-0100-00000A0D0000}"/>
    <hyperlink ref="L609" r:id="rId3340" xr:uid="{00000000-0004-0000-0100-00000B0D0000}"/>
    <hyperlink ref="M609" r:id="rId3341" xr:uid="{00000000-0004-0000-0100-00000C0D0000}"/>
    <hyperlink ref="N609" r:id="rId3342" xr:uid="{00000000-0004-0000-0100-00000D0D0000}"/>
    <hyperlink ref="L610" r:id="rId3343" xr:uid="{00000000-0004-0000-0100-00000E0D0000}"/>
    <hyperlink ref="M610" r:id="rId3344" xr:uid="{00000000-0004-0000-0100-00000F0D0000}"/>
    <hyperlink ref="N610" r:id="rId3345" xr:uid="{00000000-0004-0000-0100-0000100D0000}"/>
    <hyperlink ref="L611" r:id="rId3346" xr:uid="{00000000-0004-0000-0100-0000110D0000}"/>
    <hyperlink ref="M611" r:id="rId3347" xr:uid="{00000000-0004-0000-0100-0000120D0000}"/>
    <hyperlink ref="N611" r:id="rId3348" xr:uid="{00000000-0004-0000-0100-0000130D0000}"/>
    <hyperlink ref="L612" r:id="rId3349" xr:uid="{00000000-0004-0000-0100-0000140D0000}"/>
    <hyperlink ref="M612" r:id="rId3350" xr:uid="{00000000-0004-0000-0100-0000150D0000}"/>
    <hyperlink ref="N612" r:id="rId3351" xr:uid="{00000000-0004-0000-0100-0000160D0000}"/>
    <hyperlink ref="G613" r:id="rId3352" xr:uid="{00000000-0004-0000-0100-0000170D0000}"/>
    <hyperlink ref="I613" r:id="rId3353" xr:uid="{00000000-0004-0000-0100-0000180D0000}"/>
    <hyperlink ref="K613" r:id="rId3354" xr:uid="{00000000-0004-0000-0100-0000190D0000}"/>
    <hyperlink ref="L613" r:id="rId3355" xr:uid="{00000000-0004-0000-0100-00001A0D0000}"/>
    <hyperlink ref="M613" r:id="rId3356" xr:uid="{00000000-0004-0000-0100-00001B0D0000}"/>
    <hyperlink ref="N613" r:id="rId3357" xr:uid="{00000000-0004-0000-0100-00001C0D0000}"/>
    <hyperlink ref="G614" r:id="rId3358" xr:uid="{00000000-0004-0000-0100-00001D0D0000}"/>
    <hyperlink ref="I614" r:id="rId3359" xr:uid="{00000000-0004-0000-0100-00001E0D0000}"/>
    <hyperlink ref="K614" r:id="rId3360" xr:uid="{00000000-0004-0000-0100-00001F0D0000}"/>
    <hyperlink ref="L614" r:id="rId3361" xr:uid="{00000000-0004-0000-0100-0000200D0000}"/>
    <hyperlink ref="M614" r:id="rId3362" xr:uid="{00000000-0004-0000-0100-0000210D0000}"/>
    <hyperlink ref="N614" r:id="rId3363" xr:uid="{00000000-0004-0000-0100-0000220D0000}"/>
    <hyperlink ref="G615" r:id="rId3364" xr:uid="{00000000-0004-0000-0100-0000230D0000}"/>
    <hyperlink ref="I615" r:id="rId3365" xr:uid="{00000000-0004-0000-0100-0000240D0000}"/>
    <hyperlink ref="K615" r:id="rId3366" xr:uid="{00000000-0004-0000-0100-0000250D0000}"/>
    <hyperlink ref="L615" r:id="rId3367" xr:uid="{00000000-0004-0000-0100-0000260D0000}"/>
    <hyperlink ref="M615" r:id="rId3368" xr:uid="{00000000-0004-0000-0100-0000270D0000}"/>
    <hyperlink ref="N615" r:id="rId3369" xr:uid="{00000000-0004-0000-0100-0000280D0000}"/>
    <hyperlink ref="G616" r:id="rId3370" xr:uid="{00000000-0004-0000-0100-0000290D0000}"/>
    <hyperlink ref="I616" r:id="rId3371" xr:uid="{00000000-0004-0000-0100-00002A0D0000}"/>
    <hyperlink ref="K616" r:id="rId3372" xr:uid="{00000000-0004-0000-0100-00002B0D0000}"/>
    <hyperlink ref="L616" r:id="rId3373" xr:uid="{00000000-0004-0000-0100-00002C0D0000}"/>
    <hyperlink ref="M616" r:id="rId3374" xr:uid="{00000000-0004-0000-0100-00002D0D0000}"/>
    <hyperlink ref="N616" r:id="rId3375" xr:uid="{00000000-0004-0000-0100-00002E0D0000}"/>
    <hyperlink ref="G617" r:id="rId3376" xr:uid="{00000000-0004-0000-0100-00002F0D0000}"/>
    <hyperlink ref="I617" r:id="rId3377" xr:uid="{00000000-0004-0000-0100-0000300D0000}"/>
    <hyperlink ref="K617" r:id="rId3378" xr:uid="{00000000-0004-0000-0100-0000310D0000}"/>
    <hyperlink ref="L617" r:id="rId3379" xr:uid="{00000000-0004-0000-0100-0000320D0000}"/>
    <hyperlink ref="M617" r:id="rId3380" xr:uid="{00000000-0004-0000-0100-0000330D0000}"/>
    <hyperlink ref="N617" r:id="rId3381" xr:uid="{00000000-0004-0000-0100-0000340D0000}"/>
    <hyperlink ref="G618" r:id="rId3382" xr:uid="{00000000-0004-0000-0100-0000350D0000}"/>
    <hyperlink ref="I618" r:id="rId3383" xr:uid="{00000000-0004-0000-0100-0000360D0000}"/>
    <hyperlink ref="K618" r:id="rId3384" xr:uid="{00000000-0004-0000-0100-0000370D0000}"/>
    <hyperlink ref="L618" r:id="rId3385" xr:uid="{00000000-0004-0000-0100-0000380D0000}"/>
    <hyperlink ref="M618" r:id="rId3386" xr:uid="{00000000-0004-0000-0100-0000390D0000}"/>
    <hyperlink ref="N618" r:id="rId3387" xr:uid="{00000000-0004-0000-0100-00003A0D0000}"/>
    <hyperlink ref="G619" r:id="rId3388" xr:uid="{00000000-0004-0000-0100-00003B0D0000}"/>
    <hyperlink ref="I619" r:id="rId3389" xr:uid="{00000000-0004-0000-0100-00003C0D0000}"/>
    <hyperlink ref="K619" r:id="rId3390" xr:uid="{00000000-0004-0000-0100-00003D0D0000}"/>
    <hyperlink ref="L619" r:id="rId3391" xr:uid="{00000000-0004-0000-0100-00003E0D0000}"/>
    <hyperlink ref="M619" r:id="rId3392" xr:uid="{00000000-0004-0000-0100-00003F0D0000}"/>
    <hyperlink ref="N619" r:id="rId3393" xr:uid="{00000000-0004-0000-0100-0000400D0000}"/>
    <hyperlink ref="I620" r:id="rId3394" xr:uid="{00000000-0004-0000-0100-0000410D0000}"/>
    <hyperlink ref="K620" r:id="rId3395" xr:uid="{00000000-0004-0000-0100-0000420D0000}"/>
    <hyperlink ref="L620" r:id="rId3396" xr:uid="{00000000-0004-0000-0100-0000430D0000}"/>
    <hyperlink ref="M620" r:id="rId3397" xr:uid="{00000000-0004-0000-0100-0000440D0000}"/>
    <hyperlink ref="N620" r:id="rId3398" xr:uid="{00000000-0004-0000-0100-0000450D0000}"/>
    <hyperlink ref="I621" r:id="rId3399" xr:uid="{00000000-0004-0000-0100-0000460D0000}"/>
    <hyperlink ref="K621" r:id="rId3400" xr:uid="{00000000-0004-0000-0100-0000470D0000}"/>
    <hyperlink ref="L621" r:id="rId3401" xr:uid="{00000000-0004-0000-0100-0000480D0000}"/>
    <hyperlink ref="M621" r:id="rId3402" xr:uid="{00000000-0004-0000-0100-0000490D0000}"/>
    <hyperlink ref="N621" r:id="rId3403" xr:uid="{00000000-0004-0000-0100-00004A0D0000}"/>
    <hyperlink ref="I622" r:id="rId3404" xr:uid="{00000000-0004-0000-0100-00004B0D0000}"/>
    <hyperlink ref="K622" r:id="rId3405" xr:uid="{00000000-0004-0000-0100-00004C0D0000}"/>
    <hyperlink ref="L622" r:id="rId3406" xr:uid="{00000000-0004-0000-0100-00004D0D0000}"/>
    <hyperlink ref="M622" r:id="rId3407" xr:uid="{00000000-0004-0000-0100-00004E0D0000}"/>
    <hyperlink ref="N622" r:id="rId3408" xr:uid="{00000000-0004-0000-0100-00004F0D0000}"/>
    <hyperlink ref="I623" r:id="rId3409" xr:uid="{00000000-0004-0000-0100-0000500D0000}"/>
    <hyperlink ref="K623" r:id="rId3410" xr:uid="{00000000-0004-0000-0100-0000510D0000}"/>
    <hyperlink ref="L623" r:id="rId3411" xr:uid="{00000000-0004-0000-0100-0000520D0000}"/>
    <hyperlink ref="M623" r:id="rId3412" xr:uid="{00000000-0004-0000-0100-0000530D0000}"/>
    <hyperlink ref="N623" r:id="rId3413" xr:uid="{00000000-0004-0000-0100-0000540D0000}"/>
    <hyperlink ref="I624" r:id="rId3414" xr:uid="{00000000-0004-0000-0100-0000550D0000}"/>
    <hyperlink ref="K624" r:id="rId3415" xr:uid="{00000000-0004-0000-0100-0000560D0000}"/>
    <hyperlink ref="L624" r:id="rId3416" xr:uid="{00000000-0004-0000-0100-0000570D0000}"/>
    <hyperlink ref="M624" r:id="rId3417" xr:uid="{00000000-0004-0000-0100-0000580D0000}"/>
    <hyperlink ref="N624" r:id="rId3418" xr:uid="{00000000-0004-0000-0100-0000590D0000}"/>
    <hyperlink ref="I625" r:id="rId3419" xr:uid="{00000000-0004-0000-0100-00005A0D0000}"/>
    <hyperlink ref="K625" r:id="rId3420" xr:uid="{00000000-0004-0000-0100-00005B0D0000}"/>
    <hyperlink ref="L625" r:id="rId3421" xr:uid="{00000000-0004-0000-0100-00005C0D0000}"/>
    <hyperlink ref="M625" r:id="rId3422" xr:uid="{00000000-0004-0000-0100-00005D0D0000}"/>
    <hyperlink ref="N625" r:id="rId3423" xr:uid="{00000000-0004-0000-0100-00005E0D0000}"/>
    <hyperlink ref="G626" r:id="rId3424" xr:uid="{00000000-0004-0000-0100-00005F0D0000}"/>
    <hyperlink ref="I626" r:id="rId3425" xr:uid="{00000000-0004-0000-0100-0000600D0000}"/>
    <hyperlink ref="K626" r:id="rId3426" xr:uid="{00000000-0004-0000-0100-0000610D0000}"/>
    <hyperlink ref="L626" r:id="rId3427" xr:uid="{00000000-0004-0000-0100-0000620D0000}"/>
    <hyperlink ref="M626" r:id="rId3428" xr:uid="{00000000-0004-0000-0100-0000630D0000}"/>
    <hyperlink ref="N626" r:id="rId3429" xr:uid="{00000000-0004-0000-0100-0000640D0000}"/>
    <hyperlink ref="G627" r:id="rId3430" xr:uid="{00000000-0004-0000-0100-0000650D0000}"/>
    <hyperlink ref="I627" r:id="rId3431" xr:uid="{00000000-0004-0000-0100-0000660D0000}"/>
    <hyperlink ref="K627" r:id="rId3432" xr:uid="{00000000-0004-0000-0100-0000670D0000}"/>
    <hyperlink ref="L627" r:id="rId3433" xr:uid="{00000000-0004-0000-0100-0000680D0000}"/>
    <hyperlink ref="M627" r:id="rId3434" xr:uid="{00000000-0004-0000-0100-0000690D0000}"/>
    <hyperlink ref="N627" r:id="rId3435" xr:uid="{00000000-0004-0000-0100-00006A0D0000}"/>
    <hyperlink ref="G628" r:id="rId3436" xr:uid="{00000000-0004-0000-0100-00006B0D0000}"/>
    <hyperlink ref="I628" r:id="rId3437" xr:uid="{00000000-0004-0000-0100-00006C0D0000}"/>
    <hyperlink ref="K628" r:id="rId3438" xr:uid="{00000000-0004-0000-0100-00006D0D0000}"/>
    <hyperlink ref="L628" r:id="rId3439" xr:uid="{00000000-0004-0000-0100-00006E0D0000}"/>
    <hyperlink ref="M628" r:id="rId3440" xr:uid="{00000000-0004-0000-0100-00006F0D0000}"/>
    <hyperlink ref="N628" r:id="rId3441" xr:uid="{00000000-0004-0000-0100-0000700D0000}"/>
    <hyperlink ref="G629" r:id="rId3442" xr:uid="{00000000-0004-0000-0100-0000710D0000}"/>
    <hyperlink ref="I629" r:id="rId3443" xr:uid="{00000000-0004-0000-0100-0000720D0000}"/>
    <hyperlink ref="K629" r:id="rId3444" xr:uid="{00000000-0004-0000-0100-0000730D0000}"/>
    <hyperlink ref="L629" r:id="rId3445" xr:uid="{00000000-0004-0000-0100-0000740D0000}"/>
    <hyperlink ref="M629" r:id="rId3446" xr:uid="{00000000-0004-0000-0100-0000750D0000}"/>
    <hyperlink ref="N629" r:id="rId3447" xr:uid="{00000000-0004-0000-0100-0000760D0000}"/>
    <hyperlink ref="G630" r:id="rId3448" xr:uid="{00000000-0004-0000-0100-0000770D0000}"/>
    <hyperlink ref="I630" r:id="rId3449" xr:uid="{00000000-0004-0000-0100-0000780D0000}"/>
    <hyperlink ref="K630" r:id="rId3450" xr:uid="{00000000-0004-0000-0100-0000790D0000}"/>
    <hyperlink ref="L630" r:id="rId3451" xr:uid="{00000000-0004-0000-0100-00007A0D0000}"/>
    <hyperlink ref="M630" r:id="rId3452" xr:uid="{00000000-0004-0000-0100-00007B0D0000}"/>
    <hyperlink ref="N630" r:id="rId3453" xr:uid="{00000000-0004-0000-0100-00007C0D0000}"/>
    <hyperlink ref="G631" r:id="rId3454" xr:uid="{00000000-0004-0000-0100-00007D0D0000}"/>
    <hyperlink ref="I631" r:id="rId3455" xr:uid="{00000000-0004-0000-0100-00007E0D0000}"/>
    <hyperlink ref="K631" r:id="rId3456" xr:uid="{00000000-0004-0000-0100-00007F0D0000}"/>
    <hyperlink ref="L631" r:id="rId3457" xr:uid="{00000000-0004-0000-0100-0000800D0000}"/>
    <hyperlink ref="M631" r:id="rId3458" xr:uid="{00000000-0004-0000-0100-0000810D0000}"/>
    <hyperlink ref="N631" r:id="rId3459" xr:uid="{00000000-0004-0000-0100-0000820D0000}"/>
    <hyperlink ref="G632" r:id="rId3460" xr:uid="{00000000-0004-0000-0100-0000830D0000}"/>
    <hyperlink ref="I632" r:id="rId3461" xr:uid="{00000000-0004-0000-0100-0000840D0000}"/>
    <hyperlink ref="K632" r:id="rId3462" xr:uid="{00000000-0004-0000-0100-0000850D0000}"/>
    <hyperlink ref="L632" r:id="rId3463" xr:uid="{00000000-0004-0000-0100-0000860D0000}"/>
    <hyperlink ref="M632" r:id="rId3464" xr:uid="{00000000-0004-0000-0100-0000870D0000}"/>
    <hyperlink ref="N632" r:id="rId3465" xr:uid="{00000000-0004-0000-0100-0000880D0000}"/>
    <hyperlink ref="G633" r:id="rId3466" xr:uid="{00000000-0004-0000-0100-0000890D0000}"/>
    <hyperlink ref="I633" r:id="rId3467" xr:uid="{00000000-0004-0000-0100-00008A0D0000}"/>
    <hyperlink ref="K633" r:id="rId3468" xr:uid="{00000000-0004-0000-0100-00008B0D0000}"/>
    <hyperlink ref="L633" r:id="rId3469" xr:uid="{00000000-0004-0000-0100-00008C0D0000}"/>
    <hyperlink ref="M633" r:id="rId3470" xr:uid="{00000000-0004-0000-0100-00008D0D0000}"/>
    <hyperlink ref="N633" r:id="rId3471" xr:uid="{00000000-0004-0000-0100-00008E0D0000}"/>
    <hyperlink ref="G634" r:id="rId3472" xr:uid="{00000000-0004-0000-0100-00008F0D0000}"/>
    <hyperlink ref="I634" r:id="rId3473" xr:uid="{00000000-0004-0000-0100-0000900D0000}"/>
    <hyperlink ref="K634" r:id="rId3474" xr:uid="{00000000-0004-0000-0100-0000910D0000}"/>
    <hyperlink ref="L634" r:id="rId3475" xr:uid="{00000000-0004-0000-0100-0000920D0000}"/>
    <hyperlink ref="M634" r:id="rId3476" xr:uid="{00000000-0004-0000-0100-0000930D0000}"/>
    <hyperlink ref="N634" r:id="rId3477" xr:uid="{00000000-0004-0000-0100-0000940D0000}"/>
    <hyperlink ref="G635" r:id="rId3478" xr:uid="{00000000-0004-0000-0100-0000950D0000}"/>
    <hyperlink ref="I635" r:id="rId3479" xr:uid="{00000000-0004-0000-0100-0000960D0000}"/>
    <hyperlink ref="K635" r:id="rId3480" xr:uid="{00000000-0004-0000-0100-0000970D0000}"/>
    <hyperlink ref="L635" r:id="rId3481" xr:uid="{00000000-0004-0000-0100-0000980D0000}"/>
    <hyperlink ref="M635" r:id="rId3482" xr:uid="{00000000-0004-0000-0100-0000990D0000}"/>
    <hyperlink ref="N635" r:id="rId3483" xr:uid="{00000000-0004-0000-0100-00009A0D0000}"/>
    <hyperlink ref="G636" r:id="rId3484" xr:uid="{00000000-0004-0000-0100-00009B0D0000}"/>
    <hyperlink ref="I636" r:id="rId3485" xr:uid="{00000000-0004-0000-0100-00009C0D0000}"/>
    <hyperlink ref="K636" r:id="rId3486" xr:uid="{00000000-0004-0000-0100-00009D0D0000}"/>
    <hyperlink ref="L636" r:id="rId3487" xr:uid="{00000000-0004-0000-0100-00009E0D0000}"/>
    <hyperlink ref="M636" r:id="rId3488" xr:uid="{00000000-0004-0000-0100-00009F0D0000}"/>
    <hyperlink ref="N636" r:id="rId3489" xr:uid="{00000000-0004-0000-0100-0000A00D0000}"/>
    <hyperlink ref="G637" r:id="rId3490" xr:uid="{00000000-0004-0000-0100-0000A10D0000}"/>
    <hyperlink ref="I637" r:id="rId3491" xr:uid="{00000000-0004-0000-0100-0000A20D0000}"/>
    <hyperlink ref="K637" r:id="rId3492" xr:uid="{00000000-0004-0000-0100-0000A30D0000}"/>
    <hyperlink ref="L637" r:id="rId3493" xr:uid="{00000000-0004-0000-0100-0000A40D0000}"/>
    <hyperlink ref="M637" r:id="rId3494" xr:uid="{00000000-0004-0000-0100-0000A50D0000}"/>
    <hyperlink ref="N637" r:id="rId3495" xr:uid="{00000000-0004-0000-0100-0000A60D0000}"/>
    <hyperlink ref="G638" r:id="rId3496" xr:uid="{00000000-0004-0000-0100-0000A70D0000}"/>
    <hyperlink ref="I638" r:id="rId3497" xr:uid="{00000000-0004-0000-0100-0000A80D0000}"/>
    <hyperlink ref="K638" r:id="rId3498" xr:uid="{00000000-0004-0000-0100-0000A90D0000}"/>
    <hyperlink ref="L638" r:id="rId3499" xr:uid="{00000000-0004-0000-0100-0000AA0D0000}"/>
    <hyperlink ref="M638" r:id="rId3500" xr:uid="{00000000-0004-0000-0100-0000AB0D0000}"/>
    <hyperlink ref="N638" r:id="rId3501" xr:uid="{00000000-0004-0000-0100-0000AC0D0000}"/>
    <hyperlink ref="G639" r:id="rId3502" xr:uid="{00000000-0004-0000-0100-0000AD0D0000}"/>
    <hyperlink ref="I639" r:id="rId3503" xr:uid="{00000000-0004-0000-0100-0000AE0D0000}"/>
    <hyperlink ref="K639" r:id="rId3504" xr:uid="{00000000-0004-0000-0100-0000AF0D0000}"/>
    <hyperlink ref="L639" r:id="rId3505" xr:uid="{00000000-0004-0000-0100-0000B00D0000}"/>
    <hyperlink ref="M639" r:id="rId3506" xr:uid="{00000000-0004-0000-0100-0000B10D0000}"/>
    <hyperlink ref="N639" r:id="rId3507" xr:uid="{00000000-0004-0000-0100-0000B20D0000}"/>
    <hyperlink ref="I640" r:id="rId3508" xr:uid="{00000000-0004-0000-0100-0000B30D0000}"/>
    <hyperlink ref="K640" r:id="rId3509" xr:uid="{00000000-0004-0000-0100-0000B40D0000}"/>
    <hyperlink ref="L640" r:id="rId3510" xr:uid="{00000000-0004-0000-0100-0000B50D0000}"/>
    <hyperlink ref="M640" r:id="rId3511" xr:uid="{00000000-0004-0000-0100-0000B60D0000}"/>
    <hyperlink ref="N640" r:id="rId3512" xr:uid="{00000000-0004-0000-0100-0000B70D0000}"/>
    <hyperlink ref="G641" r:id="rId3513" xr:uid="{00000000-0004-0000-0100-0000B80D0000}"/>
    <hyperlink ref="I641" r:id="rId3514" xr:uid="{00000000-0004-0000-0100-0000B90D0000}"/>
    <hyperlink ref="K641" r:id="rId3515" xr:uid="{00000000-0004-0000-0100-0000BA0D0000}"/>
    <hyperlink ref="L641" r:id="rId3516" xr:uid="{00000000-0004-0000-0100-0000BB0D0000}"/>
    <hyperlink ref="M641" r:id="rId3517" xr:uid="{00000000-0004-0000-0100-0000BC0D0000}"/>
    <hyperlink ref="N641" r:id="rId3518" xr:uid="{00000000-0004-0000-0100-0000BD0D0000}"/>
    <hyperlink ref="G642" r:id="rId3519" xr:uid="{00000000-0004-0000-0100-0000BE0D0000}"/>
    <hyperlink ref="I642" r:id="rId3520" xr:uid="{00000000-0004-0000-0100-0000BF0D0000}"/>
    <hyperlink ref="K642" r:id="rId3521" xr:uid="{00000000-0004-0000-0100-0000C00D0000}"/>
    <hyperlink ref="L642" r:id="rId3522" xr:uid="{00000000-0004-0000-0100-0000C10D0000}"/>
    <hyperlink ref="M642" r:id="rId3523" xr:uid="{00000000-0004-0000-0100-0000C20D0000}"/>
    <hyperlink ref="N642" r:id="rId3524" xr:uid="{00000000-0004-0000-0100-0000C30D0000}"/>
    <hyperlink ref="G643" r:id="rId3525" xr:uid="{00000000-0004-0000-0100-0000C40D0000}"/>
    <hyperlink ref="I643" r:id="rId3526" xr:uid="{00000000-0004-0000-0100-0000C50D0000}"/>
    <hyperlink ref="K643" r:id="rId3527" xr:uid="{00000000-0004-0000-0100-0000C60D0000}"/>
    <hyperlink ref="L643" r:id="rId3528" xr:uid="{00000000-0004-0000-0100-0000C70D0000}"/>
    <hyperlink ref="M643" r:id="rId3529" xr:uid="{00000000-0004-0000-0100-0000C80D0000}"/>
    <hyperlink ref="N643" r:id="rId3530" xr:uid="{00000000-0004-0000-0100-0000C90D0000}"/>
    <hyperlink ref="G644" r:id="rId3531" xr:uid="{00000000-0004-0000-0100-0000CA0D0000}"/>
    <hyperlink ref="I644" r:id="rId3532" xr:uid="{00000000-0004-0000-0100-0000CB0D0000}"/>
    <hyperlink ref="K644" r:id="rId3533" xr:uid="{00000000-0004-0000-0100-0000CC0D0000}"/>
    <hyperlink ref="L644" r:id="rId3534" xr:uid="{00000000-0004-0000-0100-0000CD0D0000}"/>
    <hyperlink ref="M644" r:id="rId3535" xr:uid="{00000000-0004-0000-0100-0000CE0D0000}"/>
    <hyperlink ref="N644" r:id="rId3536" xr:uid="{00000000-0004-0000-0100-0000CF0D0000}"/>
    <hyperlink ref="G645" r:id="rId3537" xr:uid="{00000000-0004-0000-0100-0000D00D0000}"/>
    <hyperlink ref="I645" r:id="rId3538" xr:uid="{00000000-0004-0000-0100-0000D10D0000}"/>
    <hyperlink ref="K645" r:id="rId3539" xr:uid="{00000000-0004-0000-0100-0000D20D0000}"/>
    <hyperlink ref="L645" r:id="rId3540" xr:uid="{00000000-0004-0000-0100-0000D30D0000}"/>
    <hyperlink ref="M645" r:id="rId3541" xr:uid="{00000000-0004-0000-0100-0000D40D0000}"/>
    <hyperlink ref="N645" r:id="rId3542" xr:uid="{00000000-0004-0000-0100-0000D50D0000}"/>
    <hyperlink ref="G646" r:id="rId3543" xr:uid="{00000000-0004-0000-0100-0000D60D0000}"/>
    <hyperlink ref="I646" r:id="rId3544" xr:uid="{00000000-0004-0000-0100-0000D70D0000}"/>
    <hyperlink ref="K646" r:id="rId3545" xr:uid="{00000000-0004-0000-0100-0000D80D0000}"/>
    <hyperlink ref="L646" r:id="rId3546" xr:uid="{00000000-0004-0000-0100-0000D90D0000}"/>
    <hyperlink ref="M646" r:id="rId3547" xr:uid="{00000000-0004-0000-0100-0000DA0D0000}"/>
    <hyperlink ref="N646" r:id="rId3548" xr:uid="{00000000-0004-0000-0100-0000DB0D0000}"/>
    <hyperlink ref="G647" r:id="rId3549" xr:uid="{00000000-0004-0000-0100-0000DC0D0000}"/>
    <hyperlink ref="I647" r:id="rId3550" xr:uid="{00000000-0004-0000-0100-0000DD0D0000}"/>
    <hyperlink ref="K647" r:id="rId3551" xr:uid="{00000000-0004-0000-0100-0000DE0D0000}"/>
    <hyperlink ref="L647" r:id="rId3552" xr:uid="{00000000-0004-0000-0100-0000DF0D0000}"/>
    <hyperlink ref="M647" r:id="rId3553" xr:uid="{00000000-0004-0000-0100-0000E00D0000}"/>
    <hyperlink ref="N647" r:id="rId3554" xr:uid="{00000000-0004-0000-0100-0000E10D0000}"/>
    <hyperlink ref="G648" r:id="rId3555" xr:uid="{00000000-0004-0000-0100-0000E20D0000}"/>
    <hyperlink ref="I648" r:id="rId3556" xr:uid="{00000000-0004-0000-0100-0000E30D0000}"/>
    <hyperlink ref="K648" r:id="rId3557" xr:uid="{00000000-0004-0000-0100-0000E40D0000}"/>
    <hyperlink ref="L648" r:id="rId3558" xr:uid="{00000000-0004-0000-0100-0000E50D0000}"/>
    <hyperlink ref="M648" r:id="rId3559" xr:uid="{00000000-0004-0000-0100-0000E60D0000}"/>
    <hyperlink ref="N648" r:id="rId3560" xr:uid="{00000000-0004-0000-0100-0000E70D0000}"/>
    <hyperlink ref="G649" r:id="rId3561" xr:uid="{00000000-0004-0000-0100-0000E80D0000}"/>
    <hyperlink ref="I649" r:id="rId3562" xr:uid="{00000000-0004-0000-0100-0000E90D0000}"/>
    <hyperlink ref="K649" r:id="rId3563" xr:uid="{00000000-0004-0000-0100-0000EA0D0000}"/>
    <hyperlink ref="L649" r:id="rId3564" xr:uid="{00000000-0004-0000-0100-0000EB0D0000}"/>
    <hyperlink ref="M649" r:id="rId3565" xr:uid="{00000000-0004-0000-0100-0000EC0D0000}"/>
    <hyperlink ref="N649" r:id="rId3566" xr:uid="{00000000-0004-0000-0100-0000ED0D0000}"/>
    <hyperlink ref="G650" r:id="rId3567" xr:uid="{00000000-0004-0000-0100-0000EE0D0000}"/>
    <hyperlink ref="K650" r:id="rId3568" xr:uid="{00000000-0004-0000-0100-0000EF0D0000}"/>
    <hyperlink ref="L650" r:id="rId3569" xr:uid="{00000000-0004-0000-0100-0000F00D0000}"/>
    <hyperlink ref="M650" r:id="rId3570" xr:uid="{00000000-0004-0000-0100-0000F10D0000}"/>
    <hyperlink ref="N650" r:id="rId3571" xr:uid="{00000000-0004-0000-0100-0000F20D0000}"/>
    <hyperlink ref="G651" r:id="rId3572" xr:uid="{00000000-0004-0000-0100-0000F30D0000}"/>
    <hyperlink ref="I651" r:id="rId3573" xr:uid="{00000000-0004-0000-0100-0000F40D0000}"/>
    <hyperlink ref="K651" r:id="rId3574" xr:uid="{00000000-0004-0000-0100-0000F50D0000}"/>
    <hyperlink ref="L651" r:id="rId3575" xr:uid="{00000000-0004-0000-0100-0000F60D0000}"/>
    <hyperlink ref="M651" r:id="rId3576" xr:uid="{00000000-0004-0000-0100-0000F70D0000}"/>
    <hyperlink ref="N651" r:id="rId3577" xr:uid="{00000000-0004-0000-0100-0000F80D0000}"/>
    <hyperlink ref="G652" r:id="rId3578" xr:uid="{00000000-0004-0000-0100-0000F90D0000}"/>
    <hyperlink ref="I652" r:id="rId3579" xr:uid="{00000000-0004-0000-0100-0000FA0D0000}"/>
    <hyperlink ref="K652" r:id="rId3580" xr:uid="{00000000-0004-0000-0100-0000FB0D0000}"/>
    <hyperlink ref="L652" r:id="rId3581" xr:uid="{00000000-0004-0000-0100-0000FC0D0000}"/>
    <hyperlink ref="M652" r:id="rId3582" xr:uid="{00000000-0004-0000-0100-0000FD0D0000}"/>
    <hyperlink ref="N652" r:id="rId3583" xr:uid="{00000000-0004-0000-0100-0000FE0D0000}"/>
    <hyperlink ref="G653" r:id="rId3584" xr:uid="{00000000-0004-0000-0100-0000FF0D0000}"/>
    <hyperlink ref="I653" r:id="rId3585" xr:uid="{00000000-0004-0000-0100-0000000E0000}"/>
    <hyperlink ref="K653" r:id="rId3586" xr:uid="{00000000-0004-0000-0100-0000010E0000}"/>
    <hyperlink ref="L653" r:id="rId3587" xr:uid="{00000000-0004-0000-0100-0000020E0000}"/>
    <hyperlink ref="M653" r:id="rId3588" xr:uid="{00000000-0004-0000-0100-0000030E0000}"/>
    <hyperlink ref="N653" r:id="rId3589" xr:uid="{00000000-0004-0000-0100-0000040E0000}"/>
    <hyperlink ref="G654" r:id="rId3590" xr:uid="{00000000-0004-0000-0100-0000050E0000}"/>
    <hyperlink ref="I654" r:id="rId3591" xr:uid="{00000000-0004-0000-0100-0000060E0000}"/>
    <hyperlink ref="K654" r:id="rId3592" xr:uid="{00000000-0004-0000-0100-0000070E0000}"/>
    <hyperlink ref="L654" r:id="rId3593" xr:uid="{00000000-0004-0000-0100-0000080E0000}"/>
    <hyperlink ref="M654" r:id="rId3594" xr:uid="{00000000-0004-0000-0100-0000090E0000}"/>
    <hyperlink ref="N654" r:id="rId3595" xr:uid="{00000000-0004-0000-0100-00000A0E0000}"/>
    <hyperlink ref="G655" r:id="rId3596" xr:uid="{00000000-0004-0000-0100-00000B0E0000}"/>
    <hyperlink ref="I655" r:id="rId3597" xr:uid="{00000000-0004-0000-0100-00000C0E0000}"/>
    <hyperlink ref="K655" r:id="rId3598" xr:uid="{00000000-0004-0000-0100-00000D0E0000}"/>
    <hyperlink ref="L655" r:id="rId3599" xr:uid="{00000000-0004-0000-0100-00000E0E0000}"/>
    <hyperlink ref="M655" r:id="rId3600" xr:uid="{00000000-0004-0000-0100-00000F0E0000}"/>
    <hyperlink ref="N655" r:id="rId3601" xr:uid="{00000000-0004-0000-0100-0000100E0000}"/>
    <hyperlink ref="G656" r:id="rId3602" xr:uid="{00000000-0004-0000-0100-0000110E0000}"/>
    <hyperlink ref="I656" r:id="rId3603" xr:uid="{00000000-0004-0000-0100-0000120E0000}"/>
    <hyperlink ref="K656" r:id="rId3604" xr:uid="{00000000-0004-0000-0100-0000130E0000}"/>
    <hyperlink ref="L656" r:id="rId3605" xr:uid="{00000000-0004-0000-0100-0000140E0000}"/>
    <hyperlink ref="M656" r:id="rId3606" xr:uid="{00000000-0004-0000-0100-0000150E0000}"/>
    <hyperlink ref="N656" r:id="rId3607" xr:uid="{00000000-0004-0000-0100-0000160E0000}"/>
    <hyperlink ref="G657" r:id="rId3608" xr:uid="{00000000-0004-0000-0100-0000170E0000}"/>
    <hyperlink ref="I657" r:id="rId3609" xr:uid="{00000000-0004-0000-0100-0000180E0000}"/>
    <hyperlink ref="K657" r:id="rId3610" xr:uid="{00000000-0004-0000-0100-0000190E0000}"/>
    <hyperlink ref="L657" r:id="rId3611" xr:uid="{00000000-0004-0000-0100-00001A0E0000}"/>
    <hyperlink ref="M657" r:id="rId3612" xr:uid="{00000000-0004-0000-0100-00001B0E0000}"/>
    <hyperlink ref="N657" r:id="rId3613" xr:uid="{00000000-0004-0000-0100-00001C0E0000}"/>
    <hyperlink ref="G658" r:id="rId3614" xr:uid="{00000000-0004-0000-0100-00001D0E0000}"/>
    <hyperlink ref="I658" r:id="rId3615" xr:uid="{00000000-0004-0000-0100-00001E0E0000}"/>
    <hyperlink ref="K658" r:id="rId3616" xr:uid="{00000000-0004-0000-0100-00001F0E0000}"/>
    <hyperlink ref="L658" r:id="rId3617" xr:uid="{00000000-0004-0000-0100-0000200E0000}"/>
    <hyperlink ref="M658" r:id="rId3618" xr:uid="{00000000-0004-0000-0100-0000210E0000}"/>
    <hyperlink ref="N658" r:id="rId3619" xr:uid="{00000000-0004-0000-0100-0000220E0000}"/>
    <hyperlink ref="G659" r:id="rId3620" xr:uid="{00000000-0004-0000-0100-0000230E0000}"/>
    <hyperlink ref="I659" r:id="rId3621" xr:uid="{00000000-0004-0000-0100-0000240E0000}"/>
    <hyperlink ref="K659" r:id="rId3622" xr:uid="{00000000-0004-0000-0100-0000250E0000}"/>
    <hyperlink ref="L659" r:id="rId3623" xr:uid="{00000000-0004-0000-0100-0000260E0000}"/>
    <hyperlink ref="M659" r:id="rId3624" xr:uid="{00000000-0004-0000-0100-0000270E0000}"/>
    <hyperlink ref="N659" r:id="rId3625" xr:uid="{00000000-0004-0000-0100-0000280E0000}"/>
    <hyperlink ref="G660" r:id="rId3626" xr:uid="{00000000-0004-0000-0100-0000290E0000}"/>
    <hyperlink ref="I660" r:id="rId3627" xr:uid="{00000000-0004-0000-0100-00002A0E0000}"/>
    <hyperlink ref="K660" r:id="rId3628" xr:uid="{00000000-0004-0000-0100-00002B0E0000}"/>
    <hyperlink ref="L660" r:id="rId3629" xr:uid="{00000000-0004-0000-0100-00002C0E0000}"/>
    <hyperlink ref="M660" r:id="rId3630" xr:uid="{00000000-0004-0000-0100-00002D0E0000}"/>
    <hyperlink ref="N660" r:id="rId3631" xr:uid="{00000000-0004-0000-0100-00002E0E0000}"/>
    <hyperlink ref="G661" r:id="rId3632" xr:uid="{00000000-0004-0000-0100-00002F0E0000}"/>
    <hyperlink ref="I661" r:id="rId3633" xr:uid="{00000000-0004-0000-0100-0000300E0000}"/>
    <hyperlink ref="K661" r:id="rId3634" xr:uid="{00000000-0004-0000-0100-0000310E0000}"/>
    <hyperlink ref="L661" r:id="rId3635" xr:uid="{00000000-0004-0000-0100-0000320E0000}"/>
    <hyperlink ref="M661" r:id="rId3636" xr:uid="{00000000-0004-0000-0100-0000330E0000}"/>
    <hyperlink ref="N661" r:id="rId3637" xr:uid="{00000000-0004-0000-0100-0000340E0000}"/>
    <hyperlink ref="G662" r:id="rId3638" xr:uid="{00000000-0004-0000-0100-0000350E0000}"/>
    <hyperlink ref="I662" r:id="rId3639" xr:uid="{00000000-0004-0000-0100-0000360E0000}"/>
    <hyperlink ref="K662" r:id="rId3640" xr:uid="{00000000-0004-0000-0100-0000370E0000}"/>
    <hyperlink ref="L662" r:id="rId3641" xr:uid="{00000000-0004-0000-0100-0000380E0000}"/>
    <hyperlink ref="M662" r:id="rId3642" xr:uid="{00000000-0004-0000-0100-0000390E0000}"/>
    <hyperlink ref="N662" r:id="rId3643" xr:uid="{00000000-0004-0000-0100-00003A0E0000}"/>
    <hyperlink ref="G663" r:id="rId3644" xr:uid="{00000000-0004-0000-0100-00003B0E0000}"/>
    <hyperlink ref="I663" r:id="rId3645" xr:uid="{00000000-0004-0000-0100-00003C0E0000}"/>
    <hyperlink ref="K663" r:id="rId3646" xr:uid="{00000000-0004-0000-0100-00003D0E0000}"/>
    <hyperlink ref="L663" r:id="rId3647" xr:uid="{00000000-0004-0000-0100-00003E0E0000}"/>
    <hyperlink ref="M663" r:id="rId3648" xr:uid="{00000000-0004-0000-0100-00003F0E0000}"/>
    <hyperlink ref="N663" r:id="rId3649" xr:uid="{00000000-0004-0000-0100-0000400E0000}"/>
    <hyperlink ref="G664" r:id="rId3650" xr:uid="{00000000-0004-0000-0100-0000410E0000}"/>
    <hyperlink ref="I664" r:id="rId3651" xr:uid="{00000000-0004-0000-0100-0000420E0000}"/>
    <hyperlink ref="K664" r:id="rId3652" xr:uid="{00000000-0004-0000-0100-0000430E0000}"/>
    <hyperlink ref="L664" r:id="rId3653" xr:uid="{00000000-0004-0000-0100-0000440E0000}"/>
    <hyperlink ref="M664" r:id="rId3654" xr:uid="{00000000-0004-0000-0100-0000450E0000}"/>
    <hyperlink ref="N664" r:id="rId3655" xr:uid="{00000000-0004-0000-0100-0000460E0000}"/>
    <hyperlink ref="G665" r:id="rId3656" xr:uid="{00000000-0004-0000-0100-0000470E0000}"/>
    <hyperlink ref="I665" r:id="rId3657" xr:uid="{00000000-0004-0000-0100-0000480E0000}"/>
    <hyperlink ref="K665" r:id="rId3658" xr:uid="{00000000-0004-0000-0100-0000490E0000}"/>
    <hyperlink ref="L665" r:id="rId3659" xr:uid="{00000000-0004-0000-0100-00004A0E0000}"/>
    <hyperlink ref="M665" r:id="rId3660" xr:uid="{00000000-0004-0000-0100-00004B0E0000}"/>
    <hyperlink ref="N665" r:id="rId3661" xr:uid="{00000000-0004-0000-0100-00004C0E0000}"/>
    <hyperlink ref="G666" r:id="rId3662" xr:uid="{00000000-0004-0000-0100-00004D0E0000}"/>
    <hyperlink ref="I666" r:id="rId3663" xr:uid="{00000000-0004-0000-0100-00004E0E0000}"/>
    <hyperlink ref="K666" r:id="rId3664" xr:uid="{00000000-0004-0000-0100-00004F0E0000}"/>
    <hyperlink ref="L666" r:id="rId3665" xr:uid="{00000000-0004-0000-0100-0000500E0000}"/>
    <hyperlink ref="M666" r:id="rId3666" xr:uid="{00000000-0004-0000-0100-0000510E0000}"/>
    <hyperlink ref="N666" r:id="rId3667" xr:uid="{00000000-0004-0000-0100-0000520E0000}"/>
    <hyperlink ref="G667" r:id="rId3668" xr:uid="{00000000-0004-0000-0100-0000530E0000}"/>
    <hyperlink ref="I667" r:id="rId3669" xr:uid="{00000000-0004-0000-0100-0000540E0000}"/>
    <hyperlink ref="K667" r:id="rId3670" xr:uid="{00000000-0004-0000-0100-0000550E0000}"/>
    <hyperlink ref="L667" r:id="rId3671" xr:uid="{00000000-0004-0000-0100-0000560E0000}"/>
    <hyperlink ref="M667" r:id="rId3672" xr:uid="{00000000-0004-0000-0100-0000570E0000}"/>
    <hyperlink ref="N667" r:id="rId3673" xr:uid="{00000000-0004-0000-0100-0000580E0000}"/>
    <hyperlink ref="G668" r:id="rId3674" xr:uid="{00000000-0004-0000-0100-0000590E0000}"/>
    <hyperlink ref="I668" r:id="rId3675" xr:uid="{00000000-0004-0000-0100-00005A0E0000}"/>
    <hyperlink ref="K668" r:id="rId3676" xr:uid="{00000000-0004-0000-0100-00005B0E0000}"/>
    <hyperlink ref="L668" r:id="rId3677" xr:uid="{00000000-0004-0000-0100-00005C0E0000}"/>
    <hyperlink ref="M668" r:id="rId3678" xr:uid="{00000000-0004-0000-0100-00005D0E0000}"/>
    <hyperlink ref="N668" r:id="rId3679" xr:uid="{00000000-0004-0000-0100-00005E0E0000}"/>
    <hyperlink ref="G669" r:id="rId3680" xr:uid="{00000000-0004-0000-0100-00005F0E0000}"/>
    <hyperlink ref="I669" r:id="rId3681" xr:uid="{00000000-0004-0000-0100-0000600E0000}"/>
    <hyperlink ref="K669" r:id="rId3682" xr:uid="{00000000-0004-0000-0100-0000610E0000}"/>
    <hyperlink ref="L669" r:id="rId3683" xr:uid="{00000000-0004-0000-0100-0000620E0000}"/>
    <hyperlink ref="M669" r:id="rId3684" xr:uid="{00000000-0004-0000-0100-0000630E0000}"/>
    <hyperlink ref="N669" r:id="rId3685" xr:uid="{00000000-0004-0000-0100-0000640E0000}"/>
    <hyperlink ref="G670" r:id="rId3686" xr:uid="{00000000-0004-0000-0100-0000650E0000}"/>
    <hyperlink ref="I670" r:id="rId3687" xr:uid="{00000000-0004-0000-0100-0000660E0000}"/>
    <hyperlink ref="K670" r:id="rId3688" xr:uid="{00000000-0004-0000-0100-0000670E0000}"/>
    <hyperlink ref="L670" r:id="rId3689" xr:uid="{00000000-0004-0000-0100-0000680E0000}"/>
    <hyperlink ref="M670" r:id="rId3690" xr:uid="{00000000-0004-0000-0100-0000690E0000}"/>
    <hyperlink ref="N670" r:id="rId3691" xr:uid="{00000000-0004-0000-0100-00006A0E0000}"/>
    <hyperlink ref="G671" r:id="rId3692" xr:uid="{00000000-0004-0000-0100-00006B0E0000}"/>
    <hyperlink ref="I671" r:id="rId3693" xr:uid="{00000000-0004-0000-0100-00006C0E0000}"/>
    <hyperlink ref="K671" r:id="rId3694" xr:uid="{00000000-0004-0000-0100-00006D0E0000}"/>
    <hyperlink ref="L671" r:id="rId3695" xr:uid="{00000000-0004-0000-0100-00006E0E0000}"/>
    <hyperlink ref="M671" r:id="rId3696" xr:uid="{00000000-0004-0000-0100-00006F0E0000}"/>
    <hyperlink ref="N671" r:id="rId3697" xr:uid="{00000000-0004-0000-0100-0000700E0000}"/>
    <hyperlink ref="G672" r:id="rId3698" xr:uid="{00000000-0004-0000-0100-0000710E0000}"/>
    <hyperlink ref="I672" r:id="rId3699" xr:uid="{00000000-0004-0000-0100-0000720E0000}"/>
    <hyperlink ref="K672" r:id="rId3700" xr:uid="{00000000-0004-0000-0100-0000730E0000}"/>
    <hyperlink ref="L672" r:id="rId3701" xr:uid="{00000000-0004-0000-0100-0000740E0000}"/>
    <hyperlink ref="M672" r:id="rId3702" xr:uid="{00000000-0004-0000-0100-0000750E0000}"/>
    <hyperlink ref="N672" r:id="rId3703" xr:uid="{00000000-0004-0000-0100-0000760E0000}"/>
    <hyperlink ref="G673" r:id="rId3704" xr:uid="{00000000-0004-0000-0100-0000770E0000}"/>
    <hyperlink ref="I673" r:id="rId3705" xr:uid="{00000000-0004-0000-0100-0000780E0000}"/>
    <hyperlink ref="K673" r:id="rId3706" xr:uid="{00000000-0004-0000-0100-0000790E0000}"/>
    <hyperlink ref="L673" r:id="rId3707" xr:uid="{00000000-0004-0000-0100-00007A0E0000}"/>
    <hyperlink ref="M673" r:id="rId3708" xr:uid="{00000000-0004-0000-0100-00007B0E0000}"/>
    <hyperlink ref="N673" r:id="rId3709" xr:uid="{00000000-0004-0000-0100-00007C0E0000}"/>
    <hyperlink ref="G674" r:id="rId3710" xr:uid="{00000000-0004-0000-0100-00007D0E0000}"/>
    <hyperlink ref="I674" r:id="rId3711" xr:uid="{00000000-0004-0000-0100-00007E0E0000}"/>
    <hyperlink ref="K674" r:id="rId3712" xr:uid="{00000000-0004-0000-0100-00007F0E0000}"/>
    <hyperlink ref="L674" r:id="rId3713" xr:uid="{00000000-0004-0000-0100-0000800E0000}"/>
    <hyperlink ref="M674" r:id="rId3714" xr:uid="{00000000-0004-0000-0100-0000810E0000}"/>
    <hyperlink ref="N674" r:id="rId3715" xr:uid="{00000000-0004-0000-0100-0000820E0000}"/>
    <hyperlink ref="G675" r:id="rId3716" xr:uid="{00000000-0004-0000-0100-0000830E0000}"/>
    <hyperlink ref="I675" r:id="rId3717" xr:uid="{00000000-0004-0000-0100-0000840E0000}"/>
    <hyperlink ref="K675" r:id="rId3718" xr:uid="{00000000-0004-0000-0100-0000850E0000}"/>
    <hyperlink ref="L675" r:id="rId3719" xr:uid="{00000000-0004-0000-0100-0000860E0000}"/>
    <hyperlink ref="M675" r:id="rId3720" xr:uid="{00000000-0004-0000-0100-0000870E0000}"/>
    <hyperlink ref="N675" r:id="rId3721" xr:uid="{00000000-0004-0000-0100-0000880E0000}"/>
    <hyperlink ref="G676" r:id="rId3722" xr:uid="{00000000-0004-0000-0100-0000890E0000}"/>
    <hyperlink ref="I676" r:id="rId3723" xr:uid="{00000000-0004-0000-0100-00008A0E0000}"/>
    <hyperlink ref="K676" r:id="rId3724" xr:uid="{00000000-0004-0000-0100-00008B0E0000}"/>
    <hyperlink ref="L676" r:id="rId3725" xr:uid="{00000000-0004-0000-0100-00008C0E0000}"/>
    <hyperlink ref="M676" r:id="rId3726" xr:uid="{00000000-0004-0000-0100-00008D0E0000}"/>
    <hyperlink ref="N676" r:id="rId3727" xr:uid="{00000000-0004-0000-0100-00008E0E0000}"/>
    <hyperlink ref="G677" r:id="rId3728" xr:uid="{00000000-0004-0000-0100-00008F0E0000}"/>
    <hyperlink ref="I677" r:id="rId3729" xr:uid="{00000000-0004-0000-0100-0000900E0000}"/>
    <hyperlink ref="K677" r:id="rId3730" xr:uid="{00000000-0004-0000-0100-0000910E0000}"/>
    <hyperlink ref="L677" r:id="rId3731" xr:uid="{00000000-0004-0000-0100-0000920E0000}"/>
    <hyperlink ref="M677" r:id="rId3732" xr:uid="{00000000-0004-0000-0100-0000930E0000}"/>
    <hyperlink ref="N677" r:id="rId3733" xr:uid="{00000000-0004-0000-0100-0000940E0000}"/>
    <hyperlink ref="G678" r:id="rId3734" xr:uid="{00000000-0004-0000-0100-0000950E0000}"/>
    <hyperlink ref="I678" r:id="rId3735" xr:uid="{00000000-0004-0000-0100-0000960E0000}"/>
    <hyperlink ref="K678" r:id="rId3736" xr:uid="{00000000-0004-0000-0100-0000970E0000}"/>
    <hyperlink ref="L678" r:id="rId3737" xr:uid="{00000000-0004-0000-0100-0000980E0000}"/>
    <hyperlink ref="M678" r:id="rId3738" xr:uid="{00000000-0004-0000-0100-0000990E0000}"/>
    <hyperlink ref="N678" r:id="rId3739" xr:uid="{00000000-0004-0000-0100-00009A0E0000}"/>
    <hyperlink ref="G679" r:id="rId3740" xr:uid="{00000000-0004-0000-0100-00009B0E0000}"/>
    <hyperlink ref="I679" r:id="rId3741" xr:uid="{00000000-0004-0000-0100-00009C0E0000}"/>
    <hyperlink ref="K679" r:id="rId3742" xr:uid="{00000000-0004-0000-0100-00009D0E0000}"/>
    <hyperlink ref="L679" r:id="rId3743" xr:uid="{00000000-0004-0000-0100-00009E0E0000}"/>
    <hyperlink ref="M679" r:id="rId3744" xr:uid="{00000000-0004-0000-0100-00009F0E0000}"/>
    <hyperlink ref="N679" r:id="rId3745" xr:uid="{00000000-0004-0000-0100-0000A00E0000}"/>
    <hyperlink ref="G680" r:id="rId3746" xr:uid="{00000000-0004-0000-0100-0000A10E0000}"/>
    <hyperlink ref="I680" r:id="rId3747" xr:uid="{00000000-0004-0000-0100-0000A20E0000}"/>
    <hyperlink ref="K680" r:id="rId3748" xr:uid="{00000000-0004-0000-0100-0000A30E0000}"/>
    <hyperlink ref="L680" r:id="rId3749" xr:uid="{00000000-0004-0000-0100-0000A40E0000}"/>
    <hyperlink ref="M680" r:id="rId3750" xr:uid="{00000000-0004-0000-0100-0000A50E0000}"/>
    <hyperlink ref="N680" r:id="rId3751" xr:uid="{00000000-0004-0000-0100-0000A60E0000}"/>
    <hyperlink ref="I681" r:id="rId3752" xr:uid="{00000000-0004-0000-0100-0000A70E0000}"/>
    <hyperlink ref="K681" r:id="rId3753" xr:uid="{00000000-0004-0000-0100-0000A80E0000}"/>
    <hyperlink ref="L681" r:id="rId3754" xr:uid="{00000000-0004-0000-0100-0000A90E0000}"/>
    <hyperlink ref="M681" r:id="rId3755" xr:uid="{00000000-0004-0000-0100-0000AA0E0000}"/>
    <hyperlink ref="N681" r:id="rId3756" xr:uid="{00000000-0004-0000-0100-0000AB0E0000}"/>
    <hyperlink ref="G682" r:id="rId3757" xr:uid="{00000000-0004-0000-0100-0000AC0E0000}"/>
    <hyperlink ref="I682" r:id="rId3758" xr:uid="{00000000-0004-0000-0100-0000AD0E0000}"/>
    <hyperlink ref="K682" r:id="rId3759" xr:uid="{00000000-0004-0000-0100-0000AE0E0000}"/>
    <hyperlink ref="L682" r:id="rId3760" xr:uid="{00000000-0004-0000-0100-0000AF0E0000}"/>
    <hyperlink ref="M682" r:id="rId3761" xr:uid="{00000000-0004-0000-0100-0000B00E0000}"/>
    <hyperlink ref="N682" r:id="rId3762" xr:uid="{00000000-0004-0000-0100-0000B10E0000}"/>
    <hyperlink ref="G683" r:id="rId3763" xr:uid="{00000000-0004-0000-0100-0000B20E0000}"/>
    <hyperlink ref="I683" r:id="rId3764" xr:uid="{00000000-0004-0000-0100-0000B30E0000}"/>
    <hyperlink ref="K683" r:id="rId3765" xr:uid="{00000000-0004-0000-0100-0000B40E0000}"/>
    <hyperlink ref="L683" r:id="rId3766" xr:uid="{00000000-0004-0000-0100-0000B50E0000}"/>
    <hyperlink ref="M683" r:id="rId3767" xr:uid="{00000000-0004-0000-0100-0000B60E0000}"/>
    <hyperlink ref="N683" r:id="rId3768" xr:uid="{00000000-0004-0000-0100-0000B70E0000}"/>
    <hyperlink ref="G684" r:id="rId3769" xr:uid="{00000000-0004-0000-0100-0000B80E0000}"/>
    <hyperlink ref="I684" r:id="rId3770" xr:uid="{00000000-0004-0000-0100-0000B90E0000}"/>
    <hyperlink ref="K684" r:id="rId3771" xr:uid="{00000000-0004-0000-0100-0000BA0E0000}"/>
    <hyperlink ref="L684" r:id="rId3772" xr:uid="{00000000-0004-0000-0100-0000BB0E0000}"/>
    <hyperlink ref="M684" r:id="rId3773" xr:uid="{00000000-0004-0000-0100-0000BC0E0000}"/>
    <hyperlink ref="N684" r:id="rId3774" xr:uid="{00000000-0004-0000-0100-0000BD0E0000}"/>
    <hyperlink ref="G685" r:id="rId3775" xr:uid="{00000000-0004-0000-0100-0000BE0E0000}"/>
    <hyperlink ref="I685" r:id="rId3776" xr:uid="{00000000-0004-0000-0100-0000BF0E0000}"/>
    <hyperlink ref="K685" r:id="rId3777" xr:uid="{00000000-0004-0000-0100-0000C00E0000}"/>
    <hyperlink ref="L685" r:id="rId3778" xr:uid="{00000000-0004-0000-0100-0000C10E0000}"/>
    <hyperlink ref="M685" r:id="rId3779" xr:uid="{00000000-0004-0000-0100-0000C20E0000}"/>
    <hyperlink ref="N685" r:id="rId3780" xr:uid="{00000000-0004-0000-0100-0000C30E0000}"/>
    <hyperlink ref="G686" r:id="rId3781" xr:uid="{00000000-0004-0000-0100-0000C40E0000}"/>
    <hyperlink ref="I686" r:id="rId3782" xr:uid="{00000000-0004-0000-0100-0000C50E0000}"/>
    <hyperlink ref="K686" r:id="rId3783" xr:uid="{00000000-0004-0000-0100-0000C60E0000}"/>
    <hyperlink ref="L686" r:id="rId3784" xr:uid="{00000000-0004-0000-0100-0000C70E0000}"/>
    <hyperlink ref="M686" r:id="rId3785" xr:uid="{00000000-0004-0000-0100-0000C80E0000}"/>
    <hyperlink ref="N686" r:id="rId3786" xr:uid="{00000000-0004-0000-0100-0000C90E0000}"/>
    <hyperlink ref="G687" r:id="rId3787" xr:uid="{00000000-0004-0000-0100-0000CA0E0000}"/>
    <hyperlink ref="I687" r:id="rId3788" xr:uid="{00000000-0004-0000-0100-0000CB0E0000}"/>
    <hyperlink ref="K687" r:id="rId3789" xr:uid="{00000000-0004-0000-0100-0000CC0E0000}"/>
    <hyperlink ref="L687" r:id="rId3790" xr:uid="{00000000-0004-0000-0100-0000CD0E0000}"/>
    <hyperlink ref="M687" r:id="rId3791" xr:uid="{00000000-0004-0000-0100-0000CE0E0000}"/>
    <hyperlink ref="N687" r:id="rId3792" xr:uid="{00000000-0004-0000-0100-0000CF0E0000}"/>
    <hyperlink ref="G688" r:id="rId3793" xr:uid="{00000000-0004-0000-0100-0000D00E0000}"/>
    <hyperlink ref="I688" r:id="rId3794" xr:uid="{00000000-0004-0000-0100-0000D10E0000}"/>
    <hyperlink ref="K688" r:id="rId3795" xr:uid="{00000000-0004-0000-0100-0000D20E0000}"/>
    <hyperlink ref="L688" r:id="rId3796" xr:uid="{00000000-0004-0000-0100-0000D30E0000}"/>
    <hyperlink ref="M688" r:id="rId3797" xr:uid="{00000000-0004-0000-0100-0000D40E0000}"/>
    <hyperlink ref="N688" r:id="rId3798" xr:uid="{00000000-0004-0000-0100-0000D50E0000}"/>
    <hyperlink ref="G689" r:id="rId3799" xr:uid="{00000000-0004-0000-0100-0000D60E0000}"/>
    <hyperlink ref="I689" r:id="rId3800" xr:uid="{00000000-0004-0000-0100-0000D70E0000}"/>
    <hyperlink ref="K689" r:id="rId3801" xr:uid="{00000000-0004-0000-0100-0000D80E0000}"/>
    <hyperlink ref="L689" r:id="rId3802" xr:uid="{00000000-0004-0000-0100-0000D90E0000}"/>
    <hyperlink ref="M689" r:id="rId3803" xr:uid="{00000000-0004-0000-0100-0000DA0E0000}"/>
    <hyperlink ref="N689" r:id="rId3804" xr:uid="{00000000-0004-0000-0100-0000DB0E0000}"/>
    <hyperlink ref="G690" r:id="rId3805" xr:uid="{00000000-0004-0000-0100-0000DC0E0000}"/>
    <hyperlink ref="I690" r:id="rId3806" xr:uid="{00000000-0004-0000-0100-0000DD0E0000}"/>
    <hyperlink ref="K690" r:id="rId3807" xr:uid="{00000000-0004-0000-0100-0000DE0E0000}"/>
    <hyperlink ref="L690" r:id="rId3808" xr:uid="{00000000-0004-0000-0100-0000DF0E0000}"/>
    <hyperlink ref="M690" r:id="rId3809" xr:uid="{00000000-0004-0000-0100-0000E00E0000}"/>
    <hyperlink ref="N690" r:id="rId3810" xr:uid="{00000000-0004-0000-0100-0000E10E0000}"/>
    <hyperlink ref="G691" r:id="rId3811" xr:uid="{00000000-0004-0000-0100-0000E20E0000}"/>
    <hyperlink ref="I691" r:id="rId3812" xr:uid="{00000000-0004-0000-0100-0000E30E0000}"/>
    <hyperlink ref="K691" r:id="rId3813" xr:uid="{00000000-0004-0000-0100-0000E40E0000}"/>
    <hyperlink ref="L691" r:id="rId3814" xr:uid="{00000000-0004-0000-0100-0000E50E0000}"/>
    <hyperlink ref="M691" r:id="rId3815" xr:uid="{00000000-0004-0000-0100-0000E60E0000}"/>
    <hyperlink ref="N691" r:id="rId3816" xr:uid="{00000000-0004-0000-0100-0000E70E0000}"/>
    <hyperlink ref="G692" r:id="rId3817" xr:uid="{00000000-0004-0000-0100-0000E80E0000}"/>
    <hyperlink ref="I692" r:id="rId3818" xr:uid="{00000000-0004-0000-0100-0000E90E0000}"/>
    <hyperlink ref="K692" r:id="rId3819" xr:uid="{00000000-0004-0000-0100-0000EA0E0000}"/>
    <hyperlink ref="L692" r:id="rId3820" xr:uid="{00000000-0004-0000-0100-0000EB0E0000}"/>
    <hyperlink ref="M692" r:id="rId3821" xr:uid="{00000000-0004-0000-0100-0000EC0E0000}"/>
    <hyperlink ref="N692" r:id="rId3822" xr:uid="{00000000-0004-0000-0100-0000ED0E0000}"/>
    <hyperlink ref="G693" r:id="rId3823" xr:uid="{00000000-0004-0000-0100-0000EE0E0000}"/>
    <hyperlink ref="I693" r:id="rId3824" xr:uid="{00000000-0004-0000-0100-0000EF0E0000}"/>
    <hyperlink ref="K693" r:id="rId3825" xr:uid="{00000000-0004-0000-0100-0000F00E0000}"/>
    <hyperlink ref="L693" r:id="rId3826" xr:uid="{00000000-0004-0000-0100-0000F10E0000}"/>
    <hyperlink ref="M693" r:id="rId3827" xr:uid="{00000000-0004-0000-0100-0000F20E0000}"/>
    <hyperlink ref="N693" r:id="rId3828" xr:uid="{00000000-0004-0000-0100-0000F30E0000}"/>
    <hyperlink ref="G694" r:id="rId3829" xr:uid="{00000000-0004-0000-0100-0000F40E0000}"/>
    <hyperlink ref="I694" r:id="rId3830" xr:uid="{00000000-0004-0000-0100-0000F50E0000}"/>
    <hyperlink ref="K694" r:id="rId3831" xr:uid="{00000000-0004-0000-0100-0000F60E0000}"/>
    <hyperlink ref="L694" r:id="rId3832" xr:uid="{00000000-0004-0000-0100-0000F70E0000}"/>
    <hyperlink ref="M694" r:id="rId3833" xr:uid="{00000000-0004-0000-0100-0000F80E0000}"/>
    <hyperlink ref="N694" r:id="rId3834" xr:uid="{00000000-0004-0000-0100-0000F90E0000}"/>
    <hyperlink ref="G695" r:id="rId3835" xr:uid="{00000000-0004-0000-0100-0000FA0E0000}"/>
    <hyperlink ref="I695" r:id="rId3836" xr:uid="{00000000-0004-0000-0100-0000FB0E0000}"/>
    <hyperlink ref="K695" r:id="rId3837" xr:uid="{00000000-0004-0000-0100-0000FC0E0000}"/>
    <hyperlink ref="L695" r:id="rId3838" xr:uid="{00000000-0004-0000-0100-0000FD0E0000}"/>
    <hyperlink ref="M695" r:id="rId3839" xr:uid="{00000000-0004-0000-0100-0000FE0E0000}"/>
    <hyperlink ref="N695" r:id="rId3840" xr:uid="{00000000-0004-0000-0100-0000FF0E0000}"/>
    <hyperlink ref="G696" r:id="rId3841" xr:uid="{00000000-0004-0000-0100-0000000F0000}"/>
    <hyperlink ref="I696" r:id="rId3842" xr:uid="{00000000-0004-0000-0100-0000010F0000}"/>
    <hyperlink ref="K696" r:id="rId3843" xr:uid="{00000000-0004-0000-0100-0000020F0000}"/>
    <hyperlink ref="L696" r:id="rId3844" xr:uid="{00000000-0004-0000-0100-0000030F0000}"/>
    <hyperlink ref="M696" r:id="rId3845" xr:uid="{00000000-0004-0000-0100-0000040F0000}"/>
    <hyperlink ref="N696" r:id="rId3846" xr:uid="{00000000-0004-0000-0100-0000050F0000}"/>
    <hyperlink ref="G697" r:id="rId3847" xr:uid="{00000000-0004-0000-0100-0000060F0000}"/>
    <hyperlink ref="I697" r:id="rId3848" xr:uid="{00000000-0004-0000-0100-0000070F0000}"/>
    <hyperlink ref="K697" r:id="rId3849" xr:uid="{00000000-0004-0000-0100-0000080F0000}"/>
    <hyperlink ref="L697" r:id="rId3850" xr:uid="{00000000-0004-0000-0100-0000090F0000}"/>
    <hyperlink ref="M697" r:id="rId3851" xr:uid="{00000000-0004-0000-0100-00000A0F0000}"/>
    <hyperlink ref="N697" r:id="rId3852" xr:uid="{00000000-0004-0000-0100-00000B0F0000}"/>
    <hyperlink ref="G698" r:id="rId3853" xr:uid="{00000000-0004-0000-0100-00000C0F0000}"/>
    <hyperlink ref="I698" r:id="rId3854" xr:uid="{00000000-0004-0000-0100-00000D0F0000}"/>
    <hyperlink ref="K698" r:id="rId3855" xr:uid="{00000000-0004-0000-0100-00000E0F0000}"/>
    <hyperlink ref="L698" r:id="rId3856" xr:uid="{00000000-0004-0000-0100-00000F0F0000}"/>
    <hyperlink ref="M698" r:id="rId3857" xr:uid="{00000000-0004-0000-0100-0000100F0000}"/>
    <hyperlink ref="N698" r:id="rId3858" xr:uid="{00000000-0004-0000-0100-0000110F0000}"/>
    <hyperlink ref="G699" r:id="rId3859" xr:uid="{00000000-0004-0000-0100-0000120F0000}"/>
    <hyperlink ref="I699" r:id="rId3860" xr:uid="{00000000-0004-0000-0100-0000130F0000}"/>
    <hyperlink ref="K699" r:id="rId3861" xr:uid="{00000000-0004-0000-0100-0000140F0000}"/>
    <hyperlink ref="L699" r:id="rId3862" xr:uid="{00000000-0004-0000-0100-0000150F0000}"/>
    <hyperlink ref="M699" r:id="rId3863" xr:uid="{00000000-0004-0000-0100-0000160F0000}"/>
    <hyperlink ref="N699" r:id="rId3864" xr:uid="{00000000-0004-0000-0100-0000170F0000}"/>
    <hyperlink ref="G700" r:id="rId3865" xr:uid="{00000000-0004-0000-0100-0000180F0000}"/>
    <hyperlink ref="I700" r:id="rId3866" xr:uid="{00000000-0004-0000-0100-0000190F0000}"/>
    <hyperlink ref="K700" r:id="rId3867" xr:uid="{00000000-0004-0000-0100-00001A0F0000}"/>
    <hyperlink ref="L700" r:id="rId3868" xr:uid="{00000000-0004-0000-0100-00001B0F0000}"/>
    <hyperlink ref="M700" r:id="rId3869" xr:uid="{00000000-0004-0000-0100-00001C0F0000}"/>
    <hyperlink ref="N700" r:id="rId3870" xr:uid="{00000000-0004-0000-0100-00001D0F0000}"/>
    <hyperlink ref="G701" r:id="rId3871" xr:uid="{00000000-0004-0000-0100-00001E0F0000}"/>
    <hyperlink ref="I701" r:id="rId3872" xr:uid="{00000000-0004-0000-0100-00001F0F0000}"/>
    <hyperlink ref="K701" r:id="rId3873" xr:uid="{00000000-0004-0000-0100-0000200F0000}"/>
    <hyperlink ref="L701" r:id="rId3874" xr:uid="{00000000-0004-0000-0100-0000210F0000}"/>
    <hyperlink ref="M701" r:id="rId3875" xr:uid="{00000000-0004-0000-0100-0000220F0000}"/>
    <hyperlink ref="N701" r:id="rId3876" xr:uid="{00000000-0004-0000-0100-0000230F0000}"/>
    <hyperlink ref="G702" r:id="rId3877" xr:uid="{00000000-0004-0000-0100-0000240F0000}"/>
    <hyperlink ref="I702" r:id="rId3878" xr:uid="{00000000-0004-0000-0100-0000250F0000}"/>
    <hyperlink ref="K702" r:id="rId3879" xr:uid="{00000000-0004-0000-0100-0000260F0000}"/>
    <hyperlink ref="L702" r:id="rId3880" xr:uid="{00000000-0004-0000-0100-0000270F0000}"/>
    <hyperlink ref="M702" r:id="rId3881" xr:uid="{00000000-0004-0000-0100-0000280F0000}"/>
    <hyperlink ref="N702" r:id="rId3882" xr:uid="{00000000-0004-0000-0100-0000290F0000}"/>
    <hyperlink ref="G703" r:id="rId3883" xr:uid="{00000000-0004-0000-0100-00002A0F0000}"/>
    <hyperlink ref="I703" r:id="rId3884" xr:uid="{00000000-0004-0000-0100-00002B0F0000}"/>
    <hyperlink ref="K703" r:id="rId3885" xr:uid="{00000000-0004-0000-0100-00002C0F0000}"/>
    <hyperlink ref="L703" r:id="rId3886" xr:uid="{00000000-0004-0000-0100-00002D0F0000}"/>
    <hyperlink ref="M703" r:id="rId3887" xr:uid="{00000000-0004-0000-0100-00002E0F0000}"/>
    <hyperlink ref="N703" r:id="rId3888" xr:uid="{00000000-0004-0000-0100-00002F0F0000}"/>
    <hyperlink ref="G704" r:id="rId3889" xr:uid="{00000000-0004-0000-0100-0000300F0000}"/>
    <hyperlink ref="I704" r:id="rId3890" xr:uid="{00000000-0004-0000-0100-0000310F0000}"/>
    <hyperlink ref="K704" r:id="rId3891" xr:uid="{00000000-0004-0000-0100-0000320F0000}"/>
    <hyperlink ref="L704" r:id="rId3892" xr:uid="{00000000-0004-0000-0100-0000330F0000}"/>
    <hyperlink ref="M704" r:id="rId3893" xr:uid="{00000000-0004-0000-0100-0000340F0000}"/>
    <hyperlink ref="N704" r:id="rId3894" xr:uid="{00000000-0004-0000-0100-0000350F0000}"/>
    <hyperlink ref="G705" r:id="rId3895" xr:uid="{00000000-0004-0000-0100-0000360F0000}"/>
    <hyperlink ref="I705" r:id="rId3896" xr:uid="{00000000-0004-0000-0100-0000370F0000}"/>
    <hyperlink ref="K705" r:id="rId3897" xr:uid="{00000000-0004-0000-0100-0000380F0000}"/>
    <hyperlink ref="L705" r:id="rId3898" xr:uid="{00000000-0004-0000-0100-0000390F0000}"/>
    <hyperlink ref="M705" r:id="rId3899" xr:uid="{00000000-0004-0000-0100-00003A0F0000}"/>
    <hyperlink ref="N705" r:id="rId3900" xr:uid="{00000000-0004-0000-0100-00003B0F0000}"/>
    <hyperlink ref="G706" r:id="rId3901" xr:uid="{00000000-0004-0000-0100-00003C0F0000}"/>
    <hyperlink ref="I706" r:id="rId3902" xr:uid="{00000000-0004-0000-0100-00003D0F0000}"/>
    <hyperlink ref="K706" r:id="rId3903" xr:uid="{00000000-0004-0000-0100-00003E0F0000}"/>
    <hyperlink ref="L706" r:id="rId3904" xr:uid="{00000000-0004-0000-0100-00003F0F0000}"/>
    <hyperlink ref="M706" r:id="rId3905" xr:uid="{00000000-0004-0000-0100-0000400F0000}"/>
    <hyperlink ref="N706" r:id="rId3906" xr:uid="{00000000-0004-0000-0100-0000410F0000}"/>
    <hyperlink ref="G707" r:id="rId3907" xr:uid="{00000000-0004-0000-0100-0000420F0000}"/>
    <hyperlink ref="I707" r:id="rId3908" xr:uid="{00000000-0004-0000-0100-0000430F0000}"/>
    <hyperlink ref="K707" r:id="rId3909" xr:uid="{00000000-0004-0000-0100-0000440F0000}"/>
    <hyperlink ref="L707" r:id="rId3910" xr:uid="{00000000-0004-0000-0100-0000450F0000}"/>
    <hyperlink ref="M707" r:id="rId3911" xr:uid="{00000000-0004-0000-0100-0000460F0000}"/>
    <hyperlink ref="N707" r:id="rId3912" xr:uid="{00000000-0004-0000-0100-0000470F0000}"/>
    <hyperlink ref="G708" r:id="rId3913" xr:uid="{00000000-0004-0000-0100-0000480F0000}"/>
    <hyperlink ref="I708" r:id="rId3914" xr:uid="{00000000-0004-0000-0100-0000490F0000}"/>
    <hyperlink ref="K708" r:id="rId3915" xr:uid="{00000000-0004-0000-0100-00004A0F0000}"/>
    <hyperlink ref="L708" r:id="rId3916" xr:uid="{00000000-0004-0000-0100-00004B0F0000}"/>
    <hyperlink ref="M708" r:id="rId3917" xr:uid="{00000000-0004-0000-0100-00004C0F0000}"/>
    <hyperlink ref="N708" r:id="rId3918" xr:uid="{00000000-0004-0000-0100-00004D0F0000}"/>
    <hyperlink ref="G709" r:id="rId3919" xr:uid="{00000000-0004-0000-0100-00004E0F0000}"/>
    <hyperlink ref="I709" r:id="rId3920" xr:uid="{00000000-0004-0000-0100-00004F0F0000}"/>
    <hyperlink ref="K709" r:id="rId3921" xr:uid="{00000000-0004-0000-0100-0000500F0000}"/>
    <hyperlink ref="L709" r:id="rId3922" xr:uid="{00000000-0004-0000-0100-0000510F0000}"/>
    <hyperlink ref="M709" r:id="rId3923" xr:uid="{00000000-0004-0000-0100-0000520F0000}"/>
    <hyperlink ref="N709" r:id="rId3924" xr:uid="{00000000-0004-0000-0100-0000530F0000}"/>
    <hyperlink ref="G710" r:id="rId3925" xr:uid="{00000000-0004-0000-0100-0000540F0000}"/>
    <hyperlink ref="I710" r:id="rId3926" xr:uid="{00000000-0004-0000-0100-0000550F0000}"/>
    <hyperlink ref="K710" r:id="rId3927" xr:uid="{00000000-0004-0000-0100-0000560F0000}"/>
    <hyperlink ref="L710" r:id="rId3928" xr:uid="{00000000-0004-0000-0100-0000570F0000}"/>
    <hyperlink ref="M710" r:id="rId3929" xr:uid="{00000000-0004-0000-0100-0000580F0000}"/>
    <hyperlink ref="N710" r:id="rId3930" xr:uid="{00000000-0004-0000-0100-0000590F0000}"/>
    <hyperlink ref="G711" r:id="rId3931" xr:uid="{00000000-0004-0000-0100-00005A0F0000}"/>
    <hyperlink ref="I711" r:id="rId3932" xr:uid="{00000000-0004-0000-0100-00005B0F0000}"/>
    <hyperlink ref="K711" r:id="rId3933" xr:uid="{00000000-0004-0000-0100-00005C0F0000}"/>
    <hyperlink ref="L711" r:id="rId3934" xr:uid="{00000000-0004-0000-0100-00005D0F0000}"/>
    <hyperlink ref="M711" r:id="rId3935" xr:uid="{00000000-0004-0000-0100-00005E0F0000}"/>
    <hyperlink ref="N711" r:id="rId3936" xr:uid="{00000000-0004-0000-0100-00005F0F0000}"/>
    <hyperlink ref="G712" r:id="rId3937" xr:uid="{00000000-0004-0000-0100-0000600F0000}"/>
    <hyperlink ref="I712" r:id="rId3938" xr:uid="{00000000-0004-0000-0100-0000610F0000}"/>
    <hyperlink ref="K712" r:id="rId3939" xr:uid="{00000000-0004-0000-0100-0000620F0000}"/>
    <hyperlink ref="L712" r:id="rId3940" xr:uid="{00000000-0004-0000-0100-0000630F0000}"/>
    <hyperlink ref="M712" r:id="rId3941" xr:uid="{00000000-0004-0000-0100-0000640F0000}"/>
    <hyperlink ref="N712" r:id="rId3942" xr:uid="{00000000-0004-0000-0100-0000650F0000}"/>
    <hyperlink ref="G713" r:id="rId3943" xr:uid="{00000000-0004-0000-0100-0000660F0000}"/>
    <hyperlink ref="I713" r:id="rId3944" xr:uid="{00000000-0004-0000-0100-0000670F0000}"/>
    <hyperlink ref="K713" r:id="rId3945" xr:uid="{00000000-0004-0000-0100-0000680F0000}"/>
    <hyperlink ref="L713" r:id="rId3946" xr:uid="{00000000-0004-0000-0100-0000690F0000}"/>
    <hyperlink ref="M713" r:id="rId3947" xr:uid="{00000000-0004-0000-0100-00006A0F0000}"/>
    <hyperlink ref="N713" r:id="rId3948" xr:uid="{00000000-0004-0000-0100-00006B0F0000}"/>
    <hyperlink ref="G714" r:id="rId3949" xr:uid="{00000000-0004-0000-0100-00006C0F0000}"/>
    <hyperlink ref="I714" r:id="rId3950" xr:uid="{00000000-0004-0000-0100-00006D0F0000}"/>
    <hyperlink ref="K714" r:id="rId3951" xr:uid="{00000000-0004-0000-0100-00006E0F0000}"/>
    <hyperlink ref="L714" r:id="rId3952" xr:uid="{00000000-0004-0000-0100-00006F0F0000}"/>
    <hyperlink ref="M714" r:id="rId3953" xr:uid="{00000000-0004-0000-0100-0000700F0000}"/>
    <hyperlink ref="N714" r:id="rId3954" xr:uid="{00000000-0004-0000-0100-0000710F0000}"/>
    <hyperlink ref="G715" r:id="rId3955" xr:uid="{00000000-0004-0000-0100-0000720F0000}"/>
    <hyperlink ref="I715" r:id="rId3956" xr:uid="{00000000-0004-0000-0100-0000730F0000}"/>
    <hyperlink ref="K715" r:id="rId3957" xr:uid="{00000000-0004-0000-0100-0000740F0000}"/>
    <hyperlink ref="L715" r:id="rId3958" xr:uid="{00000000-0004-0000-0100-0000750F0000}"/>
    <hyperlink ref="M715" r:id="rId3959" xr:uid="{00000000-0004-0000-0100-0000760F0000}"/>
    <hyperlink ref="N715" r:id="rId3960" xr:uid="{00000000-0004-0000-0100-0000770F0000}"/>
    <hyperlink ref="G716" r:id="rId3961" xr:uid="{00000000-0004-0000-0100-0000780F0000}"/>
    <hyperlink ref="I716" r:id="rId3962" xr:uid="{00000000-0004-0000-0100-0000790F0000}"/>
    <hyperlink ref="K716" r:id="rId3963" xr:uid="{00000000-0004-0000-0100-00007A0F0000}"/>
    <hyperlink ref="L716" r:id="rId3964" xr:uid="{00000000-0004-0000-0100-00007B0F0000}"/>
    <hyperlink ref="M716" r:id="rId3965" xr:uid="{00000000-0004-0000-0100-00007C0F0000}"/>
    <hyperlink ref="N716" r:id="rId3966" xr:uid="{00000000-0004-0000-0100-00007D0F0000}"/>
    <hyperlink ref="G717" r:id="rId3967" xr:uid="{00000000-0004-0000-0100-00007E0F0000}"/>
    <hyperlink ref="I717" r:id="rId3968" xr:uid="{00000000-0004-0000-0100-00007F0F0000}"/>
    <hyperlink ref="K717" r:id="rId3969" xr:uid="{00000000-0004-0000-0100-0000800F0000}"/>
    <hyperlink ref="L717" r:id="rId3970" xr:uid="{00000000-0004-0000-0100-0000810F0000}"/>
    <hyperlink ref="M717" r:id="rId3971" xr:uid="{00000000-0004-0000-0100-0000820F0000}"/>
    <hyperlink ref="N717" r:id="rId3972" xr:uid="{00000000-0004-0000-0100-0000830F0000}"/>
    <hyperlink ref="G718" r:id="rId3973" xr:uid="{00000000-0004-0000-0100-0000840F0000}"/>
    <hyperlink ref="I718" r:id="rId3974" xr:uid="{00000000-0004-0000-0100-0000850F0000}"/>
    <hyperlink ref="K718" r:id="rId3975" xr:uid="{00000000-0004-0000-0100-0000860F0000}"/>
    <hyperlink ref="L718" r:id="rId3976" xr:uid="{00000000-0004-0000-0100-0000870F0000}"/>
    <hyperlink ref="M718" r:id="rId3977" xr:uid="{00000000-0004-0000-0100-0000880F0000}"/>
    <hyperlink ref="N718" r:id="rId3978" xr:uid="{00000000-0004-0000-0100-0000890F0000}"/>
    <hyperlink ref="G719" r:id="rId3979" xr:uid="{00000000-0004-0000-0100-00008A0F0000}"/>
    <hyperlink ref="I719" r:id="rId3980" xr:uid="{00000000-0004-0000-0100-00008B0F0000}"/>
    <hyperlink ref="K719" r:id="rId3981" xr:uid="{00000000-0004-0000-0100-00008C0F0000}"/>
    <hyperlink ref="L719" r:id="rId3982" xr:uid="{00000000-0004-0000-0100-00008D0F0000}"/>
    <hyperlink ref="M719" r:id="rId3983" xr:uid="{00000000-0004-0000-0100-00008E0F0000}"/>
    <hyperlink ref="N719" r:id="rId3984" xr:uid="{00000000-0004-0000-0100-00008F0F0000}"/>
    <hyperlink ref="G720" r:id="rId3985" xr:uid="{00000000-0004-0000-0100-0000900F0000}"/>
    <hyperlink ref="I720" r:id="rId3986" xr:uid="{00000000-0004-0000-0100-0000910F0000}"/>
    <hyperlink ref="K720" r:id="rId3987" xr:uid="{00000000-0004-0000-0100-0000920F0000}"/>
    <hyperlink ref="L720" r:id="rId3988" xr:uid="{00000000-0004-0000-0100-0000930F0000}"/>
    <hyperlink ref="M720" r:id="rId3989" xr:uid="{00000000-0004-0000-0100-0000940F0000}"/>
    <hyperlink ref="N720" r:id="rId3990" xr:uid="{00000000-0004-0000-0100-0000950F0000}"/>
    <hyperlink ref="G721" r:id="rId3991" xr:uid="{00000000-0004-0000-0100-0000960F0000}"/>
    <hyperlink ref="I721" r:id="rId3992" xr:uid="{00000000-0004-0000-0100-0000970F0000}"/>
    <hyperlink ref="K721" r:id="rId3993" xr:uid="{00000000-0004-0000-0100-0000980F0000}"/>
    <hyperlink ref="L721" r:id="rId3994" xr:uid="{00000000-0004-0000-0100-0000990F0000}"/>
    <hyperlink ref="M721" r:id="rId3995" xr:uid="{00000000-0004-0000-0100-00009A0F0000}"/>
    <hyperlink ref="N721" r:id="rId3996" xr:uid="{00000000-0004-0000-0100-00009B0F0000}"/>
    <hyperlink ref="G722" r:id="rId3997" xr:uid="{00000000-0004-0000-0100-00009C0F0000}"/>
    <hyperlink ref="I722" r:id="rId3998" xr:uid="{00000000-0004-0000-0100-00009D0F0000}"/>
    <hyperlink ref="K722" r:id="rId3999" xr:uid="{00000000-0004-0000-0100-00009E0F0000}"/>
    <hyperlink ref="L722" r:id="rId4000" xr:uid="{00000000-0004-0000-0100-00009F0F0000}"/>
    <hyperlink ref="M722" r:id="rId4001" xr:uid="{00000000-0004-0000-0100-0000A00F0000}"/>
    <hyperlink ref="N722" r:id="rId4002" xr:uid="{00000000-0004-0000-0100-0000A10F0000}"/>
    <hyperlink ref="G723" r:id="rId4003" xr:uid="{00000000-0004-0000-0100-0000A20F0000}"/>
    <hyperlink ref="I723" r:id="rId4004" xr:uid="{00000000-0004-0000-0100-0000A30F0000}"/>
    <hyperlink ref="K723" r:id="rId4005" xr:uid="{00000000-0004-0000-0100-0000A40F0000}"/>
    <hyperlink ref="L723" r:id="rId4006" xr:uid="{00000000-0004-0000-0100-0000A50F0000}"/>
    <hyperlink ref="M723" r:id="rId4007" xr:uid="{00000000-0004-0000-0100-0000A60F0000}"/>
    <hyperlink ref="N723" r:id="rId4008" xr:uid="{00000000-0004-0000-0100-0000A70F0000}"/>
    <hyperlink ref="G724" r:id="rId4009" xr:uid="{00000000-0004-0000-0100-0000A80F0000}"/>
    <hyperlink ref="I724" r:id="rId4010" xr:uid="{00000000-0004-0000-0100-0000A90F0000}"/>
    <hyperlink ref="K724" r:id="rId4011" xr:uid="{00000000-0004-0000-0100-0000AA0F0000}"/>
    <hyperlink ref="L724" r:id="rId4012" xr:uid="{00000000-0004-0000-0100-0000AB0F0000}"/>
    <hyperlink ref="M724" r:id="rId4013" xr:uid="{00000000-0004-0000-0100-0000AC0F0000}"/>
    <hyperlink ref="N724" r:id="rId4014" xr:uid="{00000000-0004-0000-0100-0000AD0F0000}"/>
    <hyperlink ref="G725" r:id="rId4015" xr:uid="{00000000-0004-0000-0100-0000AE0F0000}"/>
    <hyperlink ref="I725" r:id="rId4016" xr:uid="{00000000-0004-0000-0100-0000AF0F0000}"/>
    <hyperlink ref="K725" r:id="rId4017" xr:uid="{00000000-0004-0000-0100-0000B00F0000}"/>
    <hyperlink ref="L725" r:id="rId4018" xr:uid="{00000000-0004-0000-0100-0000B10F0000}"/>
    <hyperlink ref="M725" r:id="rId4019" xr:uid="{00000000-0004-0000-0100-0000B20F0000}"/>
    <hyperlink ref="N725" r:id="rId4020" xr:uid="{00000000-0004-0000-0100-0000B30F0000}"/>
    <hyperlink ref="G726" r:id="rId4021" xr:uid="{00000000-0004-0000-0100-0000B40F0000}"/>
    <hyperlink ref="I726" r:id="rId4022" xr:uid="{00000000-0004-0000-0100-0000B50F0000}"/>
    <hyperlink ref="K726" r:id="rId4023" xr:uid="{00000000-0004-0000-0100-0000B60F0000}"/>
    <hyperlink ref="L726" r:id="rId4024" xr:uid="{00000000-0004-0000-0100-0000B70F0000}"/>
    <hyperlink ref="M726" r:id="rId4025" xr:uid="{00000000-0004-0000-0100-0000B80F0000}"/>
    <hyperlink ref="N726" r:id="rId4026" xr:uid="{00000000-0004-0000-0100-0000B90F0000}"/>
    <hyperlink ref="G727" r:id="rId4027" xr:uid="{00000000-0004-0000-0100-0000BA0F0000}"/>
    <hyperlink ref="I727" r:id="rId4028" xr:uid="{00000000-0004-0000-0100-0000BB0F0000}"/>
    <hyperlink ref="K727" r:id="rId4029" xr:uid="{00000000-0004-0000-0100-0000BC0F0000}"/>
    <hyperlink ref="L727" r:id="rId4030" xr:uid="{00000000-0004-0000-0100-0000BD0F0000}"/>
    <hyperlink ref="M727" r:id="rId4031" xr:uid="{00000000-0004-0000-0100-0000BE0F0000}"/>
    <hyperlink ref="N727" r:id="rId4032" xr:uid="{00000000-0004-0000-0100-0000BF0F0000}"/>
    <hyperlink ref="G728" r:id="rId4033" xr:uid="{00000000-0004-0000-0100-0000C00F0000}"/>
    <hyperlink ref="I728" r:id="rId4034" xr:uid="{00000000-0004-0000-0100-0000C10F0000}"/>
    <hyperlink ref="K728" r:id="rId4035" xr:uid="{00000000-0004-0000-0100-0000C20F0000}"/>
    <hyperlink ref="L728" r:id="rId4036" xr:uid="{00000000-0004-0000-0100-0000C30F0000}"/>
    <hyperlink ref="M728" r:id="rId4037" xr:uid="{00000000-0004-0000-0100-0000C40F0000}"/>
    <hyperlink ref="N728" r:id="rId4038" xr:uid="{00000000-0004-0000-0100-0000C50F0000}"/>
    <hyperlink ref="G729" r:id="rId4039" xr:uid="{00000000-0004-0000-0100-0000C60F0000}"/>
    <hyperlink ref="K729" r:id="rId4040" xr:uid="{00000000-0004-0000-0100-0000C70F0000}"/>
    <hyperlink ref="L729" r:id="rId4041" xr:uid="{00000000-0004-0000-0100-0000C80F0000}"/>
    <hyperlink ref="M729" r:id="rId4042" xr:uid="{00000000-0004-0000-0100-0000C90F0000}"/>
    <hyperlink ref="N729" r:id="rId4043" xr:uid="{00000000-0004-0000-0100-0000CA0F0000}"/>
    <hyperlink ref="L730" r:id="rId4044" xr:uid="{00000000-0004-0000-0100-0000CB0F0000}"/>
    <hyperlink ref="M730" r:id="rId4045" xr:uid="{00000000-0004-0000-0100-0000CC0F0000}"/>
    <hyperlink ref="N730" r:id="rId4046" xr:uid="{00000000-0004-0000-0100-0000CD0F0000}"/>
    <hyperlink ref="L731" r:id="rId4047" xr:uid="{00000000-0004-0000-0100-0000CE0F0000}"/>
    <hyperlink ref="M731" r:id="rId4048" xr:uid="{00000000-0004-0000-0100-0000CF0F0000}"/>
    <hyperlink ref="N731" r:id="rId4049" xr:uid="{00000000-0004-0000-0100-0000D00F0000}"/>
    <hyperlink ref="G732" r:id="rId4050" xr:uid="{00000000-0004-0000-0100-0000D10F0000}"/>
    <hyperlink ref="I732" r:id="rId4051" xr:uid="{00000000-0004-0000-0100-0000D20F0000}"/>
    <hyperlink ref="K732" r:id="rId4052" xr:uid="{00000000-0004-0000-0100-0000D30F0000}"/>
    <hyperlink ref="L732" r:id="rId4053" xr:uid="{00000000-0004-0000-0100-0000D40F0000}"/>
    <hyperlink ref="M732" r:id="rId4054" xr:uid="{00000000-0004-0000-0100-0000D50F0000}"/>
    <hyperlink ref="N732" r:id="rId4055" xr:uid="{00000000-0004-0000-0100-0000D60F0000}"/>
    <hyperlink ref="G733" r:id="rId4056" xr:uid="{00000000-0004-0000-0100-0000D70F0000}"/>
    <hyperlink ref="I733" r:id="rId4057" xr:uid="{00000000-0004-0000-0100-0000D80F0000}"/>
    <hyperlink ref="K733" r:id="rId4058" xr:uid="{00000000-0004-0000-0100-0000D90F0000}"/>
    <hyperlink ref="L733" r:id="rId4059" xr:uid="{00000000-0004-0000-0100-0000DA0F0000}"/>
    <hyperlink ref="M733" r:id="rId4060" xr:uid="{00000000-0004-0000-0100-0000DB0F0000}"/>
    <hyperlink ref="N733" r:id="rId4061" xr:uid="{00000000-0004-0000-0100-0000DC0F0000}"/>
    <hyperlink ref="G734" r:id="rId4062" display="https://n2t.net/ark:/65665/3f9c72ed6-820c-4e4c-9e43-3582f113117f" xr:uid="{00000000-0004-0000-0100-0000DD0F0000}"/>
    <hyperlink ref="I734" r:id="rId4063" display="https://n2t.net/ark:/65665/367a13eca-f167-47b2-b3e2-0bb0e08b3e06" xr:uid="{00000000-0004-0000-0100-0000DE0F0000}"/>
    <hyperlink ref="L734" r:id="rId4064" display="SAMN48403062" xr:uid="{00000000-0004-0000-0100-0000DF0F0000}"/>
    <hyperlink ref="M734" r:id="rId4065" display="SRR33529868" xr:uid="{00000000-0004-0000-0100-0000E00F0000}"/>
    <hyperlink ref="N734" r:id="rId4066" display="PV656764" xr:uid="{00000000-0004-0000-0100-0000E10F0000}"/>
    <hyperlink ref="G735" r:id="rId4067" xr:uid="{00000000-0004-0000-0100-0000E20F0000}"/>
    <hyperlink ref="I735" r:id="rId4068" xr:uid="{00000000-0004-0000-0100-0000E30F0000}"/>
    <hyperlink ref="K735" r:id="rId4069" xr:uid="{00000000-0004-0000-0100-0000E40F0000}"/>
    <hyperlink ref="L735" r:id="rId4070" xr:uid="{00000000-0004-0000-0100-0000E50F0000}"/>
    <hyperlink ref="M735" r:id="rId4071" xr:uid="{00000000-0004-0000-0100-0000E60F0000}"/>
    <hyperlink ref="N735" r:id="rId4072" xr:uid="{00000000-0004-0000-0100-0000E70F0000}"/>
    <hyperlink ref="G736" r:id="rId4073" xr:uid="{00000000-0004-0000-0100-0000E80F0000}"/>
    <hyperlink ref="I736" r:id="rId4074" xr:uid="{00000000-0004-0000-0100-0000E90F0000}"/>
    <hyperlink ref="K736" r:id="rId4075" xr:uid="{00000000-0004-0000-0100-0000EA0F0000}"/>
    <hyperlink ref="L736" r:id="rId4076" xr:uid="{00000000-0004-0000-0100-0000EB0F0000}"/>
    <hyperlink ref="M736" r:id="rId4077" xr:uid="{00000000-0004-0000-0100-0000EC0F0000}"/>
    <hyperlink ref="N736" r:id="rId4078" xr:uid="{00000000-0004-0000-0100-0000ED0F0000}"/>
    <hyperlink ref="G737" r:id="rId4079" xr:uid="{00000000-0004-0000-0100-0000EE0F0000}"/>
    <hyperlink ref="K737" r:id="rId4080" xr:uid="{00000000-0004-0000-0100-0000EF0F0000}"/>
    <hyperlink ref="L737" r:id="rId4081" xr:uid="{00000000-0004-0000-0100-0000F00F0000}"/>
    <hyperlink ref="M737" r:id="rId4082" xr:uid="{00000000-0004-0000-0100-0000F10F0000}"/>
    <hyperlink ref="N737" r:id="rId4083" xr:uid="{00000000-0004-0000-0100-0000F20F0000}"/>
    <hyperlink ref="G738" r:id="rId4084" xr:uid="{00000000-0004-0000-0100-0000F30F0000}"/>
    <hyperlink ref="I738" r:id="rId4085" xr:uid="{00000000-0004-0000-0100-0000F40F0000}"/>
    <hyperlink ref="L738" r:id="rId4086" xr:uid="{00000000-0004-0000-0100-0000F50F0000}"/>
    <hyperlink ref="M738" r:id="rId4087" xr:uid="{00000000-0004-0000-0100-0000F60F0000}"/>
    <hyperlink ref="N738" r:id="rId4088" xr:uid="{00000000-0004-0000-0100-0000F70F0000}"/>
    <hyperlink ref="G739" r:id="rId4089" xr:uid="{00000000-0004-0000-0100-0000F80F0000}"/>
    <hyperlink ref="I739" r:id="rId4090" xr:uid="{00000000-0004-0000-0100-0000F90F0000}"/>
    <hyperlink ref="L739" r:id="rId4091" xr:uid="{00000000-0004-0000-0100-0000FA0F0000}"/>
    <hyperlink ref="M739" r:id="rId4092" xr:uid="{00000000-0004-0000-0100-0000FB0F0000}"/>
    <hyperlink ref="N739" r:id="rId4093" xr:uid="{00000000-0004-0000-0100-0000FC0F0000}"/>
    <hyperlink ref="G740" r:id="rId4094" xr:uid="{00000000-0004-0000-0100-0000FD0F0000}"/>
    <hyperlink ref="I740" r:id="rId4095" xr:uid="{00000000-0004-0000-0100-0000FE0F0000}"/>
    <hyperlink ref="K740" r:id="rId4096" xr:uid="{00000000-0004-0000-0100-0000FF0F0000}"/>
    <hyperlink ref="L740" r:id="rId4097" xr:uid="{00000000-0004-0000-0100-000000100000}"/>
    <hyperlink ref="M740" r:id="rId4098" xr:uid="{00000000-0004-0000-0100-000001100000}"/>
    <hyperlink ref="N740" r:id="rId4099" xr:uid="{00000000-0004-0000-0100-000002100000}"/>
    <hyperlink ref="G741" r:id="rId4100" xr:uid="{00000000-0004-0000-0100-000003100000}"/>
    <hyperlink ref="K741" r:id="rId4101" xr:uid="{00000000-0004-0000-0100-000004100000}"/>
    <hyperlink ref="L741" r:id="rId4102" xr:uid="{00000000-0004-0000-0100-000005100000}"/>
    <hyperlink ref="M741" r:id="rId4103" xr:uid="{00000000-0004-0000-0100-000006100000}"/>
    <hyperlink ref="N741" r:id="rId4104" xr:uid="{00000000-0004-0000-0100-000007100000}"/>
    <hyperlink ref="G742" r:id="rId4105" xr:uid="{00000000-0004-0000-0100-000008100000}"/>
    <hyperlink ref="K742" r:id="rId4106" xr:uid="{00000000-0004-0000-0100-000009100000}"/>
    <hyperlink ref="L742" r:id="rId4107" xr:uid="{00000000-0004-0000-0100-00000A100000}"/>
    <hyperlink ref="M742" r:id="rId4108" xr:uid="{00000000-0004-0000-0100-00000B100000}"/>
    <hyperlink ref="N742" r:id="rId4109" xr:uid="{00000000-0004-0000-0100-00000C100000}"/>
    <hyperlink ref="G743" r:id="rId4110" xr:uid="{00000000-0004-0000-0100-00000D100000}"/>
    <hyperlink ref="I743" r:id="rId4111" xr:uid="{00000000-0004-0000-0100-00000E100000}"/>
    <hyperlink ref="K743" r:id="rId4112" xr:uid="{00000000-0004-0000-0100-00000F100000}"/>
    <hyperlink ref="L743" r:id="rId4113" xr:uid="{00000000-0004-0000-0100-000010100000}"/>
    <hyperlink ref="M743" r:id="rId4114" xr:uid="{00000000-0004-0000-0100-000011100000}"/>
    <hyperlink ref="N743" r:id="rId4115" xr:uid="{00000000-0004-0000-0100-000012100000}"/>
    <hyperlink ref="G744" r:id="rId4116" xr:uid="{00000000-0004-0000-0100-000013100000}"/>
    <hyperlink ref="I744" r:id="rId4117" xr:uid="{00000000-0004-0000-0100-000014100000}"/>
    <hyperlink ref="K744" r:id="rId4118" xr:uid="{00000000-0004-0000-0100-000015100000}"/>
    <hyperlink ref="L744" r:id="rId4119" xr:uid="{00000000-0004-0000-0100-000016100000}"/>
    <hyperlink ref="M744" r:id="rId4120" xr:uid="{00000000-0004-0000-0100-000017100000}"/>
    <hyperlink ref="N744" r:id="rId4121" xr:uid="{00000000-0004-0000-0100-000018100000}"/>
    <hyperlink ref="G745" r:id="rId4122" xr:uid="{00000000-0004-0000-0100-000019100000}"/>
    <hyperlink ref="I745" r:id="rId4123" xr:uid="{00000000-0004-0000-0100-00001A100000}"/>
    <hyperlink ref="K745" r:id="rId4124" xr:uid="{00000000-0004-0000-0100-00001B100000}"/>
    <hyperlink ref="L745" r:id="rId4125" xr:uid="{00000000-0004-0000-0100-00001C100000}"/>
    <hyperlink ref="M745" r:id="rId4126" xr:uid="{00000000-0004-0000-0100-00001D100000}"/>
    <hyperlink ref="N745" r:id="rId4127" xr:uid="{00000000-0004-0000-0100-00001E100000}"/>
    <hyperlink ref="G746" r:id="rId4128" xr:uid="{00000000-0004-0000-0100-00001F100000}"/>
    <hyperlink ref="I746" r:id="rId4129" xr:uid="{00000000-0004-0000-0100-000020100000}"/>
    <hyperlink ref="K746" r:id="rId4130" xr:uid="{00000000-0004-0000-0100-000021100000}"/>
    <hyperlink ref="L746" r:id="rId4131" xr:uid="{00000000-0004-0000-0100-000022100000}"/>
    <hyperlink ref="M746" r:id="rId4132" xr:uid="{00000000-0004-0000-0100-000023100000}"/>
    <hyperlink ref="N746" r:id="rId4133" xr:uid="{00000000-0004-0000-0100-000024100000}"/>
    <hyperlink ref="G747" r:id="rId4134" xr:uid="{00000000-0004-0000-0100-000025100000}"/>
    <hyperlink ref="K747" r:id="rId4135" xr:uid="{00000000-0004-0000-0100-000026100000}"/>
    <hyperlink ref="L747" r:id="rId4136" xr:uid="{00000000-0004-0000-0100-000027100000}"/>
    <hyperlink ref="M747" r:id="rId4137" xr:uid="{00000000-0004-0000-0100-000028100000}"/>
    <hyperlink ref="N747" r:id="rId4138" xr:uid="{00000000-0004-0000-0100-000029100000}"/>
    <hyperlink ref="G748" r:id="rId4139" xr:uid="{00000000-0004-0000-0100-00002A100000}"/>
    <hyperlink ref="K748" r:id="rId4140" xr:uid="{00000000-0004-0000-0100-00002B100000}"/>
    <hyperlink ref="L748" r:id="rId4141" xr:uid="{00000000-0004-0000-0100-00002C100000}"/>
    <hyperlink ref="M748" r:id="rId4142" xr:uid="{00000000-0004-0000-0100-00002D100000}"/>
    <hyperlink ref="N748" r:id="rId4143" xr:uid="{00000000-0004-0000-0100-00002E100000}"/>
    <hyperlink ref="G749" r:id="rId4144" xr:uid="{00000000-0004-0000-0100-00002F100000}"/>
    <hyperlink ref="K749" r:id="rId4145" xr:uid="{00000000-0004-0000-0100-000030100000}"/>
    <hyperlink ref="L749" r:id="rId4146" xr:uid="{00000000-0004-0000-0100-000031100000}"/>
    <hyperlink ref="M749" r:id="rId4147" xr:uid="{00000000-0004-0000-0100-000032100000}"/>
    <hyperlink ref="N749" r:id="rId4148" xr:uid="{00000000-0004-0000-0100-000033100000}"/>
    <hyperlink ref="G750" r:id="rId4149" xr:uid="{00000000-0004-0000-0100-000034100000}"/>
    <hyperlink ref="I750" r:id="rId4150" xr:uid="{00000000-0004-0000-0100-000035100000}"/>
    <hyperlink ref="K750" r:id="rId4151" xr:uid="{00000000-0004-0000-0100-000036100000}"/>
    <hyperlink ref="L750" r:id="rId4152" xr:uid="{00000000-0004-0000-0100-000037100000}"/>
    <hyperlink ref="M750" r:id="rId4153" xr:uid="{00000000-0004-0000-0100-000038100000}"/>
    <hyperlink ref="N750" r:id="rId4154" xr:uid="{00000000-0004-0000-0100-000039100000}"/>
    <hyperlink ref="G751" r:id="rId4155" xr:uid="{00000000-0004-0000-0100-00003A100000}"/>
    <hyperlink ref="I751" r:id="rId4156" xr:uid="{00000000-0004-0000-0100-00003B100000}"/>
    <hyperlink ref="K751" r:id="rId4157" xr:uid="{00000000-0004-0000-0100-00003C100000}"/>
    <hyperlink ref="L751" r:id="rId4158" xr:uid="{00000000-0004-0000-0100-00003D100000}"/>
    <hyperlink ref="M751" r:id="rId4159" xr:uid="{00000000-0004-0000-0100-00003E100000}"/>
    <hyperlink ref="N751" r:id="rId4160" xr:uid="{00000000-0004-0000-0100-00003F100000}"/>
    <hyperlink ref="L752" r:id="rId4161" xr:uid="{00000000-0004-0000-0100-000040100000}"/>
    <hyperlink ref="M752" r:id="rId4162" xr:uid="{00000000-0004-0000-0100-000041100000}"/>
    <hyperlink ref="N752" r:id="rId4163" xr:uid="{00000000-0004-0000-0100-000042100000}"/>
    <hyperlink ref="L753" r:id="rId4164" xr:uid="{00000000-0004-0000-0100-000043100000}"/>
    <hyperlink ref="M753" r:id="rId4165" xr:uid="{00000000-0004-0000-0100-000044100000}"/>
    <hyperlink ref="N753" r:id="rId4166" xr:uid="{00000000-0004-0000-0100-000045100000}"/>
    <hyperlink ref="G754" r:id="rId4167" xr:uid="{00000000-0004-0000-0100-000046100000}"/>
    <hyperlink ref="I754" r:id="rId4168" xr:uid="{00000000-0004-0000-0100-000047100000}"/>
    <hyperlink ref="K754" r:id="rId4169" xr:uid="{00000000-0004-0000-0100-000048100000}"/>
    <hyperlink ref="L754" r:id="rId4170" xr:uid="{00000000-0004-0000-0100-000049100000}"/>
    <hyperlink ref="M754" r:id="rId4171" xr:uid="{00000000-0004-0000-0100-00004A100000}"/>
    <hyperlink ref="N754" r:id="rId4172" xr:uid="{00000000-0004-0000-0100-00004B100000}"/>
    <hyperlink ref="L755" r:id="rId4173" xr:uid="{00000000-0004-0000-0100-00004C100000}"/>
    <hyperlink ref="M755" r:id="rId4174" xr:uid="{00000000-0004-0000-0100-00004D100000}"/>
    <hyperlink ref="N755" r:id="rId4175" xr:uid="{00000000-0004-0000-0100-00004E100000}"/>
    <hyperlink ref="G756" r:id="rId4176" xr:uid="{00000000-0004-0000-0100-00004F100000}"/>
    <hyperlink ref="I756" r:id="rId4177" xr:uid="{00000000-0004-0000-0100-000050100000}"/>
    <hyperlink ref="L756" r:id="rId4178" xr:uid="{00000000-0004-0000-0100-000051100000}"/>
    <hyperlink ref="M756" r:id="rId4179" xr:uid="{00000000-0004-0000-0100-000052100000}"/>
    <hyperlink ref="N756" r:id="rId4180" xr:uid="{00000000-0004-0000-0100-000053100000}"/>
    <hyperlink ref="L757" r:id="rId4181" xr:uid="{00000000-0004-0000-0100-000054100000}"/>
    <hyperlink ref="M757" r:id="rId4182" xr:uid="{00000000-0004-0000-0100-000055100000}"/>
    <hyperlink ref="N757" r:id="rId4183" xr:uid="{00000000-0004-0000-0100-000056100000}"/>
    <hyperlink ref="G758" r:id="rId4184" xr:uid="{00000000-0004-0000-0100-000057100000}"/>
    <hyperlink ref="K758" r:id="rId4185" xr:uid="{00000000-0004-0000-0100-000058100000}"/>
    <hyperlink ref="L758" r:id="rId4186" xr:uid="{00000000-0004-0000-0100-000059100000}"/>
    <hyperlink ref="M758" r:id="rId4187" xr:uid="{00000000-0004-0000-0100-00005A100000}"/>
    <hyperlink ref="N758" r:id="rId4188" xr:uid="{00000000-0004-0000-0100-00005B100000}"/>
    <hyperlink ref="G759" r:id="rId4189" xr:uid="{00000000-0004-0000-0100-00005C100000}"/>
    <hyperlink ref="I759" r:id="rId4190" xr:uid="{00000000-0004-0000-0100-00005D100000}"/>
    <hyperlink ref="K759" r:id="rId4191" xr:uid="{00000000-0004-0000-0100-00005E100000}"/>
    <hyperlink ref="L759" r:id="rId4192" xr:uid="{00000000-0004-0000-0100-00005F100000}"/>
    <hyperlink ref="M759" r:id="rId4193" xr:uid="{00000000-0004-0000-0100-000060100000}"/>
    <hyperlink ref="N759" r:id="rId4194" xr:uid="{00000000-0004-0000-0100-000061100000}"/>
    <hyperlink ref="G760" r:id="rId4195" xr:uid="{00000000-0004-0000-0100-000062100000}"/>
    <hyperlink ref="I760" r:id="rId4196" xr:uid="{00000000-0004-0000-0100-000063100000}"/>
    <hyperlink ref="K760" r:id="rId4197" xr:uid="{00000000-0004-0000-0100-000064100000}"/>
    <hyperlink ref="L760" r:id="rId4198" xr:uid="{00000000-0004-0000-0100-000065100000}"/>
    <hyperlink ref="M760" r:id="rId4199" xr:uid="{00000000-0004-0000-0100-000066100000}"/>
    <hyperlink ref="N760" r:id="rId4200" xr:uid="{00000000-0004-0000-0100-000067100000}"/>
    <hyperlink ref="G761" r:id="rId4201" xr:uid="{00000000-0004-0000-0100-000068100000}"/>
    <hyperlink ref="I761" r:id="rId4202" xr:uid="{00000000-0004-0000-0100-000069100000}"/>
    <hyperlink ref="K761" r:id="rId4203" xr:uid="{00000000-0004-0000-0100-00006A100000}"/>
    <hyperlink ref="L761" r:id="rId4204" xr:uid="{00000000-0004-0000-0100-00006B100000}"/>
    <hyperlink ref="M761" r:id="rId4205" xr:uid="{00000000-0004-0000-0100-00006C100000}"/>
    <hyperlink ref="N761" r:id="rId4206" xr:uid="{00000000-0004-0000-0100-00006D100000}"/>
    <hyperlink ref="G762" r:id="rId4207" xr:uid="{00000000-0004-0000-0100-00006E100000}"/>
    <hyperlink ref="I762" r:id="rId4208" xr:uid="{00000000-0004-0000-0100-00006F100000}"/>
    <hyperlink ref="K762" r:id="rId4209" xr:uid="{00000000-0004-0000-0100-000070100000}"/>
    <hyperlink ref="L762" r:id="rId4210" xr:uid="{00000000-0004-0000-0100-000071100000}"/>
    <hyperlink ref="M762" r:id="rId4211" xr:uid="{00000000-0004-0000-0100-000072100000}"/>
    <hyperlink ref="N762" r:id="rId4212" xr:uid="{00000000-0004-0000-0100-000073100000}"/>
    <hyperlink ref="L763" r:id="rId4213" xr:uid="{00000000-0004-0000-0100-000074100000}"/>
    <hyperlink ref="M763" r:id="rId4214" xr:uid="{00000000-0004-0000-0100-000075100000}"/>
    <hyperlink ref="N763" r:id="rId4215" xr:uid="{00000000-0004-0000-0100-000076100000}"/>
    <hyperlink ref="L764" r:id="rId4216" xr:uid="{00000000-0004-0000-0100-000077100000}"/>
    <hyperlink ref="M764" r:id="rId4217" xr:uid="{00000000-0004-0000-0100-000078100000}"/>
    <hyperlink ref="N764" r:id="rId4218" xr:uid="{00000000-0004-0000-0100-000079100000}"/>
    <hyperlink ref="L765" r:id="rId4219" xr:uid="{00000000-0004-0000-0100-00007A100000}"/>
    <hyperlink ref="M765" r:id="rId4220" xr:uid="{00000000-0004-0000-0100-00007B100000}"/>
    <hyperlink ref="N765" r:id="rId4221" xr:uid="{00000000-0004-0000-0100-00007C100000}"/>
    <hyperlink ref="L766" r:id="rId4222" xr:uid="{00000000-0004-0000-0100-00007D100000}"/>
    <hyperlink ref="M766" r:id="rId4223" xr:uid="{00000000-0004-0000-0100-00007E100000}"/>
    <hyperlink ref="N766" r:id="rId4224" xr:uid="{00000000-0004-0000-0100-00007F100000}"/>
    <hyperlink ref="G767" r:id="rId4225" xr:uid="{00000000-0004-0000-0100-000080100000}"/>
    <hyperlink ref="I767" r:id="rId4226" xr:uid="{00000000-0004-0000-0100-000081100000}"/>
    <hyperlink ref="K767" r:id="rId4227" xr:uid="{00000000-0004-0000-0100-000082100000}"/>
    <hyperlink ref="L767" r:id="rId4228" xr:uid="{00000000-0004-0000-0100-000083100000}"/>
    <hyperlink ref="M767" r:id="rId4229" xr:uid="{00000000-0004-0000-0100-000084100000}"/>
    <hyperlink ref="N767" r:id="rId4230" xr:uid="{00000000-0004-0000-0100-000085100000}"/>
    <hyperlink ref="G768" r:id="rId4231" display="https://n2t.net/ark:/65665/3712f47cc-349e-45a4-a8b0-93034acbe062" xr:uid="{00000000-0004-0000-0100-000086100000}"/>
    <hyperlink ref="I768" r:id="rId4232" display="https://n2t.net/ark:/65665/3f02aaf2d-95a4-42a3-b86a-3ac7b006bbd9" xr:uid="{00000000-0004-0000-0100-000087100000}"/>
    <hyperlink ref="L768" r:id="rId4233" display="SAMN48402982" xr:uid="{00000000-0004-0000-0100-000088100000}"/>
    <hyperlink ref="M768" r:id="rId4234" display="SRR33529678" xr:uid="{00000000-0004-0000-0100-000089100000}"/>
    <hyperlink ref="N768" r:id="rId4235" display="PV662082" xr:uid="{00000000-0004-0000-0100-00008A100000}"/>
    <hyperlink ref="G769" r:id="rId4236" xr:uid="{00000000-0004-0000-0100-00008B100000}"/>
    <hyperlink ref="I769" r:id="rId4237" xr:uid="{00000000-0004-0000-0100-00008C100000}"/>
    <hyperlink ref="K769" r:id="rId4238" xr:uid="{00000000-0004-0000-0100-00008D100000}"/>
    <hyperlink ref="L769" r:id="rId4239" xr:uid="{00000000-0004-0000-0100-00008E100000}"/>
    <hyperlink ref="M769" r:id="rId4240" xr:uid="{00000000-0004-0000-0100-00008F100000}"/>
    <hyperlink ref="N769" r:id="rId4241" xr:uid="{00000000-0004-0000-0100-000090100000}"/>
    <hyperlink ref="G770" r:id="rId4242" display="https://n2t.net/ark:/65665/3c8cc8427-e87b-4cdf-bc37-47c23d23e5f2" xr:uid="{00000000-0004-0000-0100-000091100000}"/>
    <hyperlink ref="I770" r:id="rId4243" display="https://n2t.net/ark:/65665/38fbbff67-d768-4d14-b82d-fc3d594171c4" xr:uid="{00000000-0004-0000-0100-000092100000}"/>
    <hyperlink ref="L770" r:id="rId4244" display="SAMN48402983" xr:uid="{00000000-0004-0000-0100-000093100000}"/>
    <hyperlink ref="M770" r:id="rId4245" display="SRR33529892" xr:uid="{00000000-0004-0000-0100-000094100000}"/>
    <hyperlink ref="N770" r:id="rId4246" display="PV662083" xr:uid="{00000000-0004-0000-0100-000095100000}"/>
    <hyperlink ref="G771" r:id="rId4247" xr:uid="{00000000-0004-0000-0100-000096100000}"/>
    <hyperlink ref="I771" r:id="rId4248" xr:uid="{00000000-0004-0000-0100-000097100000}"/>
    <hyperlink ref="K771" r:id="rId4249" xr:uid="{00000000-0004-0000-0100-000098100000}"/>
    <hyperlink ref="L771" r:id="rId4250" xr:uid="{00000000-0004-0000-0100-000099100000}"/>
    <hyperlink ref="M771" r:id="rId4251" xr:uid="{00000000-0004-0000-0100-00009A100000}"/>
    <hyperlink ref="N771" r:id="rId4252" xr:uid="{00000000-0004-0000-0100-00009B100000}"/>
    <hyperlink ref="G772" r:id="rId4253" display="https://n2t.net/ark:/65665/3bd19f902-8d7c-4a62-ad85-450bcc9e6976" xr:uid="{00000000-0004-0000-0100-00009C100000}"/>
    <hyperlink ref="I772" r:id="rId4254" display="https://n2t.net/ark:/65665/3cdd681f4-9a53-49fc-a019-41f89e6dc879" xr:uid="{00000000-0004-0000-0100-00009D100000}"/>
    <hyperlink ref="L772" r:id="rId4255" display="SAMN48402984" xr:uid="{00000000-0004-0000-0100-00009E100000}"/>
    <hyperlink ref="M772" r:id="rId4256" display="SRR33529881" xr:uid="{00000000-0004-0000-0100-00009F100000}"/>
    <hyperlink ref="N772" r:id="rId4257" display="PV662066" xr:uid="{00000000-0004-0000-0100-0000A0100000}"/>
    <hyperlink ref="G773" r:id="rId4258" display="https://n2t.net/ark:/65665/3e4f17dbb-a1fc-460d-a5ff-440677b7a7bf" xr:uid="{00000000-0004-0000-0100-0000A1100000}"/>
    <hyperlink ref="I773" r:id="rId4259" display="https://n2t.net/ark:/65665/3fabd073b-15be-4762-b696-5de3bfc07fac" xr:uid="{00000000-0004-0000-0100-0000A2100000}"/>
    <hyperlink ref="L773" r:id="rId4260" display="SAMN48402985" xr:uid="{00000000-0004-0000-0100-0000A3100000}"/>
    <hyperlink ref="M773" r:id="rId4261" display="SRR33529750" xr:uid="{00000000-0004-0000-0100-0000A4100000}"/>
    <hyperlink ref="N773" r:id="rId4262" display="PV662064" xr:uid="{00000000-0004-0000-0100-0000A5100000}"/>
    <hyperlink ref="G774" r:id="rId4263" display="https://n2t.net/ark:/65665/3426e1080-df3f-4f03-b4a3-8f0c0d96965a" xr:uid="{00000000-0004-0000-0100-0000A6100000}"/>
    <hyperlink ref="I774" r:id="rId4264" display="https://n2t.net/ark:/65665/3ca16e116-a7b6-48c9-ad7b-b200eb680987" xr:uid="{00000000-0004-0000-0100-0000A7100000}"/>
    <hyperlink ref="L774" r:id="rId4265" display="SAMN48402986" xr:uid="{00000000-0004-0000-0100-0000A8100000}"/>
    <hyperlink ref="M774" r:id="rId4266" display="SRR33529739" xr:uid="{00000000-0004-0000-0100-0000A9100000}"/>
    <hyperlink ref="N774" r:id="rId4267" display="PV662065" xr:uid="{00000000-0004-0000-0100-0000AA100000}"/>
    <hyperlink ref="G775" r:id="rId4268" xr:uid="{00000000-0004-0000-0100-0000AB100000}"/>
    <hyperlink ref="I775" r:id="rId4269" xr:uid="{00000000-0004-0000-0100-0000AC100000}"/>
    <hyperlink ref="K775" r:id="rId4270" xr:uid="{00000000-0004-0000-0100-0000AD100000}"/>
    <hyperlink ref="L775" r:id="rId4271" xr:uid="{00000000-0004-0000-0100-0000AE100000}"/>
    <hyperlink ref="M775" r:id="rId4272" xr:uid="{00000000-0004-0000-0100-0000AF100000}"/>
    <hyperlink ref="N775" r:id="rId4273" xr:uid="{00000000-0004-0000-0100-0000B0100000}"/>
    <hyperlink ref="G776" r:id="rId4274" xr:uid="{00000000-0004-0000-0100-0000B1100000}"/>
    <hyperlink ref="I776" r:id="rId4275" xr:uid="{00000000-0004-0000-0100-0000B2100000}"/>
    <hyperlink ref="K776" r:id="rId4276" xr:uid="{00000000-0004-0000-0100-0000B3100000}"/>
    <hyperlink ref="L776" r:id="rId4277" xr:uid="{00000000-0004-0000-0100-0000B4100000}"/>
    <hyperlink ref="M776" r:id="rId4278" xr:uid="{00000000-0004-0000-0100-0000B5100000}"/>
    <hyperlink ref="N776" r:id="rId4279" xr:uid="{00000000-0004-0000-0100-0000B6100000}"/>
    <hyperlink ref="G777" r:id="rId4280" xr:uid="{00000000-0004-0000-0100-0000B7100000}"/>
    <hyperlink ref="I777" r:id="rId4281" xr:uid="{00000000-0004-0000-0100-0000B8100000}"/>
    <hyperlink ref="K777" r:id="rId4282" xr:uid="{00000000-0004-0000-0100-0000B9100000}"/>
    <hyperlink ref="L777" r:id="rId4283" xr:uid="{00000000-0004-0000-0100-0000BA100000}"/>
    <hyperlink ref="M777" r:id="rId4284" xr:uid="{00000000-0004-0000-0100-0000BB100000}"/>
    <hyperlink ref="N777" r:id="rId4285" xr:uid="{00000000-0004-0000-0100-0000BC100000}"/>
    <hyperlink ref="G778" r:id="rId4286" xr:uid="{00000000-0004-0000-0100-0000BD100000}"/>
    <hyperlink ref="I778" r:id="rId4287" xr:uid="{00000000-0004-0000-0100-0000BE100000}"/>
    <hyperlink ref="K778" r:id="rId4288" xr:uid="{00000000-0004-0000-0100-0000BF100000}"/>
    <hyperlink ref="L778" r:id="rId4289" xr:uid="{00000000-0004-0000-0100-0000C0100000}"/>
    <hyperlink ref="M778" r:id="rId4290" xr:uid="{00000000-0004-0000-0100-0000C1100000}"/>
    <hyperlink ref="N778" r:id="rId4291" xr:uid="{00000000-0004-0000-0100-0000C2100000}"/>
    <hyperlink ref="G779" r:id="rId4292" xr:uid="{00000000-0004-0000-0100-0000C3100000}"/>
    <hyperlink ref="I779" r:id="rId4293" xr:uid="{00000000-0004-0000-0100-0000C4100000}"/>
    <hyperlink ref="K779" r:id="rId4294" xr:uid="{00000000-0004-0000-0100-0000C5100000}"/>
    <hyperlink ref="L779" r:id="rId4295" xr:uid="{00000000-0004-0000-0100-0000C6100000}"/>
    <hyperlink ref="M779" r:id="rId4296" xr:uid="{00000000-0004-0000-0100-0000C7100000}"/>
    <hyperlink ref="N779" r:id="rId4297" xr:uid="{00000000-0004-0000-0100-0000C8100000}"/>
    <hyperlink ref="G780" r:id="rId4298" xr:uid="{00000000-0004-0000-0100-0000C9100000}"/>
    <hyperlink ref="I780" r:id="rId4299" xr:uid="{00000000-0004-0000-0100-0000CA100000}"/>
    <hyperlink ref="K780" r:id="rId4300" xr:uid="{00000000-0004-0000-0100-0000CB100000}"/>
    <hyperlink ref="L780" r:id="rId4301" xr:uid="{00000000-0004-0000-0100-0000CC100000}"/>
    <hyperlink ref="M780" r:id="rId4302" xr:uid="{00000000-0004-0000-0100-0000CD100000}"/>
    <hyperlink ref="N780" r:id="rId4303" xr:uid="{00000000-0004-0000-0100-0000CE100000}"/>
    <hyperlink ref="G781" r:id="rId4304" display="https://n2t.net/ark:/65665/3b7d4e7a2-fdcf-488a-9e12-e18d3c4d6470" xr:uid="{00000000-0004-0000-0100-0000CF100000}"/>
    <hyperlink ref="I781" r:id="rId4305" display="https://n2t.net/ark:/65665/3e41a594f-8ee3-4438-8d80-a194f7b697ca" xr:uid="{00000000-0004-0000-0100-0000D0100000}"/>
    <hyperlink ref="L781" r:id="rId4306" display="SAMN48403160" xr:uid="{00000000-0004-0000-0100-0000D1100000}"/>
    <hyperlink ref="M781" r:id="rId4307" display="SRR33529713" xr:uid="{00000000-0004-0000-0100-0000D2100000}"/>
    <hyperlink ref="N781" r:id="rId4308" display="PV662063" xr:uid="{00000000-0004-0000-0100-0000D3100000}"/>
    <hyperlink ref="G782" r:id="rId4309" xr:uid="{00000000-0004-0000-0100-0000D4100000}"/>
    <hyperlink ref="I782" r:id="rId4310" xr:uid="{00000000-0004-0000-0100-0000D5100000}"/>
    <hyperlink ref="K782" r:id="rId4311" xr:uid="{00000000-0004-0000-0100-0000D6100000}"/>
    <hyperlink ref="L782" r:id="rId4312" xr:uid="{00000000-0004-0000-0100-0000D7100000}"/>
    <hyperlink ref="M782" r:id="rId4313" xr:uid="{00000000-0004-0000-0100-0000D8100000}"/>
    <hyperlink ref="N782" r:id="rId4314" xr:uid="{00000000-0004-0000-0100-0000D9100000}"/>
    <hyperlink ref="G783" r:id="rId4315" xr:uid="{00000000-0004-0000-0100-0000DA100000}"/>
    <hyperlink ref="I783" r:id="rId4316" xr:uid="{00000000-0004-0000-0100-0000DB100000}"/>
    <hyperlink ref="K783" r:id="rId4317" xr:uid="{00000000-0004-0000-0100-0000DC100000}"/>
    <hyperlink ref="L783" r:id="rId4318" xr:uid="{00000000-0004-0000-0100-0000DD100000}"/>
    <hyperlink ref="M783" r:id="rId4319" xr:uid="{00000000-0004-0000-0100-0000DE100000}"/>
    <hyperlink ref="N783" r:id="rId4320" xr:uid="{00000000-0004-0000-0100-0000DF100000}"/>
    <hyperlink ref="G784" r:id="rId4321" xr:uid="{00000000-0004-0000-0100-0000E0100000}"/>
    <hyperlink ref="I784" r:id="rId4322" xr:uid="{00000000-0004-0000-0100-0000E1100000}"/>
    <hyperlink ref="K784" r:id="rId4323" xr:uid="{00000000-0004-0000-0100-0000E2100000}"/>
    <hyperlink ref="L784" r:id="rId4324" xr:uid="{00000000-0004-0000-0100-0000E3100000}"/>
    <hyperlink ref="M784" r:id="rId4325" xr:uid="{00000000-0004-0000-0100-0000E4100000}"/>
    <hyperlink ref="N784" r:id="rId4326" xr:uid="{00000000-0004-0000-0100-0000E5100000}"/>
    <hyperlink ref="G785" r:id="rId4327" xr:uid="{00000000-0004-0000-0100-0000E6100000}"/>
    <hyperlink ref="I785" r:id="rId4328" xr:uid="{00000000-0004-0000-0100-0000E7100000}"/>
    <hyperlink ref="K785" r:id="rId4329" xr:uid="{00000000-0004-0000-0100-0000E8100000}"/>
    <hyperlink ref="L785" r:id="rId4330" xr:uid="{00000000-0004-0000-0100-0000E9100000}"/>
    <hyperlink ref="M785" r:id="rId4331" xr:uid="{00000000-0004-0000-0100-0000EA100000}"/>
    <hyperlink ref="N785" r:id="rId4332" xr:uid="{00000000-0004-0000-0100-0000EB100000}"/>
    <hyperlink ref="G786" r:id="rId4333" display="https://n2t.net/ark:/65665/39d44d967-17f1-44cc-aeaa-7b1a4e797b4b" xr:uid="{00000000-0004-0000-0100-0000EC100000}"/>
    <hyperlink ref="I786" r:id="rId4334" display="https://n2t.net/ark:/65665/3233bee04-ae9c-4c7b-9b7b-5986be3db167" xr:uid="{00000000-0004-0000-0100-0000ED100000}"/>
    <hyperlink ref="L786" r:id="rId4335" display="SAMN48403282" xr:uid="{00000000-0004-0000-0100-0000EE100000}"/>
    <hyperlink ref="M786" r:id="rId4336" display="SRR33529673" xr:uid="{00000000-0004-0000-0100-0000EF100000}"/>
    <hyperlink ref="N786" r:id="rId4337" display="PV662067" xr:uid="{00000000-0004-0000-0100-0000F0100000}"/>
    <hyperlink ref="L787" r:id="rId4338" xr:uid="{00000000-0004-0000-0100-0000F1100000}"/>
    <hyperlink ref="M787" r:id="rId4339" xr:uid="{00000000-0004-0000-0100-0000F2100000}"/>
    <hyperlink ref="N787" r:id="rId4340" xr:uid="{00000000-0004-0000-0100-0000F3100000}"/>
    <hyperlink ref="L788" r:id="rId4341" xr:uid="{00000000-0004-0000-0100-0000F4100000}"/>
    <hyperlink ref="M788" r:id="rId4342" xr:uid="{00000000-0004-0000-0100-0000F5100000}"/>
    <hyperlink ref="N788" r:id="rId4343" xr:uid="{00000000-0004-0000-0100-0000F6100000}"/>
    <hyperlink ref="G789" r:id="rId4344" xr:uid="{00000000-0004-0000-0100-0000F7100000}"/>
    <hyperlink ref="K789" r:id="rId4345" xr:uid="{00000000-0004-0000-0100-0000F8100000}"/>
    <hyperlink ref="L789" r:id="rId4346" xr:uid="{00000000-0004-0000-0100-0000F9100000}"/>
    <hyperlink ref="M789" r:id="rId4347" xr:uid="{00000000-0004-0000-0100-0000FA100000}"/>
    <hyperlink ref="N789" r:id="rId4348" xr:uid="{00000000-0004-0000-0100-0000FB100000}"/>
    <hyperlink ref="G790" r:id="rId4349" xr:uid="{00000000-0004-0000-0100-0000FC100000}"/>
    <hyperlink ref="I790" r:id="rId4350" xr:uid="{00000000-0004-0000-0100-0000FD100000}"/>
    <hyperlink ref="K790" r:id="rId4351" xr:uid="{00000000-0004-0000-0100-0000FE100000}"/>
    <hyperlink ref="L790" r:id="rId4352" xr:uid="{00000000-0004-0000-0100-0000FF100000}"/>
    <hyperlink ref="M790" r:id="rId4353" xr:uid="{00000000-0004-0000-0100-000000110000}"/>
    <hyperlink ref="N790" r:id="rId4354" xr:uid="{00000000-0004-0000-0100-000001110000}"/>
    <hyperlink ref="G791" r:id="rId4355" display="https://n2t.net/ark:/65665/3ddad42a3-d978-4087-9182-508848777cd5" xr:uid="{00000000-0004-0000-0100-000002110000}"/>
    <hyperlink ref="I791" r:id="rId4356" display="https://n2t.net/ark:/65665/3dc9e35a8-149a-4129-b798-e9b3344cb7cc" xr:uid="{00000000-0004-0000-0100-000003110000}"/>
    <hyperlink ref="L791" r:id="rId4357" display="SAMN48403128" xr:uid="{00000000-0004-0000-0100-000004110000}"/>
    <hyperlink ref="M791" r:id="rId4358" display="SRR33529989" xr:uid="{00000000-0004-0000-0100-000005110000}"/>
    <hyperlink ref="N791" r:id="rId4359" display="PV656775" xr:uid="{00000000-0004-0000-0100-000006110000}"/>
    <hyperlink ref="G792" r:id="rId4360" display="https://n2t.net/ark:/65665/308fddf9a-c359-4aff-9a0a-1ce36a23fb65" xr:uid="{00000000-0004-0000-0100-000007110000}"/>
    <hyperlink ref="I792" r:id="rId4361" display="https://n2t.net/ark:/65665/320940bdb-74d0-4519-b0b9-61a45dccc027" xr:uid="{00000000-0004-0000-0100-000008110000}"/>
    <hyperlink ref="L792" r:id="rId4362" display="SAMN48403129" xr:uid="{00000000-0004-0000-0100-000009110000}"/>
    <hyperlink ref="M792" r:id="rId4363" display="SRR33529987" xr:uid="{00000000-0004-0000-0100-00000A110000}"/>
    <hyperlink ref="N792" r:id="rId4364" display="PV656776" xr:uid="{00000000-0004-0000-0100-00000B110000}"/>
    <hyperlink ref="G793" r:id="rId4365" xr:uid="{00000000-0004-0000-0100-00000C110000}"/>
    <hyperlink ref="I793" r:id="rId4366" xr:uid="{00000000-0004-0000-0100-00000D110000}"/>
    <hyperlink ref="K793" r:id="rId4367" xr:uid="{00000000-0004-0000-0100-00000E110000}"/>
    <hyperlink ref="L793" r:id="rId4368" xr:uid="{00000000-0004-0000-0100-00000F110000}"/>
    <hyperlink ref="M793" r:id="rId4369" xr:uid="{00000000-0004-0000-0100-000010110000}"/>
    <hyperlink ref="N793" r:id="rId4370" xr:uid="{00000000-0004-0000-0100-000011110000}"/>
    <hyperlink ref="G794" r:id="rId4371" xr:uid="{00000000-0004-0000-0100-000012110000}"/>
    <hyperlink ref="I794" r:id="rId4372" xr:uid="{00000000-0004-0000-0100-000013110000}"/>
    <hyperlink ref="K794" r:id="rId4373" xr:uid="{00000000-0004-0000-0100-000014110000}"/>
    <hyperlink ref="L794" r:id="rId4374" xr:uid="{00000000-0004-0000-0100-000015110000}"/>
    <hyperlink ref="M794" r:id="rId4375" xr:uid="{00000000-0004-0000-0100-000016110000}"/>
    <hyperlink ref="N794" r:id="rId4376" xr:uid="{00000000-0004-0000-0100-000017110000}"/>
    <hyperlink ref="G795" r:id="rId4377" xr:uid="{00000000-0004-0000-0100-000018110000}"/>
    <hyperlink ref="I795" r:id="rId4378" xr:uid="{00000000-0004-0000-0100-000019110000}"/>
    <hyperlink ref="K795" r:id="rId4379" xr:uid="{00000000-0004-0000-0100-00001A110000}"/>
    <hyperlink ref="L795" r:id="rId4380" xr:uid="{00000000-0004-0000-0100-00001B110000}"/>
    <hyperlink ref="M795" r:id="rId4381" xr:uid="{00000000-0004-0000-0100-00001C110000}"/>
    <hyperlink ref="N795" r:id="rId4382" xr:uid="{00000000-0004-0000-0100-00001D110000}"/>
    <hyperlink ref="G796" r:id="rId4383" xr:uid="{00000000-0004-0000-0100-00001E110000}"/>
    <hyperlink ref="I796" r:id="rId4384" xr:uid="{00000000-0004-0000-0100-00001F110000}"/>
    <hyperlink ref="K796" r:id="rId4385" xr:uid="{00000000-0004-0000-0100-000020110000}"/>
    <hyperlink ref="L796" r:id="rId4386" xr:uid="{00000000-0004-0000-0100-000021110000}"/>
    <hyperlink ref="M796" r:id="rId4387" xr:uid="{00000000-0004-0000-0100-000022110000}"/>
    <hyperlink ref="N796" r:id="rId4388" xr:uid="{00000000-0004-0000-0100-000023110000}"/>
    <hyperlink ref="I797" r:id="rId4389" xr:uid="{00000000-0004-0000-0100-000024110000}"/>
    <hyperlink ref="K797" r:id="rId4390" xr:uid="{00000000-0004-0000-0100-000025110000}"/>
    <hyperlink ref="L797" r:id="rId4391" xr:uid="{00000000-0004-0000-0100-000026110000}"/>
    <hyperlink ref="M797" r:id="rId4392" xr:uid="{00000000-0004-0000-0100-000027110000}"/>
    <hyperlink ref="N797" r:id="rId4393" xr:uid="{00000000-0004-0000-0100-000028110000}"/>
    <hyperlink ref="G798" r:id="rId4394" xr:uid="{00000000-0004-0000-0100-000029110000}"/>
    <hyperlink ref="I798" r:id="rId4395" xr:uid="{00000000-0004-0000-0100-00002A110000}"/>
    <hyperlink ref="K798" r:id="rId4396" xr:uid="{00000000-0004-0000-0100-00002B110000}"/>
    <hyperlink ref="L798" r:id="rId4397" xr:uid="{00000000-0004-0000-0100-00002C110000}"/>
    <hyperlink ref="M798" r:id="rId4398" xr:uid="{00000000-0004-0000-0100-00002D110000}"/>
    <hyperlink ref="N798" r:id="rId4399" xr:uid="{00000000-0004-0000-0100-00002E110000}"/>
    <hyperlink ref="G799" r:id="rId4400" xr:uid="{00000000-0004-0000-0100-00002F110000}"/>
    <hyperlink ref="I799" r:id="rId4401" xr:uid="{00000000-0004-0000-0100-000030110000}"/>
    <hyperlink ref="K799" r:id="rId4402" xr:uid="{00000000-0004-0000-0100-000031110000}"/>
    <hyperlink ref="L799" r:id="rId4403" xr:uid="{00000000-0004-0000-0100-000032110000}"/>
    <hyperlink ref="M799" r:id="rId4404" xr:uid="{00000000-0004-0000-0100-000033110000}"/>
    <hyperlink ref="N799" r:id="rId4405" xr:uid="{00000000-0004-0000-0100-000034110000}"/>
    <hyperlink ref="G800" r:id="rId4406" xr:uid="{00000000-0004-0000-0100-000035110000}"/>
    <hyperlink ref="I800" r:id="rId4407" xr:uid="{00000000-0004-0000-0100-000036110000}"/>
    <hyperlink ref="K800" r:id="rId4408" xr:uid="{00000000-0004-0000-0100-000037110000}"/>
    <hyperlink ref="L800" r:id="rId4409" xr:uid="{00000000-0004-0000-0100-000038110000}"/>
    <hyperlink ref="M800" r:id="rId4410" xr:uid="{00000000-0004-0000-0100-000039110000}"/>
    <hyperlink ref="N800" r:id="rId4411" xr:uid="{00000000-0004-0000-0100-00003A110000}"/>
    <hyperlink ref="G801" r:id="rId4412" xr:uid="{00000000-0004-0000-0100-00003B110000}"/>
    <hyperlink ref="I801" r:id="rId4413" xr:uid="{00000000-0004-0000-0100-00003C110000}"/>
    <hyperlink ref="K801" r:id="rId4414" xr:uid="{00000000-0004-0000-0100-00003D110000}"/>
    <hyperlink ref="L801" r:id="rId4415" xr:uid="{00000000-0004-0000-0100-00003E110000}"/>
    <hyperlink ref="M801" r:id="rId4416" xr:uid="{00000000-0004-0000-0100-00003F110000}"/>
    <hyperlink ref="N801" r:id="rId4417" xr:uid="{00000000-0004-0000-0100-000040110000}"/>
    <hyperlink ref="G802" r:id="rId4418" xr:uid="{00000000-0004-0000-0100-000041110000}"/>
    <hyperlink ref="I802" r:id="rId4419" xr:uid="{00000000-0004-0000-0100-000042110000}"/>
    <hyperlink ref="K802" r:id="rId4420" xr:uid="{00000000-0004-0000-0100-000043110000}"/>
    <hyperlink ref="L802" r:id="rId4421" xr:uid="{00000000-0004-0000-0100-000044110000}"/>
    <hyperlink ref="M802" r:id="rId4422" xr:uid="{00000000-0004-0000-0100-000045110000}"/>
    <hyperlink ref="N802" r:id="rId4423" xr:uid="{00000000-0004-0000-0100-000046110000}"/>
    <hyperlink ref="G803" r:id="rId4424" xr:uid="{00000000-0004-0000-0100-000047110000}"/>
    <hyperlink ref="I803" r:id="rId4425" xr:uid="{00000000-0004-0000-0100-000048110000}"/>
    <hyperlink ref="K803" r:id="rId4426" xr:uid="{00000000-0004-0000-0100-000049110000}"/>
    <hyperlink ref="L803" r:id="rId4427" xr:uid="{00000000-0004-0000-0100-00004A110000}"/>
    <hyperlink ref="M803" r:id="rId4428" xr:uid="{00000000-0004-0000-0100-00004B110000}"/>
    <hyperlink ref="N803" r:id="rId4429" xr:uid="{00000000-0004-0000-0100-00004C110000}"/>
    <hyperlink ref="G804" r:id="rId4430" xr:uid="{00000000-0004-0000-0100-00004D110000}"/>
    <hyperlink ref="I804" r:id="rId4431" xr:uid="{00000000-0004-0000-0100-00004E110000}"/>
    <hyperlink ref="K804" r:id="rId4432" xr:uid="{00000000-0004-0000-0100-00004F110000}"/>
    <hyperlink ref="L804" r:id="rId4433" xr:uid="{00000000-0004-0000-0100-000050110000}"/>
    <hyperlink ref="M804" r:id="rId4434" xr:uid="{00000000-0004-0000-0100-000051110000}"/>
    <hyperlink ref="N804" r:id="rId4435" xr:uid="{00000000-0004-0000-0100-000052110000}"/>
    <hyperlink ref="G805" r:id="rId4436" xr:uid="{00000000-0004-0000-0100-000053110000}"/>
    <hyperlink ref="I805" r:id="rId4437" xr:uid="{00000000-0004-0000-0100-000054110000}"/>
    <hyperlink ref="K805" r:id="rId4438" xr:uid="{00000000-0004-0000-0100-000055110000}"/>
    <hyperlink ref="L805" r:id="rId4439" xr:uid="{00000000-0004-0000-0100-000056110000}"/>
    <hyperlink ref="M805" r:id="rId4440" xr:uid="{00000000-0004-0000-0100-000057110000}"/>
    <hyperlink ref="N805" r:id="rId4441" xr:uid="{00000000-0004-0000-0100-000058110000}"/>
    <hyperlink ref="G806" r:id="rId4442" xr:uid="{00000000-0004-0000-0100-000059110000}"/>
    <hyperlink ref="K806" r:id="rId4443" xr:uid="{00000000-0004-0000-0100-00005A110000}"/>
    <hyperlink ref="L806" r:id="rId4444" xr:uid="{00000000-0004-0000-0100-00005B110000}"/>
    <hyperlink ref="M806" r:id="rId4445" xr:uid="{00000000-0004-0000-0100-00005C110000}"/>
    <hyperlink ref="N806" r:id="rId4446" xr:uid="{00000000-0004-0000-0100-00005D110000}"/>
    <hyperlink ref="G807" r:id="rId4447" xr:uid="{00000000-0004-0000-0100-00005E110000}"/>
    <hyperlink ref="I807" r:id="rId4448" xr:uid="{00000000-0004-0000-0100-00005F110000}"/>
    <hyperlink ref="K807" r:id="rId4449" xr:uid="{00000000-0004-0000-0100-000060110000}"/>
    <hyperlink ref="L807" r:id="rId4450" xr:uid="{00000000-0004-0000-0100-000061110000}"/>
    <hyperlink ref="M807" r:id="rId4451" xr:uid="{00000000-0004-0000-0100-000062110000}"/>
    <hyperlink ref="N807" r:id="rId4452" xr:uid="{00000000-0004-0000-0100-000063110000}"/>
    <hyperlink ref="G808" r:id="rId4453" xr:uid="{00000000-0004-0000-0100-000064110000}"/>
    <hyperlink ref="I808" r:id="rId4454" xr:uid="{00000000-0004-0000-0100-000065110000}"/>
    <hyperlink ref="K808" r:id="rId4455" xr:uid="{00000000-0004-0000-0100-000066110000}"/>
    <hyperlink ref="L808" r:id="rId4456" xr:uid="{00000000-0004-0000-0100-000067110000}"/>
    <hyperlink ref="M808" r:id="rId4457" xr:uid="{00000000-0004-0000-0100-000068110000}"/>
    <hyperlink ref="N808" r:id="rId4458" xr:uid="{00000000-0004-0000-0100-000069110000}"/>
    <hyperlink ref="G809" r:id="rId4459" xr:uid="{00000000-0004-0000-0100-00006A110000}"/>
    <hyperlink ref="I809" r:id="rId4460" xr:uid="{00000000-0004-0000-0100-00006B110000}"/>
    <hyperlink ref="K809" r:id="rId4461" xr:uid="{00000000-0004-0000-0100-00006C110000}"/>
    <hyperlink ref="L809" r:id="rId4462" xr:uid="{00000000-0004-0000-0100-00006D110000}"/>
    <hyperlink ref="M809" r:id="rId4463" xr:uid="{00000000-0004-0000-0100-00006E110000}"/>
    <hyperlink ref="N809" r:id="rId4464" xr:uid="{00000000-0004-0000-0100-00006F110000}"/>
    <hyperlink ref="G810" r:id="rId4465" xr:uid="{00000000-0004-0000-0100-000070110000}"/>
    <hyperlink ref="I810" r:id="rId4466" xr:uid="{00000000-0004-0000-0100-000071110000}"/>
    <hyperlink ref="K810" r:id="rId4467" xr:uid="{00000000-0004-0000-0100-000072110000}"/>
    <hyperlink ref="L810" r:id="rId4468" xr:uid="{00000000-0004-0000-0100-000073110000}"/>
    <hyperlink ref="M810" r:id="rId4469" xr:uid="{00000000-0004-0000-0100-000074110000}"/>
    <hyperlink ref="N810" r:id="rId4470" xr:uid="{00000000-0004-0000-0100-000075110000}"/>
    <hyperlink ref="G811" r:id="rId4471" xr:uid="{00000000-0004-0000-0100-000076110000}"/>
    <hyperlink ref="I811" r:id="rId4472" xr:uid="{00000000-0004-0000-0100-000077110000}"/>
    <hyperlink ref="K811" r:id="rId4473" xr:uid="{00000000-0004-0000-0100-000078110000}"/>
    <hyperlink ref="L811" r:id="rId4474" xr:uid="{00000000-0004-0000-0100-000079110000}"/>
    <hyperlink ref="M811" r:id="rId4475" xr:uid="{00000000-0004-0000-0100-00007A110000}"/>
    <hyperlink ref="N811" r:id="rId4476" xr:uid="{00000000-0004-0000-0100-00007B110000}"/>
    <hyperlink ref="G812" r:id="rId4477" xr:uid="{00000000-0004-0000-0100-00007C110000}"/>
    <hyperlink ref="I812" r:id="rId4478" xr:uid="{00000000-0004-0000-0100-00007D110000}"/>
    <hyperlink ref="K812" r:id="rId4479" xr:uid="{00000000-0004-0000-0100-00007E110000}"/>
    <hyperlink ref="L812" r:id="rId4480" xr:uid="{00000000-0004-0000-0100-00007F110000}"/>
    <hyperlink ref="M812" r:id="rId4481" xr:uid="{00000000-0004-0000-0100-000080110000}"/>
    <hyperlink ref="N812" r:id="rId4482" xr:uid="{00000000-0004-0000-0100-000081110000}"/>
    <hyperlink ref="L813" r:id="rId4483" xr:uid="{00000000-0004-0000-0100-000082110000}"/>
    <hyperlink ref="M813" r:id="rId4484" xr:uid="{00000000-0004-0000-0100-000083110000}"/>
    <hyperlink ref="N813" r:id="rId4485" xr:uid="{00000000-0004-0000-0100-000084110000}"/>
    <hyperlink ref="G814" r:id="rId4486" xr:uid="{00000000-0004-0000-0100-000085110000}"/>
    <hyperlink ref="I814" r:id="rId4487" xr:uid="{00000000-0004-0000-0100-000086110000}"/>
    <hyperlink ref="K814" r:id="rId4488" xr:uid="{00000000-0004-0000-0100-000087110000}"/>
    <hyperlink ref="L814" r:id="rId4489" xr:uid="{00000000-0004-0000-0100-000088110000}"/>
    <hyperlink ref="M814" r:id="rId4490" xr:uid="{00000000-0004-0000-0100-000089110000}"/>
    <hyperlink ref="N814" r:id="rId4491" xr:uid="{00000000-0004-0000-0100-00008A110000}"/>
    <hyperlink ref="G815" r:id="rId4492" xr:uid="{00000000-0004-0000-0100-00008B110000}"/>
    <hyperlink ref="I815" r:id="rId4493" xr:uid="{00000000-0004-0000-0100-00008C110000}"/>
    <hyperlink ref="K815" r:id="rId4494" xr:uid="{00000000-0004-0000-0100-00008D110000}"/>
    <hyperlink ref="L815" r:id="rId4495" xr:uid="{00000000-0004-0000-0100-00008E110000}"/>
    <hyperlink ref="M815" r:id="rId4496" xr:uid="{00000000-0004-0000-0100-00008F110000}"/>
    <hyperlink ref="N815" r:id="rId4497" xr:uid="{00000000-0004-0000-0100-000090110000}"/>
    <hyperlink ref="I816" r:id="rId4498" xr:uid="{00000000-0004-0000-0100-000091110000}"/>
    <hyperlink ref="K816" r:id="rId4499" xr:uid="{00000000-0004-0000-0100-000092110000}"/>
    <hyperlink ref="L816" r:id="rId4500" xr:uid="{00000000-0004-0000-0100-000093110000}"/>
    <hyperlink ref="M816" r:id="rId4501" xr:uid="{00000000-0004-0000-0100-000094110000}"/>
    <hyperlink ref="N816" r:id="rId4502" xr:uid="{00000000-0004-0000-0100-000095110000}"/>
    <hyperlink ref="G817" r:id="rId4503" xr:uid="{00000000-0004-0000-0100-000096110000}"/>
    <hyperlink ref="I817" r:id="rId4504" xr:uid="{00000000-0004-0000-0100-000097110000}"/>
    <hyperlink ref="K817" r:id="rId4505" xr:uid="{00000000-0004-0000-0100-000098110000}"/>
    <hyperlink ref="L817" r:id="rId4506" xr:uid="{00000000-0004-0000-0100-000099110000}"/>
    <hyperlink ref="M817" r:id="rId4507" xr:uid="{00000000-0004-0000-0100-00009A110000}"/>
    <hyperlink ref="N817" r:id="rId4508" xr:uid="{00000000-0004-0000-0100-00009B110000}"/>
    <hyperlink ref="G818" r:id="rId4509" xr:uid="{00000000-0004-0000-0100-00009C110000}"/>
    <hyperlink ref="I818" r:id="rId4510" xr:uid="{00000000-0004-0000-0100-00009D110000}"/>
    <hyperlink ref="K818" r:id="rId4511" xr:uid="{00000000-0004-0000-0100-00009E110000}"/>
    <hyperlink ref="L818" r:id="rId4512" xr:uid="{00000000-0004-0000-0100-00009F110000}"/>
    <hyperlink ref="M818" r:id="rId4513" xr:uid="{00000000-0004-0000-0100-0000A0110000}"/>
    <hyperlink ref="N818" r:id="rId4514" xr:uid="{00000000-0004-0000-0100-0000A1110000}"/>
    <hyperlink ref="G819" r:id="rId4515" xr:uid="{00000000-0004-0000-0100-0000A2110000}"/>
    <hyperlink ref="I819" r:id="rId4516" xr:uid="{00000000-0004-0000-0100-0000A3110000}"/>
    <hyperlink ref="K819" r:id="rId4517" xr:uid="{00000000-0004-0000-0100-0000A4110000}"/>
    <hyperlink ref="L819" r:id="rId4518" xr:uid="{00000000-0004-0000-0100-0000A5110000}"/>
    <hyperlink ref="M819" r:id="rId4519" xr:uid="{00000000-0004-0000-0100-0000A6110000}"/>
    <hyperlink ref="N819" r:id="rId4520" xr:uid="{00000000-0004-0000-0100-0000A7110000}"/>
    <hyperlink ref="G820" r:id="rId4521" xr:uid="{00000000-0004-0000-0100-0000A8110000}"/>
    <hyperlink ref="I820" r:id="rId4522" xr:uid="{00000000-0004-0000-0100-0000A9110000}"/>
    <hyperlink ref="K820" r:id="rId4523" xr:uid="{00000000-0004-0000-0100-0000AA110000}"/>
    <hyperlink ref="L820" r:id="rId4524" xr:uid="{00000000-0004-0000-0100-0000AB110000}"/>
    <hyperlink ref="M820" r:id="rId4525" xr:uid="{00000000-0004-0000-0100-0000AC110000}"/>
    <hyperlink ref="N820" r:id="rId4526" xr:uid="{00000000-0004-0000-0100-0000AD110000}"/>
    <hyperlink ref="G821" r:id="rId4527" xr:uid="{00000000-0004-0000-0100-0000AE110000}"/>
    <hyperlink ref="I821" r:id="rId4528" xr:uid="{00000000-0004-0000-0100-0000AF110000}"/>
    <hyperlink ref="K821" r:id="rId4529" xr:uid="{00000000-0004-0000-0100-0000B0110000}"/>
    <hyperlink ref="L821" r:id="rId4530" xr:uid="{00000000-0004-0000-0100-0000B1110000}"/>
    <hyperlink ref="M821" r:id="rId4531" xr:uid="{00000000-0004-0000-0100-0000B2110000}"/>
    <hyperlink ref="N821" r:id="rId4532" xr:uid="{00000000-0004-0000-0100-0000B3110000}"/>
    <hyperlink ref="G822" r:id="rId4533" xr:uid="{00000000-0004-0000-0100-0000B4110000}"/>
    <hyperlink ref="I822" r:id="rId4534" xr:uid="{00000000-0004-0000-0100-0000B5110000}"/>
    <hyperlink ref="K822" r:id="rId4535" xr:uid="{00000000-0004-0000-0100-0000B6110000}"/>
    <hyperlink ref="L822" r:id="rId4536" xr:uid="{00000000-0004-0000-0100-0000B7110000}"/>
    <hyperlink ref="M822" r:id="rId4537" xr:uid="{00000000-0004-0000-0100-0000B8110000}"/>
    <hyperlink ref="N822" r:id="rId4538" xr:uid="{00000000-0004-0000-0100-0000B9110000}"/>
    <hyperlink ref="G823" r:id="rId4539" xr:uid="{00000000-0004-0000-0100-0000BA110000}"/>
    <hyperlink ref="I823" r:id="rId4540" xr:uid="{00000000-0004-0000-0100-0000BB110000}"/>
    <hyperlink ref="K823" r:id="rId4541" xr:uid="{00000000-0004-0000-0100-0000BC110000}"/>
    <hyperlink ref="L823" r:id="rId4542" xr:uid="{00000000-0004-0000-0100-0000BD110000}"/>
    <hyperlink ref="M823" r:id="rId4543" xr:uid="{00000000-0004-0000-0100-0000BE110000}"/>
    <hyperlink ref="N823" r:id="rId4544" xr:uid="{00000000-0004-0000-0100-0000BF110000}"/>
    <hyperlink ref="G824" r:id="rId4545" xr:uid="{00000000-0004-0000-0100-0000C0110000}"/>
    <hyperlink ref="I824" r:id="rId4546" xr:uid="{00000000-0004-0000-0100-0000C1110000}"/>
    <hyperlink ref="K824" r:id="rId4547" xr:uid="{00000000-0004-0000-0100-0000C2110000}"/>
    <hyperlink ref="L824" r:id="rId4548" xr:uid="{00000000-0004-0000-0100-0000C3110000}"/>
    <hyperlink ref="N824" r:id="rId4549" xr:uid="{00000000-0004-0000-0100-0000C4110000}"/>
    <hyperlink ref="G825" r:id="rId4550" xr:uid="{00000000-0004-0000-0100-0000C5110000}"/>
    <hyperlink ref="I825" r:id="rId4551" xr:uid="{00000000-0004-0000-0100-0000C6110000}"/>
    <hyperlink ref="K825" r:id="rId4552" xr:uid="{00000000-0004-0000-0100-0000C7110000}"/>
    <hyperlink ref="L825" r:id="rId4553" xr:uid="{00000000-0004-0000-0100-0000C8110000}"/>
    <hyperlink ref="M825" r:id="rId4554" xr:uid="{00000000-0004-0000-0100-0000C9110000}"/>
    <hyperlink ref="N825" r:id="rId4555" xr:uid="{00000000-0004-0000-0100-0000CA110000}"/>
    <hyperlink ref="G826" r:id="rId4556" xr:uid="{00000000-0004-0000-0100-0000CB110000}"/>
    <hyperlink ref="I826" r:id="rId4557" xr:uid="{00000000-0004-0000-0100-0000CC110000}"/>
    <hyperlink ref="K826" r:id="rId4558" xr:uid="{00000000-0004-0000-0100-0000CD110000}"/>
    <hyperlink ref="L826" r:id="rId4559" xr:uid="{00000000-0004-0000-0100-0000CE110000}"/>
    <hyperlink ref="M826" r:id="rId4560" xr:uid="{00000000-0004-0000-0100-0000CF110000}"/>
    <hyperlink ref="N826" r:id="rId4561" xr:uid="{00000000-0004-0000-0100-0000D0110000}"/>
    <hyperlink ref="G827" r:id="rId4562" xr:uid="{00000000-0004-0000-0100-0000D1110000}"/>
    <hyperlink ref="I827" r:id="rId4563" xr:uid="{00000000-0004-0000-0100-0000D2110000}"/>
    <hyperlink ref="K827" r:id="rId4564" xr:uid="{00000000-0004-0000-0100-0000D3110000}"/>
    <hyperlink ref="L827" r:id="rId4565" xr:uid="{00000000-0004-0000-0100-0000D4110000}"/>
    <hyperlink ref="M827" r:id="rId4566" xr:uid="{00000000-0004-0000-0100-0000D5110000}"/>
    <hyperlink ref="N827" r:id="rId4567" xr:uid="{00000000-0004-0000-0100-0000D6110000}"/>
    <hyperlink ref="G828" r:id="rId4568" xr:uid="{00000000-0004-0000-0100-0000D7110000}"/>
    <hyperlink ref="I828" r:id="rId4569" xr:uid="{00000000-0004-0000-0100-0000D8110000}"/>
    <hyperlink ref="K828" r:id="rId4570" xr:uid="{00000000-0004-0000-0100-0000D9110000}"/>
    <hyperlink ref="L828" r:id="rId4571" xr:uid="{00000000-0004-0000-0100-0000DA110000}"/>
    <hyperlink ref="M828" r:id="rId4572" xr:uid="{00000000-0004-0000-0100-0000DB110000}"/>
    <hyperlink ref="N828" r:id="rId4573" xr:uid="{00000000-0004-0000-0100-0000DC110000}"/>
    <hyperlink ref="G829" r:id="rId4574" xr:uid="{00000000-0004-0000-0100-0000DD110000}"/>
    <hyperlink ref="I829" r:id="rId4575" xr:uid="{00000000-0004-0000-0100-0000DE110000}"/>
    <hyperlink ref="K829" r:id="rId4576" xr:uid="{00000000-0004-0000-0100-0000DF110000}"/>
    <hyperlink ref="L829" r:id="rId4577" xr:uid="{00000000-0004-0000-0100-0000E0110000}"/>
    <hyperlink ref="M829" r:id="rId4578" xr:uid="{00000000-0004-0000-0100-0000E1110000}"/>
    <hyperlink ref="N829" r:id="rId4579" xr:uid="{00000000-0004-0000-0100-0000E2110000}"/>
    <hyperlink ref="L830" r:id="rId4580" xr:uid="{00000000-0004-0000-0100-0000E3110000}"/>
    <hyperlink ref="M830" r:id="rId4581" xr:uid="{00000000-0004-0000-0100-0000E4110000}"/>
    <hyperlink ref="N830" r:id="rId4582" xr:uid="{00000000-0004-0000-0100-0000E5110000}"/>
    <hyperlink ref="G831" r:id="rId4583" xr:uid="{00000000-0004-0000-0100-0000E6110000}"/>
    <hyperlink ref="I831" r:id="rId4584" xr:uid="{00000000-0004-0000-0100-0000E7110000}"/>
    <hyperlink ref="K831" r:id="rId4585" xr:uid="{00000000-0004-0000-0100-0000E8110000}"/>
    <hyperlink ref="L831" r:id="rId4586" xr:uid="{00000000-0004-0000-0100-0000E9110000}"/>
    <hyperlink ref="M831" r:id="rId4587" xr:uid="{00000000-0004-0000-0100-0000EA110000}"/>
    <hyperlink ref="N831" r:id="rId4588" xr:uid="{00000000-0004-0000-0100-0000EB110000}"/>
    <hyperlink ref="G832" r:id="rId4589" xr:uid="{00000000-0004-0000-0100-0000EC110000}"/>
    <hyperlink ref="I832" r:id="rId4590" xr:uid="{00000000-0004-0000-0100-0000ED110000}"/>
    <hyperlink ref="K832" r:id="rId4591" xr:uid="{00000000-0004-0000-0100-0000EE110000}"/>
    <hyperlink ref="L832" r:id="rId4592" xr:uid="{00000000-0004-0000-0100-0000EF110000}"/>
    <hyperlink ref="M832" r:id="rId4593" xr:uid="{00000000-0004-0000-0100-0000F0110000}"/>
    <hyperlink ref="N832" r:id="rId4594" xr:uid="{00000000-0004-0000-0100-0000F1110000}"/>
    <hyperlink ref="G833" r:id="rId4595" xr:uid="{00000000-0004-0000-0100-0000F2110000}"/>
    <hyperlink ref="I833" r:id="rId4596" xr:uid="{00000000-0004-0000-0100-0000F3110000}"/>
    <hyperlink ref="K833" r:id="rId4597" xr:uid="{00000000-0004-0000-0100-0000F4110000}"/>
    <hyperlink ref="L833" r:id="rId4598" xr:uid="{00000000-0004-0000-0100-0000F5110000}"/>
    <hyperlink ref="M833" r:id="rId4599" xr:uid="{00000000-0004-0000-0100-0000F6110000}"/>
    <hyperlink ref="N833" r:id="rId4600" xr:uid="{00000000-0004-0000-0100-0000F7110000}"/>
    <hyperlink ref="G834" r:id="rId4601" xr:uid="{00000000-0004-0000-0100-0000F8110000}"/>
    <hyperlink ref="I834" r:id="rId4602" xr:uid="{00000000-0004-0000-0100-0000F9110000}"/>
    <hyperlink ref="K834" r:id="rId4603" xr:uid="{00000000-0004-0000-0100-0000FA110000}"/>
    <hyperlink ref="L834" r:id="rId4604" xr:uid="{00000000-0004-0000-0100-0000FB110000}"/>
    <hyperlink ref="M834" r:id="rId4605" xr:uid="{00000000-0004-0000-0100-0000FC110000}"/>
    <hyperlink ref="N834" r:id="rId4606" xr:uid="{00000000-0004-0000-0100-0000FD110000}"/>
    <hyperlink ref="G835" r:id="rId4607" xr:uid="{00000000-0004-0000-0100-0000FE110000}"/>
    <hyperlink ref="I835" r:id="rId4608" xr:uid="{00000000-0004-0000-0100-0000FF110000}"/>
    <hyperlink ref="K835" r:id="rId4609" xr:uid="{00000000-0004-0000-0100-000000120000}"/>
    <hyperlink ref="L835" r:id="rId4610" xr:uid="{00000000-0004-0000-0100-000001120000}"/>
    <hyperlink ref="M835" r:id="rId4611" xr:uid="{00000000-0004-0000-0100-000002120000}"/>
    <hyperlink ref="N835" r:id="rId4612" xr:uid="{00000000-0004-0000-0100-000003120000}"/>
    <hyperlink ref="G836" r:id="rId4613" xr:uid="{00000000-0004-0000-0100-000004120000}"/>
    <hyperlink ref="I836" r:id="rId4614" xr:uid="{00000000-0004-0000-0100-000005120000}"/>
    <hyperlink ref="K836" r:id="rId4615" xr:uid="{00000000-0004-0000-0100-000006120000}"/>
    <hyperlink ref="L836" r:id="rId4616" xr:uid="{00000000-0004-0000-0100-000007120000}"/>
    <hyperlink ref="M836" r:id="rId4617" xr:uid="{00000000-0004-0000-0100-000008120000}"/>
    <hyperlink ref="N836" r:id="rId4618" xr:uid="{00000000-0004-0000-0100-000009120000}"/>
    <hyperlink ref="G837" r:id="rId4619" xr:uid="{00000000-0004-0000-0100-00000A120000}"/>
    <hyperlink ref="I837" r:id="rId4620" xr:uid="{00000000-0004-0000-0100-00000B120000}"/>
    <hyperlink ref="K837" r:id="rId4621" xr:uid="{00000000-0004-0000-0100-00000C120000}"/>
    <hyperlink ref="L837" r:id="rId4622" xr:uid="{00000000-0004-0000-0100-00000D120000}"/>
    <hyperlink ref="M837" r:id="rId4623" xr:uid="{00000000-0004-0000-0100-00000E120000}"/>
    <hyperlink ref="N837" r:id="rId4624" xr:uid="{00000000-0004-0000-0100-00000F120000}"/>
    <hyperlink ref="L838" r:id="rId4625" xr:uid="{00000000-0004-0000-0100-000010120000}"/>
    <hyperlink ref="M838" r:id="rId4626" xr:uid="{00000000-0004-0000-0100-000011120000}"/>
    <hyperlink ref="N838" r:id="rId4627" xr:uid="{00000000-0004-0000-0100-000012120000}"/>
    <hyperlink ref="G839" r:id="rId4628" xr:uid="{00000000-0004-0000-0100-000013120000}"/>
    <hyperlink ref="I839" r:id="rId4629" xr:uid="{00000000-0004-0000-0100-000014120000}"/>
    <hyperlink ref="K839" r:id="rId4630" xr:uid="{00000000-0004-0000-0100-000015120000}"/>
    <hyperlink ref="L839" r:id="rId4631" xr:uid="{00000000-0004-0000-0100-000016120000}"/>
    <hyperlink ref="M839" r:id="rId4632" xr:uid="{00000000-0004-0000-0100-000017120000}"/>
    <hyperlink ref="N839" r:id="rId4633" xr:uid="{00000000-0004-0000-0100-000018120000}"/>
    <hyperlink ref="L840" r:id="rId4634" xr:uid="{00000000-0004-0000-0100-000019120000}"/>
    <hyperlink ref="M840" r:id="rId4635" xr:uid="{00000000-0004-0000-0100-00001A120000}"/>
    <hyperlink ref="N840" r:id="rId4636" xr:uid="{00000000-0004-0000-0100-00001B120000}"/>
    <hyperlink ref="L841" r:id="rId4637" xr:uid="{00000000-0004-0000-0100-00001C120000}"/>
    <hyperlink ref="M841" r:id="rId4638" xr:uid="{00000000-0004-0000-0100-00001D120000}"/>
    <hyperlink ref="N841" r:id="rId4639" xr:uid="{00000000-0004-0000-0100-00001E120000}"/>
    <hyperlink ref="G842" r:id="rId4640" xr:uid="{00000000-0004-0000-0100-00001F120000}"/>
    <hyperlink ref="I842" r:id="rId4641" xr:uid="{00000000-0004-0000-0100-000020120000}"/>
    <hyperlink ref="K842" r:id="rId4642" xr:uid="{00000000-0004-0000-0100-000021120000}"/>
    <hyperlink ref="L842" r:id="rId4643" xr:uid="{00000000-0004-0000-0100-000022120000}"/>
    <hyperlink ref="M842" r:id="rId4644" xr:uid="{00000000-0004-0000-0100-000023120000}"/>
    <hyperlink ref="N842" r:id="rId4645" xr:uid="{00000000-0004-0000-0100-000024120000}"/>
    <hyperlink ref="L843" r:id="rId4646" xr:uid="{00000000-0004-0000-0100-000025120000}"/>
    <hyperlink ref="M843" r:id="rId4647" xr:uid="{00000000-0004-0000-0100-000026120000}"/>
    <hyperlink ref="N843" r:id="rId4648" xr:uid="{00000000-0004-0000-0100-000027120000}"/>
    <hyperlink ref="G844" r:id="rId4649" xr:uid="{00000000-0004-0000-0100-000028120000}"/>
    <hyperlink ref="I844" r:id="rId4650" xr:uid="{00000000-0004-0000-0100-000029120000}"/>
    <hyperlink ref="K844" r:id="rId4651" xr:uid="{00000000-0004-0000-0100-00002A120000}"/>
    <hyperlink ref="L844" r:id="rId4652" xr:uid="{00000000-0004-0000-0100-00002B120000}"/>
    <hyperlink ref="M844" r:id="rId4653" xr:uid="{00000000-0004-0000-0100-00002C120000}"/>
    <hyperlink ref="N844" r:id="rId4654" xr:uid="{00000000-0004-0000-0100-00002D120000}"/>
    <hyperlink ref="L845" r:id="rId4655" xr:uid="{00000000-0004-0000-0100-00002E120000}"/>
    <hyperlink ref="M845" r:id="rId4656" xr:uid="{00000000-0004-0000-0100-00002F120000}"/>
    <hyperlink ref="N845" r:id="rId4657" xr:uid="{00000000-0004-0000-0100-000030120000}"/>
    <hyperlink ref="L846" r:id="rId4658" xr:uid="{00000000-0004-0000-0100-000031120000}"/>
    <hyperlink ref="M846" r:id="rId4659" xr:uid="{00000000-0004-0000-0100-000032120000}"/>
    <hyperlink ref="N846" r:id="rId4660" xr:uid="{00000000-0004-0000-0100-000033120000}"/>
    <hyperlink ref="L847" r:id="rId4661" xr:uid="{00000000-0004-0000-0100-000034120000}"/>
    <hyperlink ref="M847" r:id="rId4662" xr:uid="{00000000-0004-0000-0100-000035120000}"/>
    <hyperlink ref="N847" r:id="rId4663" xr:uid="{00000000-0004-0000-0100-000036120000}"/>
    <hyperlink ref="L848" r:id="rId4664" xr:uid="{00000000-0004-0000-0100-000037120000}"/>
    <hyperlink ref="M848" r:id="rId4665" xr:uid="{00000000-0004-0000-0100-000038120000}"/>
    <hyperlink ref="N848" r:id="rId4666" xr:uid="{00000000-0004-0000-0100-000039120000}"/>
    <hyperlink ref="L849" r:id="rId4667" xr:uid="{00000000-0004-0000-0100-00003A120000}"/>
    <hyperlink ref="M849" r:id="rId4668" xr:uid="{00000000-0004-0000-0100-00003B120000}"/>
    <hyperlink ref="N849" r:id="rId4669" xr:uid="{00000000-0004-0000-0100-00003C120000}"/>
    <hyperlink ref="G850" r:id="rId4670" xr:uid="{00000000-0004-0000-0100-00003D120000}"/>
    <hyperlink ref="I850" r:id="rId4671" xr:uid="{00000000-0004-0000-0100-00003E120000}"/>
    <hyperlink ref="K850" r:id="rId4672" xr:uid="{00000000-0004-0000-0100-00003F120000}"/>
    <hyperlink ref="L850" r:id="rId4673" xr:uid="{00000000-0004-0000-0100-000040120000}"/>
    <hyperlink ref="M850" r:id="rId4674" xr:uid="{00000000-0004-0000-0100-000041120000}"/>
    <hyperlink ref="N850" r:id="rId4675" xr:uid="{00000000-0004-0000-0100-000042120000}"/>
    <hyperlink ref="L851" r:id="rId4676" xr:uid="{00000000-0004-0000-0100-000043120000}"/>
    <hyperlink ref="M851" r:id="rId4677" xr:uid="{00000000-0004-0000-0100-000044120000}"/>
    <hyperlink ref="N851" r:id="rId4678" xr:uid="{00000000-0004-0000-0100-000045120000}"/>
    <hyperlink ref="L852" r:id="rId4679" xr:uid="{00000000-0004-0000-0100-000046120000}"/>
    <hyperlink ref="M852" r:id="rId4680" xr:uid="{00000000-0004-0000-0100-000047120000}"/>
    <hyperlink ref="N852" r:id="rId4681" xr:uid="{00000000-0004-0000-0100-000048120000}"/>
    <hyperlink ref="G853" r:id="rId4682" xr:uid="{00000000-0004-0000-0100-000049120000}"/>
    <hyperlink ref="K853" r:id="rId4683" xr:uid="{00000000-0004-0000-0100-00004A120000}"/>
    <hyperlink ref="L853" r:id="rId4684" xr:uid="{00000000-0004-0000-0100-00004B120000}"/>
    <hyperlink ref="N853" r:id="rId4685" xr:uid="{00000000-0004-0000-0100-00004C120000}"/>
    <hyperlink ref="G854" r:id="rId4686" xr:uid="{00000000-0004-0000-0100-00004D120000}"/>
    <hyperlink ref="K854" r:id="rId4687" xr:uid="{00000000-0004-0000-0100-00004E120000}"/>
    <hyperlink ref="L854" r:id="rId4688" xr:uid="{00000000-0004-0000-0100-00004F120000}"/>
    <hyperlink ref="M854" r:id="rId4689" xr:uid="{00000000-0004-0000-0100-000050120000}"/>
    <hyperlink ref="N854" r:id="rId4690" xr:uid="{00000000-0004-0000-0100-000051120000}"/>
    <hyperlink ref="L855" r:id="rId4691" xr:uid="{00000000-0004-0000-0100-000052120000}"/>
    <hyperlink ref="M855" r:id="rId4692" xr:uid="{00000000-0004-0000-0100-000053120000}"/>
    <hyperlink ref="N855" r:id="rId4693" xr:uid="{00000000-0004-0000-0100-000054120000}"/>
    <hyperlink ref="G856" r:id="rId4694" xr:uid="{00000000-0004-0000-0100-000055120000}"/>
    <hyperlink ref="I856" r:id="rId4695" xr:uid="{00000000-0004-0000-0100-000056120000}"/>
    <hyperlink ref="K856" r:id="rId4696" xr:uid="{00000000-0004-0000-0100-000057120000}"/>
    <hyperlink ref="L856" r:id="rId4697" xr:uid="{00000000-0004-0000-0100-000058120000}"/>
    <hyperlink ref="M856" r:id="rId4698" xr:uid="{00000000-0004-0000-0100-000059120000}"/>
    <hyperlink ref="N856" r:id="rId4699" xr:uid="{00000000-0004-0000-0100-00005A120000}"/>
    <hyperlink ref="L857" r:id="rId4700" xr:uid="{00000000-0004-0000-0100-00005B120000}"/>
    <hyperlink ref="M857" r:id="rId4701" xr:uid="{00000000-0004-0000-0100-00005C120000}"/>
    <hyperlink ref="N857" r:id="rId4702" xr:uid="{00000000-0004-0000-0100-00005D120000}"/>
    <hyperlink ref="L858" r:id="rId4703" xr:uid="{00000000-0004-0000-0100-00005E120000}"/>
    <hyperlink ref="M858" r:id="rId4704" xr:uid="{00000000-0004-0000-0100-00005F120000}"/>
    <hyperlink ref="N858" r:id="rId4705" xr:uid="{00000000-0004-0000-0100-000060120000}"/>
    <hyperlink ref="L859" r:id="rId4706" xr:uid="{00000000-0004-0000-0100-000061120000}"/>
    <hyperlink ref="M859" r:id="rId4707" xr:uid="{00000000-0004-0000-0100-000062120000}"/>
    <hyperlink ref="N859" r:id="rId4708" xr:uid="{00000000-0004-0000-0100-000063120000}"/>
    <hyperlink ref="L860" r:id="rId4709" xr:uid="{00000000-0004-0000-0100-000064120000}"/>
    <hyperlink ref="M860" r:id="rId4710" xr:uid="{00000000-0004-0000-0100-000065120000}"/>
    <hyperlink ref="N860" r:id="rId4711" xr:uid="{00000000-0004-0000-0100-000066120000}"/>
    <hyperlink ref="L861" r:id="rId4712" xr:uid="{00000000-0004-0000-0100-000067120000}"/>
    <hyperlink ref="M861" r:id="rId4713" xr:uid="{00000000-0004-0000-0100-000068120000}"/>
    <hyperlink ref="N861" r:id="rId4714" xr:uid="{00000000-0004-0000-0100-000069120000}"/>
    <hyperlink ref="L862" r:id="rId4715" xr:uid="{00000000-0004-0000-0100-00006A120000}"/>
    <hyperlink ref="M862" r:id="rId4716" xr:uid="{00000000-0004-0000-0100-00006B120000}"/>
    <hyperlink ref="N862" r:id="rId4717" xr:uid="{00000000-0004-0000-0100-00006C120000}"/>
    <hyperlink ref="L863" r:id="rId4718" xr:uid="{00000000-0004-0000-0100-00006D120000}"/>
    <hyperlink ref="M863" r:id="rId4719" xr:uid="{00000000-0004-0000-0100-00006E120000}"/>
    <hyperlink ref="N863" r:id="rId4720" xr:uid="{00000000-0004-0000-0100-00006F120000}"/>
    <hyperlink ref="L864" r:id="rId4721" xr:uid="{00000000-0004-0000-0100-000070120000}"/>
    <hyperlink ref="M864" r:id="rId4722" xr:uid="{00000000-0004-0000-0100-000071120000}"/>
    <hyperlink ref="N864" r:id="rId4723" xr:uid="{00000000-0004-0000-0100-000072120000}"/>
    <hyperlink ref="L865" r:id="rId4724" xr:uid="{00000000-0004-0000-0100-000073120000}"/>
    <hyperlink ref="M865" r:id="rId4725" xr:uid="{00000000-0004-0000-0100-000074120000}"/>
    <hyperlink ref="N865" r:id="rId4726" xr:uid="{00000000-0004-0000-0100-000075120000}"/>
    <hyperlink ref="G866" r:id="rId4727" xr:uid="{00000000-0004-0000-0100-000076120000}"/>
    <hyperlink ref="I866" r:id="rId4728" xr:uid="{00000000-0004-0000-0100-000077120000}"/>
    <hyperlink ref="K866" r:id="rId4729" xr:uid="{00000000-0004-0000-0100-000078120000}"/>
    <hyperlink ref="L866" r:id="rId4730" xr:uid="{00000000-0004-0000-0100-000079120000}"/>
    <hyperlink ref="M866" r:id="rId4731" xr:uid="{00000000-0004-0000-0100-00007A120000}"/>
    <hyperlink ref="N866" r:id="rId4732" xr:uid="{00000000-0004-0000-0100-00007B120000}"/>
    <hyperlink ref="G867" r:id="rId4733" display="https://n2t.net/ark:/65665/35dbe6383-c8e1-476d-8f05-f758d9db9bb4" xr:uid="{00000000-0004-0000-0100-00007C120000}"/>
    <hyperlink ref="I867" r:id="rId4734" display="https://n2t.net/ark:/65665/305ffa9d1-8100-4c8e-a056-ae0087c5ba3b" xr:uid="{00000000-0004-0000-0100-00007D120000}"/>
    <hyperlink ref="L867" r:id="rId4735" display="SAMN48403166" xr:uid="{00000000-0004-0000-0100-00007E120000}"/>
    <hyperlink ref="M867" r:id="rId4736" display="SRR33529827" xr:uid="{00000000-0004-0000-0100-00007F120000}"/>
    <hyperlink ref="N867" r:id="rId4737" display="PV651721" xr:uid="{00000000-0004-0000-0100-000080120000}"/>
    <hyperlink ref="L868" r:id="rId4738" xr:uid="{00000000-0004-0000-0100-000081120000}"/>
    <hyperlink ref="M868" r:id="rId4739" xr:uid="{00000000-0004-0000-0100-000082120000}"/>
    <hyperlink ref="N868" r:id="rId4740" xr:uid="{00000000-0004-0000-0100-000083120000}"/>
    <hyperlink ref="L869" r:id="rId4741" xr:uid="{00000000-0004-0000-0100-000084120000}"/>
    <hyperlink ref="M869" r:id="rId4742" xr:uid="{00000000-0004-0000-0100-000085120000}"/>
    <hyperlink ref="N869" r:id="rId4743" xr:uid="{00000000-0004-0000-0100-000086120000}"/>
    <hyperlink ref="G870" r:id="rId4744" display="https://n2t.net/ark:/65665/36612c01c-2ca4-4b43-81fd-88619c7a2896" xr:uid="{00000000-0004-0000-0100-000087120000}"/>
    <hyperlink ref="I870" r:id="rId4745" display="https://n2t.net/ark:/65665/3f8555802-74ce-4fc9-a12d-4e23702aa3e6" xr:uid="{00000000-0004-0000-0100-000088120000}"/>
    <hyperlink ref="L870" r:id="rId4746" display="SAMN48403167" xr:uid="{00000000-0004-0000-0100-000089120000}"/>
    <hyperlink ref="M870" r:id="rId4747" display="SRR33529826" xr:uid="{00000000-0004-0000-0100-00008A120000}"/>
    <hyperlink ref="N870" r:id="rId4748" display="PV651707" xr:uid="{00000000-0004-0000-0100-00008B120000}"/>
    <hyperlink ref="G871" r:id="rId4749" xr:uid="{00000000-0004-0000-0100-00008C120000}"/>
    <hyperlink ref="I871" r:id="rId4750" xr:uid="{00000000-0004-0000-0100-00008D120000}"/>
    <hyperlink ref="K871" r:id="rId4751" xr:uid="{00000000-0004-0000-0100-00008E120000}"/>
    <hyperlink ref="L871" r:id="rId4752" xr:uid="{00000000-0004-0000-0100-00008F120000}"/>
    <hyperlink ref="M871" r:id="rId4753" xr:uid="{00000000-0004-0000-0100-000090120000}"/>
    <hyperlink ref="N871" r:id="rId4754" xr:uid="{00000000-0004-0000-0100-000091120000}"/>
    <hyperlink ref="G872" r:id="rId4755" xr:uid="{00000000-0004-0000-0100-000092120000}"/>
    <hyperlink ref="I872" r:id="rId4756" xr:uid="{00000000-0004-0000-0100-000093120000}"/>
    <hyperlink ref="K872" r:id="rId4757" xr:uid="{00000000-0004-0000-0100-000094120000}"/>
    <hyperlink ref="L872" r:id="rId4758" xr:uid="{00000000-0004-0000-0100-000095120000}"/>
    <hyperlink ref="M872" r:id="rId4759" xr:uid="{00000000-0004-0000-0100-000096120000}"/>
    <hyperlink ref="N872" r:id="rId4760" xr:uid="{00000000-0004-0000-0100-000097120000}"/>
    <hyperlink ref="G873" r:id="rId4761" xr:uid="{00000000-0004-0000-0100-000098120000}"/>
    <hyperlink ref="I873" r:id="rId4762" xr:uid="{00000000-0004-0000-0100-000099120000}"/>
    <hyperlink ref="K873" r:id="rId4763" xr:uid="{00000000-0004-0000-0100-00009A120000}"/>
    <hyperlink ref="L873" r:id="rId4764" xr:uid="{00000000-0004-0000-0100-00009B120000}"/>
    <hyperlink ref="M873" r:id="rId4765" xr:uid="{00000000-0004-0000-0100-00009C120000}"/>
    <hyperlink ref="N873" r:id="rId4766" xr:uid="{00000000-0004-0000-0100-00009D120000}"/>
    <hyperlink ref="G874" r:id="rId4767" xr:uid="{00000000-0004-0000-0100-00009E120000}"/>
    <hyperlink ref="I874" r:id="rId4768" xr:uid="{00000000-0004-0000-0100-00009F120000}"/>
    <hyperlink ref="K874" r:id="rId4769" xr:uid="{00000000-0004-0000-0100-0000A0120000}"/>
    <hyperlink ref="L874" r:id="rId4770" xr:uid="{00000000-0004-0000-0100-0000A1120000}"/>
    <hyperlink ref="M874" r:id="rId4771" xr:uid="{00000000-0004-0000-0100-0000A2120000}"/>
    <hyperlink ref="N874" r:id="rId4772" xr:uid="{00000000-0004-0000-0100-0000A3120000}"/>
    <hyperlink ref="G875" r:id="rId4773" xr:uid="{00000000-0004-0000-0100-0000A4120000}"/>
    <hyperlink ref="K875" r:id="rId4774" xr:uid="{00000000-0004-0000-0100-0000A5120000}"/>
    <hyperlink ref="L875" r:id="rId4775" xr:uid="{00000000-0004-0000-0100-0000A6120000}"/>
    <hyperlink ref="M875" r:id="rId4776" xr:uid="{00000000-0004-0000-0100-0000A7120000}"/>
    <hyperlink ref="N875" r:id="rId4777" xr:uid="{00000000-0004-0000-0100-0000A8120000}"/>
    <hyperlink ref="G876" r:id="rId4778" xr:uid="{00000000-0004-0000-0100-0000A9120000}"/>
    <hyperlink ref="I876" r:id="rId4779" xr:uid="{00000000-0004-0000-0100-0000AA120000}"/>
    <hyperlink ref="K876" r:id="rId4780" xr:uid="{00000000-0004-0000-0100-0000AB120000}"/>
    <hyperlink ref="L876" r:id="rId4781" xr:uid="{00000000-0004-0000-0100-0000AC120000}"/>
    <hyperlink ref="M876" r:id="rId4782" xr:uid="{00000000-0004-0000-0100-0000AD120000}"/>
    <hyperlink ref="N876" r:id="rId4783" xr:uid="{00000000-0004-0000-0100-0000AE120000}"/>
    <hyperlink ref="G877" r:id="rId4784" xr:uid="{00000000-0004-0000-0100-0000AF120000}"/>
    <hyperlink ref="I877" r:id="rId4785" xr:uid="{00000000-0004-0000-0100-0000B0120000}"/>
    <hyperlink ref="K877" r:id="rId4786" xr:uid="{00000000-0004-0000-0100-0000B1120000}"/>
    <hyperlink ref="L877" r:id="rId4787" xr:uid="{00000000-0004-0000-0100-0000B2120000}"/>
    <hyperlink ref="M877" r:id="rId4788" xr:uid="{00000000-0004-0000-0100-0000B3120000}"/>
    <hyperlink ref="N877" r:id="rId4789" xr:uid="{00000000-0004-0000-0100-0000B4120000}"/>
    <hyperlink ref="L878" r:id="rId4790" xr:uid="{00000000-0004-0000-0100-0000B5120000}"/>
    <hyperlink ref="M878" r:id="rId4791" xr:uid="{00000000-0004-0000-0100-0000B6120000}"/>
    <hyperlink ref="N878" r:id="rId4792" xr:uid="{00000000-0004-0000-0100-0000B7120000}"/>
    <hyperlink ref="L879" r:id="rId4793" xr:uid="{00000000-0004-0000-0100-0000B8120000}"/>
    <hyperlink ref="M879" r:id="rId4794" xr:uid="{00000000-0004-0000-0100-0000B9120000}"/>
    <hyperlink ref="N879" r:id="rId4795" xr:uid="{00000000-0004-0000-0100-0000BA120000}"/>
    <hyperlink ref="G880" r:id="rId4796" xr:uid="{00000000-0004-0000-0100-0000BB120000}"/>
    <hyperlink ref="I880" r:id="rId4797" xr:uid="{00000000-0004-0000-0100-0000BC120000}"/>
    <hyperlink ref="K880" r:id="rId4798" xr:uid="{00000000-0004-0000-0100-0000BD120000}"/>
    <hyperlink ref="L880" r:id="rId4799" xr:uid="{00000000-0004-0000-0100-0000BE120000}"/>
    <hyperlink ref="M880" r:id="rId4800" xr:uid="{00000000-0004-0000-0100-0000BF120000}"/>
    <hyperlink ref="N880" r:id="rId4801" xr:uid="{00000000-0004-0000-0100-0000C0120000}"/>
    <hyperlink ref="G881" r:id="rId4802" xr:uid="{00000000-0004-0000-0100-0000C1120000}"/>
    <hyperlink ref="I881" r:id="rId4803" xr:uid="{00000000-0004-0000-0100-0000C2120000}"/>
    <hyperlink ref="K881" r:id="rId4804" xr:uid="{00000000-0004-0000-0100-0000C3120000}"/>
    <hyperlink ref="L881" r:id="rId4805" xr:uid="{00000000-0004-0000-0100-0000C4120000}"/>
    <hyperlink ref="M881" r:id="rId4806" xr:uid="{00000000-0004-0000-0100-0000C5120000}"/>
    <hyperlink ref="N881" r:id="rId4807" xr:uid="{00000000-0004-0000-0100-0000C6120000}"/>
    <hyperlink ref="L882" r:id="rId4808" xr:uid="{00000000-0004-0000-0100-0000C7120000}"/>
    <hyperlink ref="M882" r:id="rId4809" xr:uid="{00000000-0004-0000-0100-0000C8120000}"/>
    <hyperlink ref="N882" r:id="rId4810" xr:uid="{00000000-0004-0000-0100-0000C9120000}"/>
    <hyperlink ref="G883" r:id="rId4811" xr:uid="{00000000-0004-0000-0100-0000CA120000}"/>
    <hyperlink ref="I883" r:id="rId4812" xr:uid="{00000000-0004-0000-0100-0000CB120000}"/>
    <hyperlink ref="K883" r:id="rId4813" xr:uid="{00000000-0004-0000-0100-0000CC120000}"/>
    <hyperlink ref="L883" r:id="rId4814" xr:uid="{00000000-0004-0000-0100-0000CD120000}"/>
    <hyperlink ref="N883" r:id="rId4815" xr:uid="{00000000-0004-0000-0100-0000CE120000}"/>
    <hyperlink ref="G884" r:id="rId4816" xr:uid="{00000000-0004-0000-0100-0000CF120000}"/>
    <hyperlink ref="I884" r:id="rId4817" xr:uid="{00000000-0004-0000-0100-0000D0120000}"/>
    <hyperlink ref="K884" r:id="rId4818" xr:uid="{00000000-0004-0000-0100-0000D1120000}"/>
    <hyperlink ref="L884" r:id="rId4819" xr:uid="{00000000-0004-0000-0100-0000D2120000}"/>
    <hyperlink ref="M884" r:id="rId4820" xr:uid="{00000000-0004-0000-0100-0000D3120000}"/>
    <hyperlink ref="N884" r:id="rId4821" xr:uid="{00000000-0004-0000-0100-0000D4120000}"/>
    <hyperlink ref="G885" r:id="rId4822" xr:uid="{00000000-0004-0000-0100-0000D5120000}"/>
    <hyperlink ref="K885" r:id="rId4823" xr:uid="{00000000-0004-0000-0100-0000D6120000}"/>
    <hyperlink ref="L885" r:id="rId4824" xr:uid="{00000000-0004-0000-0100-0000D7120000}"/>
    <hyperlink ref="M885" r:id="rId4825" xr:uid="{00000000-0004-0000-0100-0000D8120000}"/>
    <hyperlink ref="N885" r:id="rId4826" xr:uid="{00000000-0004-0000-0100-0000D9120000}"/>
    <hyperlink ref="G886" r:id="rId4827" display="https://n2t.net/ark:/65665/3e241a607-0c8d-4e6e-a078-1d7a241031ab" xr:uid="{00000000-0004-0000-0100-0000DA120000}"/>
    <hyperlink ref="I886" r:id="rId4828" display="https://n2t.net/ark:/65665/377fa30c9-5d0f-438f-a19d-aad7a5ee2466" xr:uid="{00000000-0004-0000-0100-0000DB120000}"/>
    <hyperlink ref="L886" r:id="rId4829" display="SAMN48403072" xr:uid="{00000000-0004-0000-0100-0000DC120000}"/>
    <hyperlink ref="M886" r:id="rId4830" display="SRR33529857" xr:uid="{00000000-0004-0000-0100-0000DD120000}"/>
    <hyperlink ref="N886" r:id="rId4831" display="PV660487" xr:uid="{00000000-0004-0000-0100-0000DE120000}"/>
    <hyperlink ref="G887" r:id="rId4832" xr:uid="{00000000-0004-0000-0100-0000DF120000}"/>
    <hyperlink ref="I887" r:id="rId4833" xr:uid="{00000000-0004-0000-0100-0000E0120000}"/>
    <hyperlink ref="K887" r:id="rId4834" xr:uid="{00000000-0004-0000-0100-0000E1120000}"/>
    <hyperlink ref="L887" r:id="rId4835" xr:uid="{00000000-0004-0000-0100-0000E2120000}"/>
    <hyperlink ref="M887" r:id="rId4836" xr:uid="{00000000-0004-0000-0100-0000E3120000}"/>
    <hyperlink ref="N887" r:id="rId4837" xr:uid="{00000000-0004-0000-0100-0000E4120000}"/>
    <hyperlink ref="G888" r:id="rId4838" display="https://n2t.net/ark:/65665/3fadf703f-c0e0-49f5-af17-eb2b4d4b1a3e" xr:uid="{00000000-0004-0000-0100-0000E5120000}"/>
    <hyperlink ref="I888" r:id="rId4839" display="https://n2t.net/ark:/65665/3c4316e81-10f1-4cbe-8c4e-389f46b749b8" xr:uid="{00000000-0004-0000-0100-0000E6120000}"/>
    <hyperlink ref="L888" r:id="rId4840" display="SAMN48403114" xr:uid="{00000000-0004-0000-0100-0000E7120000}"/>
    <hyperlink ref="M888" r:id="rId4841" display="SRR33529836" xr:uid="{00000000-0004-0000-0100-0000E8120000}"/>
    <hyperlink ref="N888" r:id="rId4842" display="PV660497" xr:uid="{00000000-0004-0000-0100-0000E9120000}"/>
    <hyperlink ref="G889" r:id="rId4843" display="https://n2t.net/ark:/65665/3553b2677-e933-4dba-a994-5645586d3735" xr:uid="{00000000-0004-0000-0100-0000EA120000}"/>
    <hyperlink ref="I889" r:id="rId4844" display="https://n2t.net/ark:/65665/3d8782641-ccd0-4ab5-b509-4f5e39defafe" xr:uid="{00000000-0004-0000-0100-0000EB120000}"/>
    <hyperlink ref="L889" r:id="rId4845" display="SAMN48403115" xr:uid="{00000000-0004-0000-0100-0000EC120000}"/>
    <hyperlink ref="M889" r:id="rId4846" display="SRR33529835" xr:uid="{00000000-0004-0000-0100-0000ED120000}"/>
    <hyperlink ref="N889" r:id="rId4847" display="PV660490" xr:uid="{00000000-0004-0000-0100-0000EE120000}"/>
    <hyperlink ref="G890" r:id="rId4848" xr:uid="{00000000-0004-0000-0100-0000EF120000}"/>
    <hyperlink ref="I890" r:id="rId4849" xr:uid="{00000000-0004-0000-0100-0000F0120000}"/>
    <hyperlink ref="K890" r:id="rId4850" xr:uid="{00000000-0004-0000-0100-0000F1120000}"/>
    <hyperlink ref="L890" r:id="rId4851" xr:uid="{00000000-0004-0000-0100-0000F2120000}"/>
    <hyperlink ref="M890" r:id="rId4852" xr:uid="{00000000-0004-0000-0100-0000F3120000}"/>
    <hyperlink ref="N890" r:id="rId4853" xr:uid="{00000000-0004-0000-0100-0000F4120000}"/>
    <hyperlink ref="G891" r:id="rId4854" display="https://n2t.net/ark:/65665/30706bcca-fa55-41c0-92e3-ad5c393a88c8" xr:uid="{00000000-0004-0000-0100-0000F5120000}"/>
    <hyperlink ref="I891" r:id="rId4855" display="https://n2t.net/ark:/65665/33002e407-285f-4cb9-b37b-f69c01cb7e85" xr:uid="{00000000-0004-0000-0100-0000F6120000}"/>
    <hyperlink ref="L891" r:id="rId4856" display="SAMN48403174" xr:uid="{00000000-0004-0000-0100-0000F7120000}"/>
    <hyperlink ref="M891" r:id="rId4857" display="SRR33529818" xr:uid="{00000000-0004-0000-0100-0000F8120000}"/>
    <hyperlink ref="N891" r:id="rId4858" display="PV660498" xr:uid="{00000000-0004-0000-0100-0000F9120000}"/>
    <hyperlink ref="G892" r:id="rId4859" display="https://n2t.net/ark:/65665/3758f1921-13b6-47db-8f57-5552884fac99" xr:uid="{00000000-0004-0000-0100-0000FA120000}"/>
    <hyperlink ref="I892" r:id="rId4860" display="https://n2t.net/ark:/65665/32bda064d-aa69-497d-9a42-ac769564bb3f" xr:uid="{00000000-0004-0000-0100-0000FB120000}"/>
    <hyperlink ref="L892" r:id="rId4861" display="SAMN48403175" xr:uid="{00000000-0004-0000-0100-0000FC120000}"/>
    <hyperlink ref="M892" r:id="rId4862" display="SRR33529817" xr:uid="{00000000-0004-0000-0100-0000FD120000}"/>
    <hyperlink ref="N892" r:id="rId4863" display="PV660499" xr:uid="{00000000-0004-0000-0100-0000FE120000}"/>
    <hyperlink ref="G893" r:id="rId4864" display="https://n2t.net/ark:/65665/3ec565cb8-c0dd-4cb2-bf40-5995226f673f" xr:uid="{00000000-0004-0000-0100-0000FF120000}"/>
    <hyperlink ref="I893" r:id="rId4865" display="https://n2t.net/ark:/65665/31c580373-395a-4274-aa24-3e75877b9b73" xr:uid="{00000000-0004-0000-0100-000000130000}"/>
    <hyperlink ref="L893" r:id="rId4866" display="SAMN48403176" xr:uid="{00000000-0004-0000-0100-000001130000}"/>
    <hyperlink ref="M893" r:id="rId4867" display="SRR33529816" xr:uid="{00000000-0004-0000-0100-000002130000}"/>
    <hyperlink ref="N893" r:id="rId4868" display="PV660488" xr:uid="{00000000-0004-0000-0100-000003130000}"/>
    <hyperlink ref="G894" r:id="rId4869" display="https://n2t.net/ark:/65665/3a94e743c-7475-46df-a1a0-2ef5c51ebd84" xr:uid="{00000000-0004-0000-0100-000004130000}"/>
    <hyperlink ref="I894" r:id="rId4870" display="https://n2t.net/ark:/65665/3e4f33a25-1fbd-42c5-bcb3-2c1f288140cb" xr:uid="{00000000-0004-0000-0100-000005130000}"/>
    <hyperlink ref="L894" r:id="rId4871" display="SAMN48403177" xr:uid="{00000000-0004-0000-0100-000006130000}"/>
    <hyperlink ref="M894" r:id="rId4872" display="SRR33529815" xr:uid="{00000000-0004-0000-0100-000007130000}"/>
    <hyperlink ref="N894" r:id="rId4873" display="PV660491" xr:uid="{00000000-0004-0000-0100-000008130000}"/>
    <hyperlink ref="G895" r:id="rId4874" xr:uid="{00000000-0004-0000-0100-000009130000}"/>
    <hyperlink ref="K895" r:id="rId4875" xr:uid="{00000000-0004-0000-0100-00000A130000}"/>
    <hyperlink ref="L895" r:id="rId4876" xr:uid="{00000000-0004-0000-0100-00000B130000}"/>
    <hyperlink ref="M895" r:id="rId4877" xr:uid="{00000000-0004-0000-0100-00000C130000}"/>
    <hyperlink ref="N895" r:id="rId4878" xr:uid="{00000000-0004-0000-0100-00000D130000}"/>
    <hyperlink ref="G896" r:id="rId4879" xr:uid="{00000000-0004-0000-0100-00000E130000}"/>
    <hyperlink ref="I896" r:id="rId4880" xr:uid="{00000000-0004-0000-0100-00000F130000}"/>
    <hyperlink ref="K896" r:id="rId4881" xr:uid="{00000000-0004-0000-0100-000010130000}"/>
    <hyperlink ref="L896" r:id="rId4882" xr:uid="{00000000-0004-0000-0100-000011130000}"/>
    <hyperlink ref="M896" r:id="rId4883" xr:uid="{00000000-0004-0000-0100-000012130000}"/>
    <hyperlink ref="N896" r:id="rId4884" xr:uid="{00000000-0004-0000-0100-000013130000}"/>
    <hyperlink ref="G897" r:id="rId4885" xr:uid="{00000000-0004-0000-0100-000014130000}"/>
    <hyperlink ref="I897" r:id="rId4886" xr:uid="{00000000-0004-0000-0100-000015130000}"/>
    <hyperlink ref="L897" r:id="rId4887" xr:uid="{00000000-0004-0000-0100-000016130000}"/>
    <hyperlink ref="M897" r:id="rId4888" xr:uid="{00000000-0004-0000-0100-000017130000}"/>
    <hyperlink ref="N897" r:id="rId4889" xr:uid="{00000000-0004-0000-0100-000018130000}"/>
    <hyperlink ref="G898" r:id="rId4890" xr:uid="{00000000-0004-0000-0100-000019130000}"/>
    <hyperlink ref="I898" r:id="rId4891" xr:uid="{00000000-0004-0000-0100-00001A130000}"/>
    <hyperlink ref="K898" r:id="rId4892" xr:uid="{00000000-0004-0000-0100-00001B130000}"/>
    <hyperlink ref="L898" r:id="rId4893" xr:uid="{00000000-0004-0000-0100-00001C130000}"/>
    <hyperlink ref="M898" r:id="rId4894" xr:uid="{00000000-0004-0000-0100-00001D130000}"/>
    <hyperlink ref="N898" r:id="rId4895" xr:uid="{00000000-0004-0000-0100-00001E130000}"/>
    <hyperlink ref="G899" r:id="rId4896" xr:uid="{00000000-0004-0000-0100-00001F130000}"/>
    <hyperlink ref="K899" r:id="rId4897" xr:uid="{00000000-0004-0000-0100-000020130000}"/>
    <hyperlink ref="L899" r:id="rId4898" xr:uid="{00000000-0004-0000-0100-000021130000}"/>
    <hyperlink ref="M899" r:id="rId4899" xr:uid="{00000000-0004-0000-0100-000022130000}"/>
    <hyperlink ref="N899" r:id="rId4900" xr:uid="{00000000-0004-0000-0100-000023130000}"/>
    <hyperlink ref="L900" r:id="rId4901" xr:uid="{00000000-0004-0000-0100-000024130000}"/>
    <hyperlink ref="M900" r:id="rId4902" xr:uid="{00000000-0004-0000-0100-000025130000}"/>
    <hyperlink ref="N900" r:id="rId4903" xr:uid="{00000000-0004-0000-0100-000026130000}"/>
    <hyperlink ref="L901" r:id="rId4904" xr:uid="{00000000-0004-0000-0100-000027130000}"/>
    <hyperlink ref="M901" r:id="rId4905" xr:uid="{00000000-0004-0000-0100-000028130000}"/>
    <hyperlink ref="N901" r:id="rId4906" xr:uid="{00000000-0004-0000-0100-000029130000}"/>
    <hyperlink ref="G902" r:id="rId4907" xr:uid="{00000000-0004-0000-0100-00002A130000}"/>
    <hyperlink ref="I902" r:id="rId4908" xr:uid="{00000000-0004-0000-0100-00002B130000}"/>
    <hyperlink ref="K902" r:id="rId4909" xr:uid="{00000000-0004-0000-0100-00002C130000}"/>
    <hyperlink ref="L902" r:id="rId4910" xr:uid="{00000000-0004-0000-0100-00002D130000}"/>
    <hyperlink ref="M902" r:id="rId4911" xr:uid="{00000000-0004-0000-0100-00002E130000}"/>
    <hyperlink ref="N902" r:id="rId4912" xr:uid="{00000000-0004-0000-0100-00002F130000}"/>
    <hyperlink ref="G903" r:id="rId4913" xr:uid="{00000000-0004-0000-0100-000030130000}"/>
    <hyperlink ref="I903" r:id="rId4914" xr:uid="{00000000-0004-0000-0100-000031130000}"/>
    <hyperlink ref="K903" r:id="rId4915" xr:uid="{00000000-0004-0000-0100-000032130000}"/>
    <hyperlink ref="L903" r:id="rId4916" xr:uid="{00000000-0004-0000-0100-000033130000}"/>
    <hyperlink ref="M903" r:id="rId4917" xr:uid="{00000000-0004-0000-0100-000034130000}"/>
    <hyperlink ref="N903" r:id="rId4918" xr:uid="{00000000-0004-0000-0100-000035130000}"/>
    <hyperlink ref="I904" r:id="rId4919" xr:uid="{00000000-0004-0000-0100-000036130000}"/>
    <hyperlink ref="K904" r:id="rId4920" xr:uid="{00000000-0004-0000-0100-000037130000}"/>
    <hyperlink ref="L904" r:id="rId4921" xr:uid="{00000000-0004-0000-0100-000038130000}"/>
    <hyperlink ref="M904" r:id="rId4922" xr:uid="{00000000-0004-0000-0100-000039130000}"/>
    <hyperlink ref="N904" r:id="rId4923" xr:uid="{00000000-0004-0000-0100-00003A130000}"/>
    <hyperlink ref="G905" r:id="rId4924" xr:uid="{00000000-0004-0000-0100-00003B130000}"/>
    <hyperlink ref="I905" r:id="rId4925" xr:uid="{00000000-0004-0000-0100-00003C130000}"/>
    <hyperlink ref="K905" r:id="rId4926" xr:uid="{00000000-0004-0000-0100-00003D130000}"/>
    <hyperlink ref="L905" r:id="rId4927" xr:uid="{00000000-0004-0000-0100-00003E130000}"/>
    <hyperlink ref="M905" r:id="rId4928" xr:uid="{00000000-0004-0000-0100-00003F130000}"/>
    <hyperlink ref="N905" r:id="rId4929" xr:uid="{00000000-0004-0000-0100-000040130000}"/>
    <hyperlink ref="G906" r:id="rId4930" xr:uid="{00000000-0004-0000-0100-000041130000}"/>
    <hyperlink ref="I906" r:id="rId4931" xr:uid="{00000000-0004-0000-0100-000042130000}"/>
    <hyperlink ref="K906" r:id="rId4932" xr:uid="{00000000-0004-0000-0100-000043130000}"/>
    <hyperlink ref="L906" r:id="rId4933" xr:uid="{00000000-0004-0000-0100-000044130000}"/>
    <hyperlink ref="M906" r:id="rId4934" xr:uid="{00000000-0004-0000-0100-000045130000}"/>
    <hyperlink ref="N906" r:id="rId4935" xr:uid="{00000000-0004-0000-0100-000046130000}"/>
    <hyperlink ref="G907" r:id="rId4936" xr:uid="{00000000-0004-0000-0100-000047130000}"/>
    <hyperlink ref="I907" r:id="rId4937" xr:uid="{00000000-0004-0000-0100-000048130000}"/>
    <hyperlink ref="K907" r:id="rId4938" xr:uid="{00000000-0004-0000-0100-000049130000}"/>
    <hyperlink ref="L907" r:id="rId4939" xr:uid="{00000000-0004-0000-0100-00004A130000}"/>
    <hyperlink ref="M907" r:id="rId4940" xr:uid="{00000000-0004-0000-0100-00004B130000}"/>
    <hyperlink ref="N907" r:id="rId4941" xr:uid="{00000000-0004-0000-0100-00004C130000}"/>
    <hyperlink ref="G908" r:id="rId4942" xr:uid="{00000000-0004-0000-0100-00004D130000}"/>
    <hyperlink ref="I908" r:id="rId4943" xr:uid="{00000000-0004-0000-0100-00004E130000}"/>
    <hyperlink ref="K908" r:id="rId4944" xr:uid="{00000000-0004-0000-0100-00004F130000}"/>
    <hyperlink ref="L908" r:id="rId4945" xr:uid="{00000000-0004-0000-0100-000050130000}"/>
    <hyperlink ref="M908" r:id="rId4946" xr:uid="{00000000-0004-0000-0100-000051130000}"/>
    <hyperlink ref="N908" r:id="rId4947" xr:uid="{00000000-0004-0000-0100-000052130000}"/>
    <hyperlink ref="G909" r:id="rId4948" xr:uid="{00000000-0004-0000-0100-000053130000}"/>
    <hyperlink ref="I909" r:id="rId4949" xr:uid="{00000000-0004-0000-0100-000054130000}"/>
    <hyperlink ref="K909" r:id="rId4950" xr:uid="{00000000-0004-0000-0100-000055130000}"/>
    <hyperlink ref="L909" r:id="rId4951" xr:uid="{00000000-0004-0000-0100-000056130000}"/>
    <hyperlink ref="M909" r:id="rId4952" xr:uid="{00000000-0004-0000-0100-000057130000}"/>
    <hyperlink ref="N909" r:id="rId4953" xr:uid="{00000000-0004-0000-0100-000058130000}"/>
    <hyperlink ref="G910" r:id="rId4954" xr:uid="{00000000-0004-0000-0100-000059130000}"/>
    <hyperlink ref="I910" r:id="rId4955" xr:uid="{00000000-0004-0000-0100-00005A130000}"/>
    <hyperlink ref="K910" r:id="rId4956" xr:uid="{00000000-0004-0000-0100-00005B130000}"/>
    <hyperlink ref="L910" r:id="rId4957" xr:uid="{00000000-0004-0000-0100-00005C130000}"/>
    <hyperlink ref="M910" r:id="rId4958" xr:uid="{00000000-0004-0000-0100-00005D130000}"/>
    <hyperlink ref="N910" r:id="rId4959" xr:uid="{00000000-0004-0000-0100-00005E130000}"/>
    <hyperlink ref="G911" r:id="rId4960" display="https://n2t.net/ark:/65665/3cc526005-c33a-43e0-96f3-17b6a68e7ab6" xr:uid="{00000000-0004-0000-0100-00005F130000}"/>
    <hyperlink ref="I911" r:id="rId4961" display="https://n2t.net/ark:/65665/3170593f4-e7cc-477e-9e80-6b7e17447549" xr:uid="{00000000-0004-0000-0100-000060130000}"/>
    <hyperlink ref="L911" r:id="rId4962" display="SAMN48403178" xr:uid="{00000000-0004-0000-0100-000061130000}"/>
    <hyperlink ref="M911" r:id="rId4963" display="SRR33529814" xr:uid="{00000000-0004-0000-0100-000062130000}"/>
    <hyperlink ref="N911" r:id="rId4964" display="PV637416" xr:uid="{00000000-0004-0000-0100-000063130000}"/>
    <hyperlink ref="G912" r:id="rId4965" display="https://n2t.net/ark:/65665/3029e8178-e7df-474d-bc12-adfc46899ef1" xr:uid="{00000000-0004-0000-0100-000064130000}"/>
    <hyperlink ref="I912" r:id="rId4966" display="https://n2t.net/ark:/65665/30df06668-3b0c-4d73-ba5e-45c57d20ffc0" xr:uid="{00000000-0004-0000-0100-000065130000}"/>
    <hyperlink ref="L912" r:id="rId4967" display="SAMN48403335" xr:uid="{00000000-0004-0000-0100-000066130000}"/>
    <hyperlink ref="M912" r:id="rId4968" display="SRR33529903" xr:uid="{00000000-0004-0000-0100-000067130000}"/>
    <hyperlink ref="N912" r:id="rId4969" display="PV637422" xr:uid="{00000000-0004-0000-0100-000068130000}"/>
    <hyperlink ref="I913" r:id="rId4970" xr:uid="{00000000-0004-0000-0100-000069130000}"/>
    <hyperlink ref="K913" r:id="rId4971" xr:uid="{00000000-0004-0000-0100-00006A130000}"/>
    <hyperlink ref="L913" r:id="rId4972" xr:uid="{00000000-0004-0000-0100-00006B130000}"/>
    <hyperlink ref="M913" r:id="rId4973" xr:uid="{00000000-0004-0000-0100-00006C130000}"/>
    <hyperlink ref="N913" r:id="rId4974" xr:uid="{00000000-0004-0000-0100-00006D130000}"/>
    <hyperlink ref="G914" r:id="rId4975" display="https://n2t.net/ark:/65665/38da4dbe7-090f-4cd1-85c8-4ad48682cd25" xr:uid="{00000000-0004-0000-0100-00006E130000}"/>
    <hyperlink ref="I914" r:id="rId4976" display="https://n2t.net/ark:/65665/3537e713b-b118-45a9-a7f0-99cb1003c247" xr:uid="{00000000-0004-0000-0100-00006F130000}"/>
    <hyperlink ref="L914" r:id="rId4977" display="SAMN48403181" xr:uid="{00000000-0004-0000-0100-000070130000}"/>
    <hyperlink ref="M914" r:id="rId4978" display="SRR33529809" xr:uid="{00000000-0004-0000-0100-000071130000}"/>
    <hyperlink ref="N914" r:id="rId4979" display="PV637425" xr:uid="{00000000-0004-0000-0100-000072130000}"/>
    <hyperlink ref="G915" r:id="rId4980" xr:uid="{00000000-0004-0000-0100-000073130000}"/>
    <hyperlink ref="I915" r:id="rId4981" xr:uid="{00000000-0004-0000-0100-000074130000}"/>
    <hyperlink ref="K915" r:id="rId4982" xr:uid="{00000000-0004-0000-0100-000075130000}"/>
    <hyperlink ref="L915" r:id="rId4983" xr:uid="{00000000-0004-0000-0100-000076130000}"/>
    <hyperlink ref="M915" r:id="rId4984" xr:uid="{00000000-0004-0000-0100-000077130000}"/>
    <hyperlink ref="N915" r:id="rId4985" xr:uid="{00000000-0004-0000-0100-000078130000}"/>
    <hyperlink ref="G916" r:id="rId4986" xr:uid="{00000000-0004-0000-0100-000079130000}"/>
    <hyperlink ref="I916" r:id="rId4987" xr:uid="{00000000-0004-0000-0100-00007A130000}"/>
    <hyperlink ref="K916" r:id="rId4988" xr:uid="{00000000-0004-0000-0100-00007B130000}"/>
    <hyperlink ref="L916" r:id="rId4989" xr:uid="{00000000-0004-0000-0100-00007C130000}"/>
    <hyperlink ref="M916" r:id="rId4990" xr:uid="{00000000-0004-0000-0100-00007D130000}"/>
    <hyperlink ref="N916" r:id="rId4991" xr:uid="{00000000-0004-0000-0100-00007E130000}"/>
    <hyperlink ref="G917" r:id="rId4992" xr:uid="{00000000-0004-0000-0100-00007F130000}"/>
    <hyperlink ref="I917" r:id="rId4993" xr:uid="{00000000-0004-0000-0100-000080130000}"/>
    <hyperlink ref="K917" r:id="rId4994" xr:uid="{00000000-0004-0000-0100-000081130000}"/>
    <hyperlink ref="L917" r:id="rId4995" xr:uid="{00000000-0004-0000-0100-000082130000}"/>
    <hyperlink ref="M917" r:id="rId4996" xr:uid="{00000000-0004-0000-0100-000083130000}"/>
    <hyperlink ref="N917" r:id="rId4997" xr:uid="{00000000-0004-0000-0100-000084130000}"/>
    <hyperlink ref="G918" r:id="rId4998" xr:uid="{00000000-0004-0000-0100-000085130000}"/>
    <hyperlink ref="K918" r:id="rId4999" xr:uid="{00000000-0004-0000-0100-000086130000}"/>
    <hyperlink ref="L918" r:id="rId5000" xr:uid="{00000000-0004-0000-0100-000087130000}"/>
    <hyperlink ref="M918" r:id="rId5001" xr:uid="{00000000-0004-0000-0100-000088130000}"/>
    <hyperlink ref="N918" r:id="rId5002" xr:uid="{00000000-0004-0000-0100-000089130000}"/>
    <hyperlink ref="G919" r:id="rId5003" display="https://n2t.net/ark:/65665/331e231bf-a4a5-41e0-a4c6-d3ea207dffc0" xr:uid="{00000000-0004-0000-0100-00008A130000}"/>
    <hyperlink ref="I919" r:id="rId5004" display="https://n2t.net/ark:/65665/38eda3b93-6ef7-462a-af96-5bb5603d8c69" xr:uid="{00000000-0004-0000-0100-00008B130000}"/>
    <hyperlink ref="L919" r:id="rId5005" display="SAMN48403025" xr:uid="{00000000-0004-0000-0100-00008C130000}"/>
    <hyperlink ref="M919" r:id="rId5006" display="SRR33529885" xr:uid="{00000000-0004-0000-0100-00008D130000}"/>
    <hyperlink ref="N919" r:id="rId5007" display="PV656768" xr:uid="{00000000-0004-0000-0100-00008E130000}"/>
    <hyperlink ref="G920" r:id="rId5008" xr:uid="{00000000-0004-0000-0100-00008F130000}"/>
    <hyperlink ref="I920" r:id="rId5009" xr:uid="{00000000-0004-0000-0100-000090130000}"/>
    <hyperlink ref="K920" r:id="rId5010" xr:uid="{00000000-0004-0000-0100-000091130000}"/>
    <hyperlink ref="L920" r:id="rId5011" xr:uid="{00000000-0004-0000-0100-000092130000}"/>
    <hyperlink ref="M920" r:id="rId5012" xr:uid="{00000000-0004-0000-0100-000093130000}"/>
    <hyperlink ref="N920" r:id="rId5013" xr:uid="{00000000-0004-0000-0100-000094130000}"/>
    <hyperlink ref="G921" r:id="rId5014" xr:uid="{00000000-0004-0000-0100-000095130000}"/>
    <hyperlink ref="I921" r:id="rId5015" xr:uid="{00000000-0004-0000-0100-000096130000}"/>
    <hyperlink ref="K921" r:id="rId5016" xr:uid="{00000000-0004-0000-0100-000097130000}"/>
    <hyperlink ref="L921" r:id="rId5017" xr:uid="{00000000-0004-0000-0100-000098130000}"/>
    <hyperlink ref="M921" r:id="rId5018" xr:uid="{00000000-0004-0000-0100-000099130000}"/>
    <hyperlink ref="N921" r:id="rId5019" xr:uid="{00000000-0004-0000-0100-00009A130000}"/>
    <hyperlink ref="G922" r:id="rId5020" xr:uid="{00000000-0004-0000-0100-00009B130000}"/>
    <hyperlink ref="K922" r:id="rId5021" xr:uid="{00000000-0004-0000-0100-00009C130000}"/>
    <hyperlink ref="L922" r:id="rId5022" xr:uid="{00000000-0004-0000-0100-00009D130000}"/>
    <hyperlink ref="M922" r:id="rId5023" xr:uid="{00000000-0004-0000-0100-00009E130000}"/>
    <hyperlink ref="N922" r:id="rId5024" xr:uid="{00000000-0004-0000-0100-00009F130000}"/>
    <hyperlink ref="G923" r:id="rId5025" xr:uid="{00000000-0004-0000-0100-0000A0130000}"/>
    <hyperlink ref="I923" r:id="rId5026" xr:uid="{00000000-0004-0000-0100-0000A1130000}"/>
    <hyperlink ref="K923" r:id="rId5027" xr:uid="{00000000-0004-0000-0100-0000A2130000}"/>
    <hyperlink ref="L923" r:id="rId5028" xr:uid="{00000000-0004-0000-0100-0000A3130000}"/>
    <hyperlink ref="M923" r:id="rId5029" xr:uid="{00000000-0004-0000-0100-0000A4130000}"/>
    <hyperlink ref="N923" r:id="rId5030" xr:uid="{00000000-0004-0000-0100-0000A5130000}"/>
    <hyperlink ref="G924" r:id="rId5031" xr:uid="{00000000-0004-0000-0100-0000A6130000}"/>
    <hyperlink ref="K924" r:id="rId5032" xr:uid="{00000000-0004-0000-0100-0000A7130000}"/>
    <hyperlink ref="L924" r:id="rId5033" xr:uid="{00000000-0004-0000-0100-0000A8130000}"/>
    <hyperlink ref="M924" r:id="rId5034" xr:uid="{00000000-0004-0000-0100-0000A9130000}"/>
    <hyperlink ref="N924" r:id="rId5035" xr:uid="{00000000-0004-0000-0100-0000AA130000}"/>
    <hyperlink ref="G925" r:id="rId5036" xr:uid="{00000000-0004-0000-0100-0000AB130000}"/>
    <hyperlink ref="I925" r:id="rId5037" xr:uid="{00000000-0004-0000-0100-0000AC130000}"/>
    <hyperlink ref="K925" r:id="rId5038" xr:uid="{00000000-0004-0000-0100-0000AD130000}"/>
    <hyperlink ref="L925" r:id="rId5039" xr:uid="{00000000-0004-0000-0100-0000AE130000}"/>
    <hyperlink ref="M925" r:id="rId5040" xr:uid="{00000000-0004-0000-0100-0000AF130000}"/>
    <hyperlink ref="N925" r:id="rId5041" xr:uid="{00000000-0004-0000-0100-0000B0130000}"/>
    <hyperlink ref="G926" r:id="rId5042" xr:uid="{00000000-0004-0000-0100-0000B1130000}"/>
    <hyperlink ref="K926" r:id="rId5043" xr:uid="{00000000-0004-0000-0100-0000B2130000}"/>
    <hyperlink ref="L926" r:id="rId5044" xr:uid="{00000000-0004-0000-0100-0000B3130000}"/>
    <hyperlink ref="M926" r:id="rId5045" xr:uid="{00000000-0004-0000-0100-0000B4130000}"/>
    <hyperlink ref="N926" r:id="rId5046" xr:uid="{00000000-0004-0000-0100-0000B5130000}"/>
    <hyperlink ref="G927" r:id="rId5047" xr:uid="{00000000-0004-0000-0100-0000B6130000}"/>
    <hyperlink ref="I927" r:id="rId5048" xr:uid="{00000000-0004-0000-0100-0000B7130000}"/>
    <hyperlink ref="K927" r:id="rId5049" xr:uid="{00000000-0004-0000-0100-0000B8130000}"/>
    <hyperlink ref="L927" r:id="rId5050" xr:uid="{00000000-0004-0000-0100-0000B9130000}"/>
    <hyperlink ref="M927" r:id="rId5051" xr:uid="{00000000-0004-0000-0100-0000BA130000}"/>
    <hyperlink ref="N927" r:id="rId5052" xr:uid="{00000000-0004-0000-0100-0000BB130000}"/>
    <hyperlink ref="G928" r:id="rId5053" xr:uid="{00000000-0004-0000-0100-0000BC130000}"/>
    <hyperlink ref="K928" r:id="rId5054" xr:uid="{00000000-0004-0000-0100-0000BD130000}"/>
    <hyperlink ref="L928" r:id="rId5055" xr:uid="{00000000-0004-0000-0100-0000BE130000}"/>
    <hyperlink ref="M928" r:id="rId5056" xr:uid="{00000000-0004-0000-0100-0000BF130000}"/>
    <hyperlink ref="N928" r:id="rId5057" xr:uid="{00000000-0004-0000-0100-0000C0130000}"/>
    <hyperlink ref="G929" r:id="rId5058" xr:uid="{00000000-0004-0000-0100-0000C1130000}"/>
    <hyperlink ref="I929" r:id="rId5059" xr:uid="{00000000-0004-0000-0100-0000C2130000}"/>
    <hyperlink ref="K929" r:id="rId5060" xr:uid="{00000000-0004-0000-0100-0000C3130000}"/>
    <hyperlink ref="L929" r:id="rId5061" xr:uid="{00000000-0004-0000-0100-0000C4130000}"/>
    <hyperlink ref="M929" r:id="rId5062" xr:uid="{00000000-0004-0000-0100-0000C5130000}"/>
    <hyperlink ref="N929" r:id="rId5063" xr:uid="{00000000-0004-0000-0100-0000C6130000}"/>
    <hyperlink ref="G930" r:id="rId5064" xr:uid="{00000000-0004-0000-0100-0000C7130000}"/>
    <hyperlink ref="I930" r:id="rId5065" xr:uid="{00000000-0004-0000-0100-0000C8130000}"/>
    <hyperlink ref="K930" r:id="rId5066" xr:uid="{00000000-0004-0000-0100-0000C9130000}"/>
    <hyperlink ref="L930" r:id="rId5067" xr:uid="{00000000-0004-0000-0100-0000CA130000}"/>
    <hyperlink ref="M930" r:id="rId5068" xr:uid="{00000000-0004-0000-0100-0000CB130000}"/>
    <hyperlink ref="N930" r:id="rId5069" xr:uid="{00000000-0004-0000-0100-0000CC130000}"/>
    <hyperlink ref="G931" r:id="rId5070" display="https://n2t.net/ark:/65665/38500b322-6eec-4884-8c25-8e1f718ca902" xr:uid="{00000000-0004-0000-0100-0000CD130000}"/>
    <hyperlink ref="I931" r:id="rId5071" display="https://n2t.net/ark:/65665/353eb60bf-34fe-4018-928c-69824d13f45c" xr:uid="{00000000-0004-0000-0100-0000CE130000}"/>
    <hyperlink ref="L931" r:id="rId5072" display="SAMN48403182" xr:uid="{00000000-0004-0000-0100-0000CF130000}"/>
    <hyperlink ref="M931" r:id="rId5073" display="SRR33529808" xr:uid="{00000000-0004-0000-0100-0000D0130000}"/>
    <hyperlink ref="N931" r:id="rId5074" display="PV656766" xr:uid="{00000000-0004-0000-0100-0000D1130000}"/>
    <hyperlink ref="G932" r:id="rId5075" display="https://n2t.net/ark:/65665/3e5791612-d919-4a6d-9fd1-2a39c2c9e30f" xr:uid="{00000000-0004-0000-0100-0000D2130000}"/>
    <hyperlink ref="I932" r:id="rId5076" display="https://n2t.net/ark:/65665/349883aa5-0229-43cd-bd0b-ae39ac2556ec" xr:uid="{00000000-0004-0000-0100-0000D3130000}"/>
    <hyperlink ref="L932" r:id="rId5077" display="SAMN48403192" xr:uid="{00000000-0004-0000-0100-0000D4130000}"/>
    <hyperlink ref="M932" r:id="rId5078" display="SRR33529965" xr:uid="{00000000-0004-0000-0100-0000D5130000}"/>
    <hyperlink ref="N932" r:id="rId5079" display="PV656765" xr:uid="{00000000-0004-0000-0100-0000D6130000}"/>
    <hyperlink ref="G933" r:id="rId5080" display="https://n2t.net/ark:/65665/395875507-5d71-4863-b23f-74a8258d298e" xr:uid="{00000000-0004-0000-0100-0000D7130000}"/>
    <hyperlink ref="I933" r:id="rId5081" display="https://n2t.net/ark:/65665/3dd201cb2-3abc-4b12-b2c0-569670622ecf" xr:uid="{00000000-0004-0000-0100-0000D8130000}"/>
    <hyperlink ref="L933" r:id="rId5082" display="SAMN48403184" xr:uid="{00000000-0004-0000-0100-0000D9130000}"/>
    <hyperlink ref="M933" r:id="rId5083" display="SRR33529806" xr:uid="{00000000-0004-0000-0100-0000DA130000}"/>
    <hyperlink ref="N933" r:id="rId5084" display="PV656774" xr:uid="{00000000-0004-0000-0100-0000DB130000}"/>
    <hyperlink ref="G934" r:id="rId5085" xr:uid="{00000000-0004-0000-0100-0000DC130000}"/>
    <hyperlink ref="I934" r:id="rId5086" xr:uid="{00000000-0004-0000-0100-0000DD130000}"/>
    <hyperlink ref="K934" r:id="rId5087" xr:uid="{00000000-0004-0000-0100-0000DE130000}"/>
    <hyperlink ref="L934" r:id="rId5088" xr:uid="{00000000-0004-0000-0100-0000DF130000}"/>
    <hyperlink ref="M934" r:id="rId5089" xr:uid="{00000000-0004-0000-0100-0000E0130000}"/>
    <hyperlink ref="N934" r:id="rId5090" xr:uid="{00000000-0004-0000-0100-0000E1130000}"/>
    <hyperlink ref="G935" r:id="rId5091" xr:uid="{00000000-0004-0000-0100-0000E2130000}"/>
    <hyperlink ref="I935" r:id="rId5092" xr:uid="{00000000-0004-0000-0100-0000E3130000}"/>
    <hyperlink ref="K935" r:id="rId5093" xr:uid="{00000000-0004-0000-0100-0000E4130000}"/>
    <hyperlink ref="L935" r:id="rId5094" xr:uid="{00000000-0004-0000-0100-0000E5130000}"/>
    <hyperlink ref="M935" r:id="rId5095" xr:uid="{00000000-0004-0000-0100-0000E6130000}"/>
    <hyperlink ref="N935" r:id="rId5096" xr:uid="{00000000-0004-0000-0100-0000E7130000}"/>
    <hyperlink ref="G936" r:id="rId5097" display="https://n2t.net/ark:/65665/355a8c8a6-4ffc-4fb0-b4fc-a8869a703481" xr:uid="{00000000-0004-0000-0100-0000E8130000}"/>
    <hyperlink ref="I936" r:id="rId5098" display="https://n2t.net/ark:/65665/3d743d7bf-9035-462e-8fd6-e7a662820b50" xr:uid="{00000000-0004-0000-0100-0000E9130000}"/>
    <hyperlink ref="L936" r:id="rId5099" display="SAMN48403185" xr:uid="{00000000-0004-0000-0100-0000EA130000}"/>
    <hyperlink ref="M936" r:id="rId5100" display="SRR33529973" xr:uid="{00000000-0004-0000-0100-0000EB130000}"/>
    <hyperlink ref="N936" r:id="rId5101" display="PV656763" xr:uid="{00000000-0004-0000-0100-0000EC130000}"/>
    <hyperlink ref="G937" r:id="rId5102" xr:uid="{00000000-0004-0000-0100-0000ED130000}"/>
    <hyperlink ref="I937" r:id="rId5103" xr:uid="{00000000-0004-0000-0100-0000EE130000}"/>
    <hyperlink ref="K937" r:id="rId5104" xr:uid="{00000000-0004-0000-0100-0000EF130000}"/>
    <hyperlink ref="L937" r:id="rId5105" xr:uid="{00000000-0004-0000-0100-0000F0130000}"/>
    <hyperlink ref="M937" r:id="rId5106" xr:uid="{00000000-0004-0000-0100-0000F1130000}"/>
    <hyperlink ref="N937" r:id="rId5107" xr:uid="{00000000-0004-0000-0100-0000F2130000}"/>
    <hyperlink ref="G938" r:id="rId5108" xr:uid="{00000000-0004-0000-0100-0000F3130000}"/>
    <hyperlink ref="I938" r:id="rId5109" xr:uid="{00000000-0004-0000-0100-0000F4130000}"/>
    <hyperlink ref="K938" r:id="rId5110" xr:uid="{00000000-0004-0000-0100-0000F5130000}"/>
    <hyperlink ref="L938" r:id="rId5111" xr:uid="{00000000-0004-0000-0100-0000F6130000}"/>
    <hyperlink ref="M938" r:id="rId5112" xr:uid="{00000000-0004-0000-0100-0000F7130000}"/>
    <hyperlink ref="N938" r:id="rId5113" xr:uid="{00000000-0004-0000-0100-0000F8130000}"/>
    <hyperlink ref="G939" r:id="rId5114" xr:uid="{00000000-0004-0000-0100-0000F9130000}"/>
    <hyperlink ref="I939" r:id="rId5115" xr:uid="{00000000-0004-0000-0100-0000FA130000}"/>
    <hyperlink ref="K939" r:id="rId5116" xr:uid="{00000000-0004-0000-0100-0000FB130000}"/>
    <hyperlink ref="L939" r:id="rId5117" xr:uid="{00000000-0004-0000-0100-0000FC130000}"/>
    <hyperlink ref="M939" r:id="rId5118" xr:uid="{00000000-0004-0000-0100-0000FD130000}"/>
    <hyperlink ref="N939" r:id="rId5119" xr:uid="{00000000-0004-0000-0100-0000FE130000}"/>
    <hyperlink ref="G940" r:id="rId5120" xr:uid="{00000000-0004-0000-0100-0000FF130000}"/>
    <hyperlink ref="I940" r:id="rId5121" xr:uid="{00000000-0004-0000-0100-000000140000}"/>
    <hyperlink ref="K940" r:id="rId5122" xr:uid="{00000000-0004-0000-0100-000001140000}"/>
    <hyperlink ref="L940" r:id="rId5123" xr:uid="{00000000-0004-0000-0100-000002140000}"/>
    <hyperlink ref="M940" r:id="rId5124" xr:uid="{00000000-0004-0000-0100-000003140000}"/>
    <hyperlink ref="N940" r:id="rId5125" xr:uid="{00000000-0004-0000-0100-000004140000}"/>
    <hyperlink ref="G941" r:id="rId5126" xr:uid="{00000000-0004-0000-0100-000005140000}"/>
    <hyperlink ref="I941" r:id="rId5127" xr:uid="{00000000-0004-0000-0100-000006140000}"/>
    <hyperlink ref="K941" r:id="rId5128" xr:uid="{00000000-0004-0000-0100-000007140000}"/>
    <hyperlink ref="L941" r:id="rId5129" xr:uid="{00000000-0004-0000-0100-000008140000}"/>
    <hyperlink ref="M941" r:id="rId5130" xr:uid="{00000000-0004-0000-0100-000009140000}"/>
    <hyperlink ref="N941" r:id="rId5131" xr:uid="{00000000-0004-0000-0100-00000A140000}"/>
    <hyperlink ref="G942" r:id="rId5132" display="https://n2t.net/ark:/65665/3f47b0838-b8d3-4634-a3a6-a334fe82e43c" xr:uid="{00000000-0004-0000-0100-00000B140000}"/>
    <hyperlink ref="I942" r:id="rId5133" display="https://n2t.net/ark:/65665/30dd10821-4815-41f7-afbd-2cda82287933" xr:uid="{00000000-0004-0000-0100-00000C140000}"/>
    <hyperlink ref="L942" r:id="rId5134" display="SAMN48403186" xr:uid="{00000000-0004-0000-0100-00000D140000}"/>
    <hyperlink ref="M942" r:id="rId5135" display="SRR33529972" xr:uid="{00000000-0004-0000-0100-00000E140000}"/>
    <hyperlink ref="N942" r:id="rId5136" display="PV656762" xr:uid="{00000000-0004-0000-0100-00000F140000}"/>
    <hyperlink ref="G943" r:id="rId5137" display="https://n2t.net/ark:/65665/34640e235-8652-462d-bc04-48c499cdb749" xr:uid="{00000000-0004-0000-0100-000010140000}"/>
    <hyperlink ref="I943" r:id="rId5138" display="https://n2t.net/ark:/65665/37e331ee2-e189-4478-9bdc-0e6eefd27c7b" xr:uid="{00000000-0004-0000-0100-000011140000}"/>
    <hyperlink ref="L943" r:id="rId5139" display="SAMN48403187" xr:uid="{00000000-0004-0000-0100-000012140000}"/>
    <hyperlink ref="M943" r:id="rId5140" display="SRR33529971" xr:uid="{00000000-0004-0000-0100-000013140000}"/>
    <hyperlink ref="N943" r:id="rId5141" display="PV656773" xr:uid="{00000000-0004-0000-0100-000014140000}"/>
    <hyperlink ref="G944" r:id="rId5142" xr:uid="{00000000-0004-0000-0100-000015140000}"/>
    <hyperlink ref="I944" r:id="rId5143" xr:uid="{00000000-0004-0000-0100-000016140000}"/>
    <hyperlink ref="K944" r:id="rId5144" xr:uid="{00000000-0004-0000-0100-000017140000}"/>
    <hyperlink ref="L944" r:id="rId5145" xr:uid="{00000000-0004-0000-0100-000018140000}"/>
    <hyperlink ref="M944" r:id="rId5146" xr:uid="{00000000-0004-0000-0100-000019140000}"/>
    <hyperlink ref="N944" r:id="rId5147" xr:uid="{00000000-0004-0000-0100-00001A140000}"/>
    <hyperlink ref="G945" r:id="rId5148" xr:uid="{00000000-0004-0000-0100-00001B140000}"/>
    <hyperlink ref="I945" r:id="rId5149" xr:uid="{00000000-0004-0000-0100-00001C140000}"/>
    <hyperlink ref="K945" r:id="rId5150" xr:uid="{00000000-0004-0000-0100-00001D140000}"/>
    <hyperlink ref="L945" r:id="rId5151" xr:uid="{00000000-0004-0000-0100-00001E140000}"/>
    <hyperlink ref="M945" r:id="rId5152" xr:uid="{00000000-0004-0000-0100-00001F140000}"/>
    <hyperlink ref="N945" r:id="rId5153" xr:uid="{00000000-0004-0000-0100-000020140000}"/>
    <hyperlink ref="G946" r:id="rId5154" xr:uid="{00000000-0004-0000-0100-000021140000}"/>
    <hyperlink ref="K946" r:id="rId5155" xr:uid="{00000000-0004-0000-0100-000022140000}"/>
    <hyperlink ref="L946" r:id="rId5156" xr:uid="{00000000-0004-0000-0100-000023140000}"/>
    <hyperlink ref="M946" r:id="rId5157" xr:uid="{00000000-0004-0000-0100-000024140000}"/>
    <hyperlink ref="N946" r:id="rId5158" xr:uid="{00000000-0004-0000-0100-000025140000}"/>
    <hyperlink ref="G947" r:id="rId5159" xr:uid="{00000000-0004-0000-0100-000026140000}"/>
    <hyperlink ref="I947" r:id="rId5160" xr:uid="{00000000-0004-0000-0100-000027140000}"/>
    <hyperlink ref="K947" r:id="rId5161" xr:uid="{00000000-0004-0000-0100-000028140000}"/>
    <hyperlink ref="L947" r:id="rId5162" xr:uid="{00000000-0004-0000-0100-000029140000}"/>
    <hyperlink ref="M947" r:id="rId5163" xr:uid="{00000000-0004-0000-0100-00002A140000}"/>
    <hyperlink ref="N947" r:id="rId5164" xr:uid="{00000000-0004-0000-0100-00002B140000}"/>
    <hyperlink ref="G948" r:id="rId5165" xr:uid="{00000000-0004-0000-0100-00002C140000}"/>
    <hyperlink ref="I948" r:id="rId5166" xr:uid="{00000000-0004-0000-0100-00002D140000}"/>
    <hyperlink ref="K948" r:id="rId5167" xr:uid="{00000000-0004-0000-0100-00002E140000}"/>
    <hyperlink ref="L948" r:id="rId5168" xr:uid="{00000000-0004-0000-0100-00002F140000}"/>
    <hyperlink ref="M948" r:id="rId5169" xr:uid="{00000000-0004-0000-0100-000030140000}"/>
    <hyperlink ref="N948" r:id="rId5170" xr:uid="{00000000-0004-0000-0100-000031140000}"/>
    <hyperlink ref="G949" r:id="rId5171" xr:uid="{00000000-0004-0000-0100-000032140000}"/>
    <hyperlink ref="I949" r:id="rId5172" xr:uid="{00000000-0004-0000-0100-000033140000}"/>
    <hyperlink ref="K949" r:id="rId5173" xr:uid="{00000000-0004-0000-0100-000034140000}"/>
    <hyperlink ref="L949" r:id="rId5174" xr:uid="{00000000-0004-0000-0100-000035140000}"/>
    <hyperlink ref="M949" r:id="rId5175" xr:uid="{00000000-0004-0000-0100-000036140000}"/>
    <hyperlink ref="N949" r:id="rId5176" xr:uid="{00000000-0004-0000-0100-000037140000}"/>
    <hyperlink ref="L950" r:id="rId5177" xr:uid="{00000000-0004-0000-0100-000038140000}"/>
    <hyperlink ref="M950" r:id="rId5178" xr:uid="{00000000-0004-0000-0100-000039140000}"/>
    <hyperlink ref="N950" r:id="rId5179" xr:uid="{00000000-0004-0000-0100-00003A140000}"/>
    <hyperlink ref="L951" r:id="rId5180" xr:uid="{00000000-0004-0000-0100-00003B140000}"/>
    <hyperlink ref="M951" r:id="rId5181" xr:uid="{00000000-0004-0000-0100-00003C140000}"/>
    <hyperlink ref="N951" r:id="rId5182" xr:uid="{00000000-0004-0000-0100-00003D140000}"/>
    <hyperlink ref="G952" r:id="rId5183" display="https://n2t.net/ark:/65665/37fb90de0-becb-4472-bc52-6de7967ef109" xr:uid="{00000000-0004-0000-0100-00003E140000}"/>
    <hyperlink ref="I952" r:id="rId5184" display="https://n2t.net/ark:/65665/3e733090c-947f-4566-8f51-3e040ade5b51" xr:uid="{00000000-0004-0000-0100-00003F140000}"/>
    <hyperlink ref="L952" r:id="rId5185" display="SAMN48402979" xr:uid="{00000000-0004-0000-0100-000040140000}"/>
    <hyperlink ref="M952" r:id="rId5186" display="SRR33530021" xr:uid="{00000000-0004-0000-0100-000041140000}"/>
    <hyperlink ref="N952" r:id="rId5187" display="PV662072" xr:uid="{00000000-0004-0000-0100-000042140000}"/>
    <hyperlink ref="G953" r:id="rId5188" display="https://n2t.net/ark:/65665/3268014f2-ea45-47ed-abb1-6517990ded47" xr:uid="{00000000-0004-0000-0100-000043140000}"/>
    <hyperlink ref="I953" r:id="rId5189" display="https://n2t.net/ark:/65665/3cdbdbba7-0f0b-4221-b049-113a5e65599b" xr:uid="{00000000-0004-0000-0100-000044140000}"/>
    <hyperlink ref="L953" r:id="rId5190" display="SAMN48402980" xr:uid="{00000000-0004-0000-0100-000045140000}"/>
    <hyperlink ref="M953" r:id="rId5191" display="SRR33530020" xr:uid="{00000000-0004-0000-0100-000046140000}"/>
    <hyperlink ref="N953" r:id="rId5192" display="PV662076" xr:uid="{00000000-0004-0000-0100-000047140000}"/>
    <hyperlink ref="G954" r:id="rId5193" display="https://n2t.net/ark:/65665/32f88016c-5dbf-4696-8237-2b670c133ae4" xr:uid="{00000000-0004-0000-0100-000048140000}"/>
    <hyperlink ref="I954" r:id="rId5194" display="https://n2t.net/ark:/65665/3369ac302-001b-4cb4-83d7-6b6908ace176" xr:uid="{00000000-0004-0000-0100-000049140000}"/>
    <hyperlink ref="L954" r:id="rId5195" display="SAMN48402981" xr:uid="{00000000-0004-0000-0100-00004A140000}"/>
    <hyperlink ref="M954" r:id="rId5196" display="SRR33529813" xr:uid="{00000000-0004-0000-0100-00004B140000}"/>
    <hyperlink ref="N954" r:id="rId5197" display="PV662073" xr:uid="{00000000-0004-0000-0100-00004C140000}"/>
    <hyperlink ref="G955" r:id="rId5198" xr:uid="{00000000-0004-0000-0100-00004D140000}"/>
    <hyperlink ref="I955" r:id="rId5199" xr:uid="{00000000-0004-0000-0100-00004E140000}"/>
    <hyperlink ref="K955" r:id="rId5200" xr:uid="{00000000-0004-0000-0100-00004F140000}"/>
    <hyperlink ref="L955" r:id="rId5201" xr:uid="{00000000-0004-0000-0100-000050140000}"/>
    <hyperlink ref="M955" r:id="rId5202" xr:uid="{00000000-0004-0000-0100-000051140000}"/>
    <hyperlink ref="N955" r:id="rId5203" xr:uid="{00000000-0004-0000-0100-000052140000}"/>
    <hyperlink ref="G956" r:id="rId5204" xr:uid="{00000000-0004-0000-0100-000053140000}"/>
    <hyperlink ref="I956" r:id="rId5205" xr:uid="{00000000-0004-0000-0100-000054140000}"/>
    <hyperlink ref="K956" r:id="rId5206" xr:uid="{00000000-0004-0000-0100-000055140000}"/>
    <hyperlink ref="L956" r:id="rId5207" xr:uid="{00000000-0004-0000-0100-000056140000}"/>
    <hyperlink ref="M956" r:id="rId5208" xr:uid="{00000000-0004-0000-0100-000057140000}"/>
    <hyperlink ref="N956" r:id="rId5209" xr:uid="{00000000-0004-0000-0100-000058140000}"/>
    <hyperlink ref="G957" r:id="rId5210" xr:uid="{00000000-0004-0000-0100-000059140000}"/>
    <hyperlink ref="I957" r:id="rId5211" xr:uid="{00000000-0004-0000-0100-00005A140000}"/>
    <hyperlink ref="K957" r:id="rId5212" xr:uid="{00000000-0004-0000-0100-00005B140000}"/>
    <hyperlink ref="L957" r:id="rId5213" xr:uid="{00000000-0004-0000-0100-00005C140000}"/>
    <hyperlink ref="M957" r:id="rId5214" xr:uid="{00000000-0004-0000-0100-00005D140000}"/>
    <hyperlink ref="N957" r:id="rId5215" xr:uid="{00000000-0004-0000-0100-00005E140000}"/>
    <hyperlink ref="G958" r:id="rId5216" xr:uid="{00000000-0004-0000-0100-00005F140000}"/>
    <hyperlink ref="I958" r:id="rId5217" xr:uid="{00000000-0004-0000-0100-000060140000}"/>
    <hyperlink ref="K958" r:id="rId5218" xr:uid="{00000000-0004-0000-0100-000061140000}"/>
    <hyperlink ref="L958" r:id="rId5219" xr:uid="{00000000-0004-0000-0100-000062140000}"/>
    <hyperlink ref="M958" r:id="rId5220" xr:uid="{00000000-0004-0000-0100-000063140000}"/>
    <hyperlink ref="N958" r:id="rId5221" xr:uid="{00000000-0004-0000-0100-000064140000}"/>
    <hyperlink ref="G959" r:id="rId5222" xr:uid="{00000000-0004-0000-0100-000065140000}"/>
    <hyperlink ref="I959" r:id="rId5223" xr:uid="{00000000-0004-0000-0100-000066140000}"/>
    <hyperlink ref="K959" r:id="rId5224" xr:uid="{00000000-0004-0000-0100-000067140000}"/>
    <hyperlink ref="L959" r:id="rId5225" xr:uid="{00000000-0004-0000-0100-000068140000}"/>
    <hyperlink ref="M959" r:id="rId5226" xr:uid="{00000000-0004-0000-0100-000069140000}"/>
    <hyperlink ref="N959" r:id="rId5227" xr:uid="{00000000-0004-0000-0100-00006A140000}"/>
    <hyperlink ref="G960" r:id="rId5228" xr:uid="{00000000-0004-0000-0100-00006B140000}"/>
    <hyperlink ref="I960" r:id="rId5229" xr:uid="{00000000-0004-0000-0100-00006C140000}"/>
    <hyperlink ref="K960" r:id="rId5230" xr:uid="{00000000-0004-0000-0100-00006D140000}"/>
    <hyperlink ref="L960" r:id="rId5231" xr:uid="{00000000-0004-0000-0100-00006E140000}"/>
    <hyperlink ref="M960" r:id="rId5232" xr:uid="{00000000-0004-0000-0100-00006F140000}"/>
    <hyperlink ref="N960" r:id="rId5233" xr:uid="{00000000-0004-0000-0100-000070140000}"/>
    <hyperlink ref="G961" r:id="rId5234" xr:uid="{00000000-0004-0000-0100-000071140000}"/>
    <hyperlink ref="I961" r:id="rId5235" xr:uid="{00000000-0004-0000-0100-000072140000}"/>
    <hyperlink ref="K961" r:id="rId5236" xr:uid="{00000000-0004-0000-0100-000073140000}"/>
    <hyperlink ref="L961" r:id="rId5237" xr:uid="{00000000-0004-0000-0100-000074140000}"/>
    <hyperlink ref="M961" r:id="rId5238" xr:uid="{00000000-0004-0000-0100-000075140000}"/>
    <hyperlink ref="N961" r:id="rId5239" xr:uid="{00000000-0004-0000-0100-000076140000}"/>
    <hyperlink ref="L962" r:id="rId5240" xr:uid="{00000000-0004-0000-0100-000077140000}"/>
    <hyperlink ref="M962" r:id="rId5241" xr:uid="{00000000-0004-0000-0100-000078140000}"/>
    <hyperlink ref="N962" r:id="rId5242" xr:uid="{00000000-0004-0000-0100-000079140000}"/>
    <hyperlink ref="L963" r:id="rId5243" xr:uid="{00000000-0004-0000-0100-00007A140000}"/>
    <hyperlink ref="M963" r:id="rId5244" xr:uid="{00000000-0004-0000-0100-00007B140000}"/>
    <hyperlink ref="N963" r:id="rId5245" xr:uid="{00000000-0004-0000-0100-00007C140000}"/>
    <hyperlink ref="L964" r:id="rId5246" xr:uid="{00000000-0004-0000-0100-00007D140000}"/>
    <hyperlink ref="M964" r:id="rId5247" xr:uid="{00000000-0004-0000-0100-00007E140000}"/>
    <hyperlink ref="N964" r:id="rId5248" xr:uid="{00000000-0004-0000-0100-00007F140000}"/>
    <hyperlink ref="G965" r:id="rId5249" xr:uid="{00000000-0004-0000-0100-000080140000}"/>
    <hyperlink ref="I965" r:id="rId5250" xr:uid="{00000000-0004-0000-0100-000081140000}"/>
    <hyperlink ref="K965" r:id="rId5251" xr:uid="{00000000-0004-0000-0100-000082140000}"/>
    <hyperlink ref="L965" r:id="rId5252" xr:uid="{00000000-0004-0000-0100-000083140000}"/>
    <hyperlink ref="M965" r:id="rId5253" xr:uid="{00000000-0004-0000-0100-000084140000}"/>
    <hyperlink ref="N965" r:id="rId5254" xr:uid="{00000000-0004-0000-0100-000085140000}"/>
    <hyperlink ref="L966" r:id="rId5255" xr:uid="{00000000-0004-0000-0100-000086140000}"/>
    <hyperlink ref="M966" r:id="rId5256" xr:uid="{00000000-0004-0000-0100-000087140000}"/>
    <hyperlink ref="N966" r:id="rId5257" xr:uid="{00000000-0004-0000-0100-000088140000}"/>
    <hyperlink ref="G967" r:id="rId5258" xr:uid="{00000000-0004-0000-0100-000089140000}"/>
    <hyperlink ref="I967" r:id="rId5259" xr:uid="{00000000-0004-0000-0100-00008A140000}"/>
    <hyperlink ref="K967" r:id="rId5260" xr:uid="{00000000-0004-0000-0100-00008B140000}"/>
    <hyperlink ref="L967" r:id="rId5261" xr:uid="{00000000-0004-0000-0100-00008C140000}"/>
    <hyperlink ref="M967" r:id="rId5262" xr:uid="{00000000-0004-0000-0100-00008D140000}"/>
    <hyperlink ref="N967" r:id="rId5263" xr:uid="{00000000-0004-0000-0100-00008E140000}"/>
    <hyperlink ref="G968" r:id="rId5264" xr:uid="{00000000-0004-0000-0100-00008F140000}"/>
    <hyperlink ref="K968" r:id="rId5265" xr:uid="{00000000-0004-0000-0100-000090140000}"/>
    <hyperlink ref="L968" r:id="rId5266" xr:uid="{00000000-0004-0000-0100-000091140000}"/>
    <hyperlink ref="M968" r:id="rId5267" xr:uid="{00000000-0004-0000-0100-000092140000}"/>
    <hyperlink ref="N968" r:id="rId5268" xr:uid="{00000000-0004-0000-0100-000093140000}"/>
    <hyperlink ref="G969" r:id="rId5269" xr:uid="{00000000-0004-0000-0100-000094140000}"/>
    <hyperlink ref="I969" r:id="rId5270" xr:uid="{00000000-0004-0000-0100-000095140000}"/>
    <hyperlink ref="K969" r:id="rId5271" xr:uid="{00000000-0004-0000-0100-000096140000}"/>
    <hyperlink ref="L969" r:id="rId5272" xr:uid="{00000000-0004-0000-0100-000097140000}"/>
    <hyperlink ref="M969" r:id="rId5273" xr:uid="{00000000-0004-0000-0100-000098140000}"/>
    <hyperlink ref="N969" r:id="rId5274" xr:uid="{00000000-0004-0000-0100-000099140000}"/>
    <hyperlink ref="G970" r:id="rId5275" xr:uid="{00000000-0004-0000-0100-00009A140000}"/>
    <hyperlink ref="I970" r:id="rId5276" xr:uid="{00000000-0004-0000-0100-00009B140000}"/>
    <hyperlink ref="K970" r:id="rId5277" xr:uid="{00000000-0004-0000-0100-00009C140000}"/>
    <hyperlink ref="L970" r:id="rId5278" xr:uid="{00000000-0004-0000-0100-00009D140000}"/>
    <hyperlink ref="M970" r:id="rId5279" xr:uid="{00000000-0004-0000-0100-00009E140000}"/>
    <hyperlink ref="N970" r:id="rId5280" xr:uid="{00000000-0004-0000-0100-00009F140000}"/>
    <hyperlink ref="G971" r:id="rId5281" xr:uid="{00000000-0004-0000-0100-0000A0140000}"/>
    <hyperlink ref="I971" r:id="rId5282" xr:uid="{00000000-0004-0000-0100-0000A1140000}"/>
    <hyperlink ref="K971" r:id="rId5283" xr:uid="{00000000-0004-0000-0100-0000A2140000}"/>
    <hyperlink ref="L971" r:id="rId5284" xr:uid="{00000000-0004-0000-0100-0000A3140000}"/>
    <hyperlink ref="M971" r:id="rId5285" xr:uid="{00000000-0004-0000-0100-0000A4140000}"/>
    <hyperlink ref="N971" r:id="rId5286" xr:uid="{00000000-0004-0000-0100-0000A5140000}"/>
    <hyperlink ref="G972" r:id="rId5287" xr:uid="{00000000-0004-0000-0100-0000A6140000}"/>
    <hyperlink ref="I972" r:id="rId5288" xr:uid="{00000000-0004-0000-0100-0000A7140000}"/>
    <hyperlink ref="K972" r:id="rId5289" xr:uid="{00000000-0004-0000-0100-0000A8140000}"/>
    <hyperlink ref="L972" r:id="rId5290" xr:uid="{00000000-0004-0000-0100-0000A9140000}"/>
    <hyperlink ref="M972" r:id="rId5291" xr:uid="{00000000-0004-0000-0100-0000AA140000}"/>
    <hyperlink ref="N972" r:id="rId5292" xr:uid="{00000000-0004-0000-0100-0000AB140000}"/>
    <hyperlink ref="G973" r:id="rId5293" xr:uid="{00000000-0004-0000-0100-0000AC140000}"/>
    <hyperlink ref="I973" r:id="rId5294" xr:uid="{00000000-0004-0000-0100-0000AD140000}"/>
    <hyperlink ref="K973" r:id="rId5295" xr:uid="{00000000-0004-0000-0100-0000AE140000}"/>
    <hyperlink ref="L973" r:id="rId5296" xr:uid="{00000000-0004-0000-0100-0000AF140000}"/>
    <hyperlink ref="M973" r:id="rId5297" xr:uid="{00000000-0004-0000-0100-0000B0140000}"/>
    <hyperlink ref="N973" r:id="rId5298" xr:uid="{00000000-0004-0000-0100-0000B1140000}"/>
    <hyperlink ref="L974" r:id="rId5299" xr:uid="{00000000-0004-0000-0100-0000B2140000}"/>
    <hyperlink ref="M974" r:id="rId5300" xr:uid="{00000000-0004-0000-0100-0000B3140000}"/>
    <hyperlink ref="N974" r:id="rId5301" xr:uid="{00000000-0004-0000-0100-0000B4140000}"/>
    <hyperlink ref="G975" r:id="rId5302" xr:uid="{00000000-0004-0000-0100-0000B5140000}"/>
    <hyperlink ref="K975" r:id="rId5303" xr:uid="{00000000-0004-0000-0100-0000B6140000}"/>
    <hyperlink ref="L975" r:id="rId5304" xr:uid="{00000000-0004-0000-0100-0000B7140000}"/>
    <hyperlink ref="M975" r:id="rId5305" xr:uid="{00000000-0004-0000-0100-0000B8140000}"/>
    <hyperlink ref="N975" r:id="rId5306" xr:uid="{00000000-0004-0000-0100-0000B9140000}"/>
    <hyperlink ref="L976" r:id="rId5307" xr:uid="{00000000-0004-0000-0100-0000BA140000}"/>
    <hyperlink ref="M976" r:id="rId5308" xr:uid="{00000000-0004-0000-0100-0000BB140000}"/>
    <hyperlink ref="N976" r:id="rId5309" xr:uid="{00000000-0004-0000-0100-0000BC140000}"/>
    <hyperlink ref="G977" r:id="rId5310" xr:uid="{00000000-0004-0000-0100-0000BD140000}"/>
    <hyperlink ref="I977" r:id="rId5311" xr:uid="{00000000-0004-0000-0100-0000BE140000}"/>
    <hyperlink ref="K977" r:id="rId5312" xr:uid="{00000000-0004-0000-0100-0000BF140000}"/>
    <hyperlink ref="L977" r:id="rId5313" xr:uid="{00000000-0004-0000-0100-0000C0140000}"/>
    <hyperlink ref="M977" r:id="rId5314" xr:uid="{00000000-0004-0000-0100-0000C1140000}"/>
    <hyperlink ref="N977" r:id="rId5315" xr:uid="{00000000-0004-0000-0100-0000C2140000}"/>
    <hyperlink ref="G978" r:id="rId5316" xr:uid="{00000000-0004-0000-0100-0000C3140000}"/>
    <hyperlink ref="I978" r:id="rId5317" xr:uid="{00000000-0004-0000-0100-0000C4140000}"/>
    <hyperlink ref="K978" r:id="rId5318" xr:uid="{00000000-0004-0000-0100-0000C5140000}"/>
    <hyperlink ref="L978" r:id="rId5319" xr:uid="{00000000-0004-0000-0100-0000C6140000}"/>
    <hyperlink ref="M978" r:id="rId5320" xr:uid="{00000000-0004-0000-0100-0000C7140000}"/>
    <hyperlink ref="N978" r:id="rId5321" xr:uid="{00000000-0004-0000-0100-0000C8140000}"/>
    <hyperlink ref="G979" r:id="rId5322" display="https://n2t.net/ark:/65665/324ebbb3c-2bd3-493f-869d-bc463dd7cf5d" xr:uid="{00000000-0004-0000-0100-0000C9140000}"/>
    <hyperlink ref="I979" r:id="rId5323" display="https://n2t.net/ark:/65665/30c0adb3d-fd71-4e5b-8472-d528de5116fd" xr:uid="{00000000-0004-0000-0100-0000CA140000}"/>
    <hyperlink ref="L979" r:id="rId5324" display="SAMN48403211" xr:uid="{00000000-0004-0000-0100-0000CB140000}"/>
    <hyperlink ref="M979" r:id="rId5325" display="SRR33529704" xr:uid="{00000000-0004-0000-0100-0000CC140000}"/>
    <hyperlink ref="N979" r:id="rId5326" display="PV670478" xr:uid="{00000000-0004-0000-0100-0000CD140000}"/>
    <hyperlink ref="G980" r:id="rId5327" xr:uid="{00000000-0004-0000-0100-0000CE140000}"/>
    <hyperlink ref="I980" r:id="rId5328" xr:uid="{00000000-0004-0000-0100-0000CF140000}"/>
    <hyperlink ref="K980" r:id="rId5329" xr:uid="{00000000-0004-0000-0100-0000D0140000}"/>
    <hyperlink ref="L980" r:id="rId5330" xr:uid="{00000000-0004-0000-0100-0000D1140000}"/>
    <hyperlink ref="M980" r:id="rId5331" xr:uid="{00000000-0004-0000-0100-0000D2140000}"/>
    <hyperlink ref="N980" r:id="rId5332" xr:uid="{00000000-0004-0000-0100-0000D3140000}"/>
    <hyperlink ref="G981" r:id="rId5333" display="https://n2t.net/ark:/65665/3f43042d6-8c2e-4584-89dc-933cafce518f" xr:uid="{00000000-0004-0000-0100-0000D4140000}"/>
    <hyperlink ref="I981" r:id="rId5334" display="https://n2t.net/ark:/65665/3b1d6eb9e-c8f2-402c-af81-cc3252babee1" xr:uid="{00000000-0004-0000-0100-0000D5140000}"/>
    <hyperlink ref="L981" r:id="rId5335" display="SAMN48403212" xr:uid="{00000000-0004-0000-0100-0000D6140000}"/>
    <hyperlink ref="M981" r:id="rId5336" display="SRR33529703" xr:uid="{00000000-0004-0000-0100-0000D7140000}"/>
    <hyperlink ref="N981" r:id="rId5337" display="PV670471" xr:uid="{00000000-0004-0000-0100-0000D8140000}"/>
    <hyperlink ref="G982" r:id="rId5338" display="https://n2t.net/ark:/65665/372d5a895-b583-4bea-8337-6f1a9dc48923" xr:uid="{00000000-0004-0000-0100-0000D9140000}"/>
    <hyperlink ref="I982" r:id="rId5339" display="https://n2t.net/ark:/65665/313b49077-0a11-482f-b9cd-7ef372afed8c" xr:uid="{00000000-0004-0000-0100-0000DA140000}"/>
    <hyperlink ref="L982" r:id="rId5340" display="SAMN48403209" xr:uid="{00000000-0004-0000-0100-0000DB140000}"/>
    <hyperlink ref="M982" r:id="rId5341" display="SRR33529706" xr:uid="{00000000-0004-0000-0100-0000DC140000}"/>
    <hyperlink ref="N982" r:id="rId5342" display="PV670482" xr:uid="{00000000-0004-0000-0100-0000DD140000}"/>
    <hyperlink ref="G983" r:id="rId5343" xr:uid="{00000000-0004-0000-0100-0000DE140000}"/>
    <hyperlink ref="I983" r:id="rId5344" xr:uid="{00000000-0004-0000-0100-0000DF140000}"/>
    <hyperlink ref="K983" r:id="rId5345" xr:uid="{00000000-0004-0000-0100-0000E0140000}"/>
    <hyperlink ref="L983" r:id="rId5346" xr:uid="{00000000-0004-0000-0100-0000E1140000}"/>
    <hyperlink ref="M983" r:id="rId5347" xr:uid="{00000000-0004-0000-0100-0000E2140000}"/>
    <hyperlink ref="N983" r:id="rId5348" xr:uid="{00000000-0004-0000-0100-0000E3140000}"/>
    <hyperlink ref="G984" r:id="rId5349" xr:uid="{00000000-0004-0000-0100-0000E4140000}"/>
    <hyperlink ref="I984" r:id="rId5350" xr:uid="{00000000-0004-0000-0100-0000E5140000}"/>
    <hyperlink ref="K984" r:id="rId5351" xr:uid="{00000000-0004-0000-0100-0000E6140000}"/>
    <hyperlink ref="L984" r:id="rId5352" xr:uid="{00000000-0004-0000-0100-0000E7140000}"/>
    <hyperlink ref="M984" r:id="rId5353" xr:uid="{00000000-0004-0000-0100-0000E8140000}"/>
    <hyperlink ref="N984" r:id="rId5354" xr:uid="{00000000-0004-0000-0100-0000E9140000}"/>
    <hyperlink ref="G985" r:id="rId5355" xr:uid="{00000000-0004-0000-0100-0000EA140000}"/>
    <hyperlink ref="I985" r:id="rId5356" xr:uid="{00000000-0004-0000-0100-0000EB140000}"/>
    <hyperlink ref="K985" r:id="rId5357" xr:uid="{00000000-0004-0000-0100-0000EC140000}"/>
    <hyperlink ref="L985" r:id="rId5358" xr:uid="{00000000-0004-0000-0100-0000ED140000}"/>
    <hyperlink ref="M985" r:id="rId5359" xr:uid="{00000000-0004-0000-0100-0000EE140000}"/>
    <hyperlink ref="N985" r:id="rId5360" xr:uid="{00000000-0004-0000-0100-0000EF140000}"/>
    <hyperlink ref="G986" r:id="rId5361" display="https://n2t.net/ark:/65665/3683ea84b-5a0d-4372-a8e9-821d8fa40469" xr:uid="{00000000-0004-0000-0100-0000F0140000}"/>
    <hyperlink ref="I986" r:id="rId5362" display="https://n2t.net/ark:/65665/38cd79bc5-1db6-495d-86ca-f0e54dce0430" xr:uid="{00000000-0004-0000-0100-0000F1140000}"/>
    <hyperlink ref="L986" r:id="rId5363" display="SAMN48403207" xr:uid="{00000000-0004-0000-0100-0000F2140000}"/>
    <hyperlink ref="M986" r:id="rId5364" display="SRR33529709" xr:uid="{00000000-0004-0000-0100-0000F3140000}"/>
    <hyperlink ref="N986" r:id="rId5365" display="PV670479" xr:uid="{00000000-0004-0000-0100-0000F4140000}"/>
    <hyperlink ref="G987" r:id="rId5366" display="https://n2t.net/ark:/65665/37de548b9-4e8a-46ad-8ce8-58d4f199230f" xr:uid="{00000000-0004-0000-0100-0000F5140000}"/>
    <hyperlink ref="I987" r:id="rId5367" display="https://n2t.net/ark:/65665/3ca3e19ba-e6a4-4887-917c-fe0460e66434" xr:uid="{00000000-0004-0000-0100-0000F6140000}"/>
    <hyperlink ref="L987" r:id="rId5368" display="SAMN48403208" xr:uid="{00000000-0004-0000-0100-0000F7140000}"/>
    <hyperlink ref="M987" r:id="rId5369" display="SRR33529708" xr:uid="{00000000-0004-0000-0100-0000F8140000}"/>
    <hyperlink ref="N987" r:id="rId5370" display="PV670480" xr:uid="{00000000-0004-0000-0100-0000F9140000}"/>
    <hyperlink ref="G988" r:id="rId5371" xr:uid="{00000000-0004-0000-0100-0000FA140000}"/>
    <hyperlink ref="I988" r:id="rId5372" xr:uid="{00000000-0004-0000-0100-0000FB140000}"/>
    <hyperlink ref="K988" r:id="rId5373" xr:uid="{00000000-0004-0000-0100-0000FC140000}"/>
    <hyperlink ref="L988" r:id="rId5374" xr:uid="{00000000-0004-0000-0100-0000FD140000}"/>
    <hyperlink ref="M988" r:id="rId5375" xr:uid="{00000000-0004-0000-0100-0000FE140000}"/>
    <hyperlink ref="N988" r:id="rId5376" xr:uid="{00000000-0004-0000-0100-0000FF140000}"/>
    <hyperlink ref="G989" r:id="rId5377" display="https://n2t.net/ark:/65665/31036c28b-8653-4e89-94af-1ee07dde0f72" xr:uid="{00000000-0004-0000-0100-000000150000}"/>
    <hyperlink ref="I989" r:id="rId5378" display="https://n2t.net/ark:/65665/3221dc931-0a79-41e1-9697-07c67515269d" xr:uid="{00000000-0004-0000-0100-000001150000}"/>
    <hyperlink ref="L989" r:id="rId5379" display="SAMN48403206" xr:uid="{00000000-0004-0000-0100-000002150000}"/>
    <hyperlink ref="M989" r:id="rId5380" display="SRR33529950" xr:uid="{00000000-0004-0000-0100-000003150000}"/>
    <hyperlink ref="N989" r:id="rId5381" display="PV670467" xr:uid="{00000000-0004-0000-0100-000004150000}"/>
    <hyperlink ref="G990" r:id="rId5382" display="https://n2t.net/ark:/65665/377abd399-ae31-46ff-89e8-7363ac6768c2" xr:uid="{00000000-0004-0000-0100-000005150000}"/>
    <hyperlink ref="I990" r:id="rId5383" display="https://n2t.net/ark:/65665/3c55e7052-c7fb-460c-86f1-14a7686f43f5" xr:uid="{00000000-0004-0000-0100-000006150000}"/>
    <hyperlink ref="L990" r:id="rId5384" display="SAMN48403213" xr:uid="{00000000-0004-0000-0100-000007150000}"/>
    <hyperlink ref="M990" r:id="rId5385" display="SRR33529702" xr:uid="{00000000-0004-0000-0100-000008150000}"/>
    <hyperlink ref="N990" r:id="rId5386" display="PV670468" xr:uid="{00000000-0004-0000-0100-000009150000}"/>
    <hyperlink ref="G991" r:id="rId5387" display="https://n2t.net/ark:/65665/3c8da2497-16e6-4b79-8846-7b1463c297f8" xr:uid="{00000000-0004-0000-0100-00000A150000}"/>
    <hyperlink ref="I991" r:id="rId5388" display="https://n2t.net/ark:/65665/346cb5977-dcfd-4830-9332-8218f0e9842d" xr:uid="{00000000-0004-0000-0100-00000B150000}"/>
    <hyperlink ref="L991" r:id="rId5389" display="SAMN48403210" xr:uid="{00000000-0004-0000-0100-00000C150000}"/>
    <hyperlink ref="M991" r:id="rId5390" display="SRR33529705" xr:uid="{00000000-0004-0000-0100-00000D150000}"/>
    <hyperlink ref="N991" r:id="rId5391" display="PV670484" xr:uid="{00000000-0004-0000-0100-00000E150000}"/>
    <hyperlink ref="G992" r:id="rId5392" xr:uid="{00000000-0004-0000-0100-00000F150000}"/>
    <hyperlink ref="I992" r:id="rId5393" xr:uid="{00000000-0004-0000-0100-000010150000}"/>
    <hyperlink ref="K992" r:id="rId5394" xr:uid="{00000000-0004-0000-0100-000011150000}"/>
    <hyperlink ref="L992" r:id="rId5395" xr:uid="{00000000-0004-0000-0100-000012150000}"/>
    <hyperlink ref="M992" r:id="rId5396" xr:uid="{00000000-0004-0000-0100-000013150000}"/>
    <hyperlink ref="N992" r:id="rId5397" xr:uid="{00000000-0004-0000-0100-000014150000}"/>
    <hyperlink ref="G993" r:id="rId5398" xr:uid="{00000000-0004-0000-0100-000015150000}"/>
    <hyperlink ref="K993" r:id="rId5399" xr:uid="{00000000-0004-0000-0100-000016150000}"/>
    <hyperlink ref="L993" r:id="rId5400" xr:uid="{00000000-0004-0000-0100-000017150000}"/>
    <hyperlink ref="M993" r:id="rId5401" xr:uid="{00000000-0004-0000-0100-000018150000}"/>
    <hyperlink ref="N993" r:id="rId5402" xr:uid="{00000000-0004-0000-0100-000019150000}"/>
    <hyperlink ref="L994" r:id="rId5403" xr:uid="{00000000-0004-0000-0100-00001A150000}"/>
    <hyperlink ref="M994" r:id="rId5404" xr:uid="{00000000-0004-0000-0100-00001B150000}"/>
    <hyperlink ref="N994" r:id="rId5405" xr:uid="{00000000-0004-0000-0100-00001C150000}"/>
    <hyperlink ref="L995" r:id="rId5406" xr:uid="{00000000-0004-0000-0100-00001D150000}"/>
    <hyperlink ref="M995" r:id="rId5407" xr:uid="{00000000-0004-0000-0100-00001E150000}"/>
    <hyperlink ref="N995" r:id="rId5408" xr:uid="{00000000-0004-0000-0100-00001F150000}"/>
    <hyperlink ref="G996" r:id="rId5409" xr:uid="{00000000-0004-0000-0100-000020150000}"/>
    <hyperlink ref="K996" r:id="rId5410" xr:uid="{00000000-0004-0000-0100-000021150000}"/>
    <hyperlink ref="L996" r:id="rId5411" xr:uid="{00000000-0004-0000-0100-000022150000}"/>
    <hyperlink ref="M996" r:id="rId5412" xr:uid="{00000000-0004-0000-0100-000023150000}"/>
    <hyperlink ref="N996" r:id="rId5413" xr:uid="{00000000-0004-0000-0100-000024150000}"/>
    <hyperlink ref="G997" r:id="rId5414" xr:uid="{00000000-0004-0000-0100-000025150000}"/>
    <hyperlink ref="I997" r:id="rId5415" xr:uid="{00000000-0004-0000-0100-000026150000}"/>
    <hyperlink ref="K997" r:id="rId5416" xr:uid="{00000000-0004-0000-0100-000027150000}"/>
    <hyperlink ref="L997" r:id="rId5417" xr:uid="{00000000-0004-0000-0100-000028150000}"/>
    <hyperlink ref="M997" r:id="rId5418" xr:uid="{00000000-0004-0000-0100-000029150000}"/>
    <hyperlink ref="N997" r:id="rId5419" xr:uid="{00000000-0004-0000-0100-00002A150000}"/>
    <hyperlink ref="G998" r:id="rId5420" xr:uid="{00000000-0004-0000-0100-00002B150000}"/>
    <hyperlink ref="I998" r:id="rId5421" xr:uid="{00000000-0004-0000-0100-00002C150000}"/>
    <hyperlink ref="K998" r:id="rId5422" xr:uid="{00000000-0004-0000-0100-00002D150000}"/>
    <hyperlink ref="L998" r:id="rId5423" xr:uid="{00000000-0004-0000-0100-00002E150000}"/>
    <hyperlink ref="M998" r:id="rId5424" xr:uid="{00000000-0004-0000-0100-00002F150000}"/>
    <hyperlink ref="N998" r:id="rId5425" xr:uid="{00000000-0004-0000-0100-000030150000}"/>
    <hyperlink ref="G999" r:id="rId5426" display="https://n2t.net/ark:/65665/306cc2e65-e5dc-4265-8ccc-ef16f3b91750" xr:uid="{00000000-0004-0000-0100-000031150000}"/>
    <hyperlink ref="I999" r:id="rId5427" display="https://n2t.net/ark:/65665/36981ce88-2a8a-45a9-81d3-15cc31ad9ebd" xr:uid="{00000000-0004-0000-0100-000032150000}"/>
    <hyperlink ref="L999" r:id="rId5428" display="SAMN48403306" xr:uid="{00000000-0004-0000-0100-000033150000}"/>
    <hyperlink ref="M999" r:id="rId5429" display="SRR33529767" xr:uid="{00000000-0004-0000-0100-000034150000}"/>
    <hyperlink ref="N999" r:id="rId5430" display="PV656769" xr:uid="{00000000-0004-0000-0100-000035150000}"/>
    <hyperlink ref="G1000" r:id="rId5431" display="https://n2t.net/ark:/65665/324679c19-8e81-489e-a034-1c93f8e3a8a3" xr:uid="{00000000-0004-0000-0100-000036150000}"/>
    <hyperlink ref="I1000" r:id="rId5432" display="https://n2t.net/ark:/65665/3ade252af-cbbc-4444-a789-b84cd3f53a57" xr:uid="{00000000-0004-0000-0100-000037150000}"/>
    <hyperlink ref="L1000" r:id="rId5433" display="SAMN48403307" xr:uid="{00000000-0004-0000-0100-000038150000}"/>
    <hyperlink ref="M1000" r:id="rId5434" display="SRR33529766" xr:uid="{00000000-0004-0000-0100-000039150000}"/>
    <hyperlink ref="N1000" r:id="rId5435" display="PV656767" xr:uid="{00000000-0004-0000-0100-00003A150000}"/>
    <hyperlink ref="G1001" r:id="rId5436" xr:uid="{00000000-0004-0000-0100-00003B150000}"/>
    <hyperlink ref="I1001" r:id="rId5437" xr:uid="{00000000-0004-0000-0100-00003C150000}"/>
    <hyperlink ref="K1001" r:id="rId5438" xr:uid="{00000000-0004-0000-0100-00003D150000}"/>
    <hyperlink ref="L1001" r:id="rId5439" xr:uid="{00000000-0004-0000-0100-00003E150000}"/>
    <hyperlink ref="M1001" r:id="rId5440" xr:uid="{00000000-0004-0000-0100-00003F150000}"/>
    <hyperlink ref="N1001" r:id="rId5441" xr:uid="{00000000-0004-0000-0100-000040150000}"/>
    <hyperlink ref="L1002" r:id="rId5442" xr:uid="{00000000-0004-0000-0100-000041150000}"/>
    <hyperlink ref="M1002" r:id="rId5443" xr:uid="{00000000-0004-0000-0100-000042150000}"/>
    <hyperlink ref="N1002" r:id="rId5444" xr:uid="{00000000-0004-0000-0100-000043150000}"/>
    <hyperlink ref="L1003" r:id="rId5445" xr:uid="{00000000-0004-0000-0100-000044150000}"/>
    <hyperlink ref="M1003" r:id="rId5446" xr:uid="{00000000-0004-0000-0100-000045150000}"/>
    <hyperlink ref="N1003" r:id="rId5447" xr:uid="{00000000-0004-0000-0100-000046150000}"/>
    <hyperlink ref="L1004" r:id="rId5448" xr:uid="{00000000-0004-0000-0100-000047150000}"/>
    <hyperlink ref="M1004" r:id="rId5449" xr:uid="{00000000-0004-0000-0100-000048150000}"/>
    <hyperlink ref="N1004" r:id="rId5450" xr:uid="{00000000-0004-0000-0100-000049150000}"/>
    <hyperlink ref="L1005" r:id="rId5451" xr:uid="{00000000-0004-0000-0100-00004A150000}"/>
    <hyperlink ref="M1005" r:id="rId5452" xr:uid="{00000000-0004-0000-0100-00004B150000}"/>
    <hyperlink ref="N1005" r:id="rId5453" xr:uid="{00000000-0004-0000-0100-00004C150000}"/>
    <hyperlink ref="L1006" r:id="rId5454" xr:uid="{00000000-0004-0000-0100-00004D150000}"/>
    <hyperlink ref="M1006" r:id="rId5455" xr:uid="{00000000-0004-0000-0100-00004E150000}"/>
    <hyperlink ref="N1006" r:id="rId5456" xr:uid="{00000000-0004-0000-0100-00004F150000}"/>
    <hyperlink ref="L1007" r:id="rId5457" xr:uid="{00000000-0004-0000-0100-000050150000}"/>
    <hyperlink ref="M1007" r:id="rId5458" xr:uid="{00000000-0004-0000-0100-000051150000}"/>
    <hyperlink ref="N1007" r:id="rId5459" xr:uid="{00000000-0004-0000-0100-000052150000}"/>
    <hyperlink ref="L1008" r:id="rId5460" xr:uid="{00000000-0004-0000-0100-000053150000}"/>
    <hyperlink ref="M1008" r:id="rId5461" xr:uid="{00000000-0004-0000-0100-000054150000}"/>
    <hyperlink ref="N1008" r:id="rId5462" xr:uid="{00000000-0004-0000-0100-000055150000}"/>
    <hyperlink ref="L1009" r:id="rId5463" xr:uid="{00000000-0004-0000-0100-000056150000}"/>
    <hyperlink ref="M1009" r:id="rId5464" xr:uid="{00000000-0004-0000-0100-000057150000}"/>
    <hyperlink ref="N1009" r:id="rId5465" xr:uid="{00000000-0004-0000-0100-000058150000}"/>
    <hyperlink ref="L1010" r:id="rId5466" xr:uid="{00000000-0004-0000-0100-000059150000}"/>
    <hyperlink ref="M1010" r:id="rId5467" xr:uid="{00000000-0004-0000-0100-00005A150000}"/>
    <hyperlink ref="N1010" r:id="rId5468" xr:uid="{00000000-0004-0000-0100-00005B150000}"/>
    <hyperlink ref="L1011" r:id="rId5469" xr:uid="{00000000-0004-0000-0100-00005C150000}"/>
    <hyperlink ref="M1011" r:id="rId5470" xr:uid="{00000000-0004-0000-0100-00005D150000}"/>
    <hyperlink ref="N1011" r:id="rId5471" xr:uid="{00000000-0004-0000-0100-00005E150000}"/>
    <hyperlink ref="L1012" r:id="rId5472" xr:uid="{00000000-0004-0000-0100-00005F150000}"/>
    <hyperlink ref="M1012" r:id="rId5473" xr:uid="{00000000-0004-0000-0100-000060150000}"/>
    <hyperlink ref="N1012" r:id="rId5474" xr:uid="{00000000-0004-0000-0100-000061150000}"/>
    <hyperlink ref="L1013" r:id="rId5475" xr:uid="{00000000-0004-0000-0100-000062150000}"/>
    <hyperlink ref="M1013" r:id="rId5476" xr:uid="{00000000-0004-0000-0100-000063150000}"/>
    <hyperlink ref="N1013" r:id="rId5477" xr:uid="{00000000-0004-0000-0100-000064150000}"/>
    <hyperlink ref="L1014" r:id="rId5478" xr:uid="{00000000-0004-0000-0100-000065150000}"/>
    <hyperlink ref="M1014" r:id="rId5479" xr:uid="{00000000-0004-0000-0100-000066150000}"/>
    <hyperlink ref="N1014" r:id="rId5480" xr:uid="{00000000-0004-0000-0100-000067150000}"/>
    <hyperlink ref="L1015" r:id="rId5481" xr:uid="{00000000-0004-0000-0100-000068150000}"/>
    <hyperlink ref="M1015" r:id="rId5482" xr:uid="{00000000-0004-0000-0100-000069150000}"/>
    <hyperlink ref="N1015" r:id="rId5483" xr:uid="{00000000-0004-0000-0100-00006A150000}"/>
    <hyperlink ref="L1016" r:id="rId5484" xr:uid="{00000000-0004-0000-0100-00006B150000}"/>
    <hyperlink ref="M1016" r:id="rId5485" xr:uid="{00000000-0004-0000-0100-00006C150000}"/>
    <hyperlink ref="N1016" r:id="rId5486" xr:uid="{00000000-0004-0000-0100-00006D150000}"/>
    <hyperlink ref="L1017" r:id="rId5487" xr:uid="{00000000-0004-0000-0100-00006E150000}"/>
    <hyperlink ref="M1017" r:id="rId5488" xr:uid="{00000000-0004-0000-0100-00006F150000}"/>
    <hyperlink ref="N1017" r:id="rId5489" xr:uid="{00000000-0004-0000-0100-000070150000}"/>
    <hyperlink ref="L1018" r:id="rId5490" xr:uid="{00000000-0004-0000-0100-000071150000}"/>
    <hyperlink ref="M1018" r:id="rId5491" xr:uid="{00000000-0004-0000-0100-000072150000}"/>
    <hyperlink ref="N1018" r:id="rId5492" xr:uid="{00000000-0004-0000-0100-000073150000}"/>
    <hyperlink ref="L1019" r:id="rId5493" xr:uid="{00000000-0004-0000-0100-000074150000}"/>
    <hyperlink ref="M1019" r:id="rId5494" xr:uid="{00000000-0004-0000-0100-000075150000}"/>
    <hyperlink ref="N1019" r:id="rId5495" xr:uid="{00000000-0004-0000-0100-000076150000}"/>
    <hyperlink ref="L1020" r:id="rId5496" xr:uid="{00000000-0004-0000-0100-000077150000}"/>
    <hyperlink ref="M1020" r:id="rId5497" xr:uid="{00000000-0004-0000-0100-000078150000}"/>
    <hyperlink ref="N1020" r:id="rId5498" xr:uid="{00000000-0004-0000-0100-000079150000}"/>
    <hyperlink ref="L1021" r:id="rId5499" xr:uid="{00000000-0004-0000-0100-00007A150000}"/>
    <hyperlink ref="M1021" r:id="rId5500" xr:uid="{00000000-0004-0000-0100-00007B150000}"/>
    <hyperlink ref="N1021" r:id="rId5501" xr:uid="{00000000-0004-0000-0100-00007C150000}"/>
    <hyperlink ref="L1022" r:id="rId5502" xr:uid="{00000000-0004-0000-0100-00007D150000}"/>
    <hyperlink ref="M1022" r:id="rId5503" xr:uid="{00000000-0004-0000-0100-00007E150000}"/>
    <hyperlink ref="N1022" r:id="rId5504" xr:uid="{00000000-0004-0000-0100-00007F150000}"/>
    <hyperlink ref="L1023" r:id="rId5505" xr:uid="{00000000-0004-0000-0100-000080150000}"/>
    <hyperlink ref="M1023" r:id="rId5506" xr:uid="{00000000-0004-0000-0100-000081150000}"/>
    <hyperlink ref="N1023" r:id="rId5507" xr:uid="{00000000-0004-0000-0100-000082150000}"/>
    <hyperlink ref="L1024" r:id="rId5508" xr:uid="{00000000-0004-0000-0100-000083150000}"/>
    <hyperlink ref="M1024" r:id="rId5509" xr:uid="{00000000-0004-0000-0100-000084150000}"/>
    <hyperlink ref="N1024" r:id="rId5510" xr:uid="{00000000-0004-0000-0100-000085150000}"/>
    <hyperlink ref="L1025" r:id="rId5511" xr:uid="{00000000-0004-0000-0100-000086150000}"/>
    <hyperlink ref="M1025" r:id="rId5512" xr:uid="{00000000-0004-0000-0100-000087150000}"/>
    <hyperlink ref="N1025" r:id="rId5513" xr:uid="{00000000-0004-0000-0100-000088150000}"/>
    <hyperlink ref="G1026" r:id="rId5514" xr:uid="{00000000-0004-0000-0100-000089150000}"/>
    <hyperlink ref="I1026" r:id="rId5515" xr:uid="{00000000-0004-0000-0100-00008A150000}"/>
    <hyperlink ref="K1026" r:id="rId5516" xr:uid="{00000000-0004-0000-0100-00008B150000}"/>
    <hyperlink ref="L1026" r:id="rId5517" xr:uid="{00000000-0004-0000-0100-00008C150000}"/>
    <hyperlink ref="M1026" r:id="rId5518" xr:uid="{00000000-0004-0000-0100-00008D150000}"/>
    <hyperlink ref="N1026" r:id="rId5519" xr:uid="{00000000-0004-0000-0100-00008E150000}"/>
    <hyperlink ref="G1027" r:id="rId5520" xr:uid="{00000000-0004-0000-0100-00008F150000}"/>
    <hyperlink ref="I1027" r:id="rId5521" xr:uid="{00000000-0004-0000-0100-000090150000}"/>
    <hyperlink ref="K1027" r:id="rId5522" xr:uid="{00000000-0004-0000-0100-000091150000}"/>
    <hyperlink ref="L1027" r:id="rId5523" xr:uid="{00000000-0004-0000-0100-000092150000}"/>
    <hyperlink ref="M1027" r:id="rId5524" xr:uid="{00000000-0004-0000-0100-000093150000}"/>
    <hyperlink ref="N1027" r:id="rId5525" xr:uid="{00000000-0004-0000-0100-000094150000}"/>
    <hyperlink ref="G1028" r:id="rId5526" xr:uid="{00000000-0004-0000-0100-000095150000}"/>
    <hyperlink ref="I1028" r:id="rId5527" xr:uid="{00000000-0004-0000-0100-000096150000}"/>
    <hyperlink ref="K1028" r:id="rId5528" xr:uid="{00000000-0004-0000-0100-000097150000}"/>
    <hyperlink ref="L1028" r:id="rId5529" xr:uid="{00000000-0004-0000-0100-000098150000}"/>
    <hyperlink ref="M1028" r:id="rId5530" xr:uid="{00000000-0004-0000-0100-000099150000}"/>
    <hyperlink ref="N1028" r:id="rId5531" xr:uid="{00000000-0004-0000-0100-00009A150000}"/>
    <hyperlink ref="G1029" r:id="rId5532" xr:uid="{00000000-0004-0000-0100-00009B150000}"/>
    <hyperlink ref="I1029" r:id="rId5533" xr:uid="{00000000-0004-0000-0100-00009C150000}"/>
    <hyperlink ref="K1029" r:id="rId5534" xr:uid="{00000000-0004-0000-0100-00009D150000}"/>
    <hyperlink ref="L1029" r:id="rId5535" xr:uid="{00000000-0004-0000-0100-00009E150000}"/>
    <hyperlink ref="M1029" r:id="rId5536" xr:uid="{00000000-0004-0000-0100-00009F150000}"/>
    <hyperlink ref="N1029" r:id="rId5537" xr:uid="{00000000-0004-0000-0100-0000A0150000}"/>
    <hyperlink ref="G1030" r:id="rId5538" xr:uid="{00000000-0004-0000-0100-0000A1150000}"/>
    <hyperlink ref="I1030" r:id="rId5539" xr:uid="{00000000-0004-0000-0100-0000A2150000}"/>
    <hyperlink ref="K1030" r:id="rId5540" xr:uid="{00000000-0004-0000-0100-0000A3150000}"/>
    <hyperlink ref="L1030" r:id="rId5541" xr:uid="{00000000-0004-0000-0100-0000A4150000}"/>
    <hyperlink ref="M1030" r:id="rId5542" xr:uid="{00000000-0004-0000-0100-0000A5150000}"/>
    <hyperlink ref="N1030" r:id="rId5543" xr:uid="{00000000-0004-0000-0100-0000A6150000}"/>
    <hyperlink ref="G1031" r:id="rId5544" xr:uid="{00000000-0004-0000-0100-0000A7150000}"/>
    <hyperlink ref="I1031" r:id="rId5545" xr:uid="{00000000-0004-0000-0100-0000A8150000}"/>
    <hyperlink ref="K1031" r:id="rId5546" xr:uid="{00000000-0004-0000-0100-0000A9150000}"/>
    <hyperlink ref="L1031" r:id="rId5547" xr:uid="{00000000-0004-0000-0100-0000AA150000}"/>
    <hyperlink ref="M1031" r:id="rId5548" xr:uid="{00000000-0004-0000-0100-0000AB150000}"/>
    <hyperlink ref="N1031" r:id="rId5549" xr:uid="{00000000-0004-0000-0100-0000AC150000}"/>
    <hyperlink ref="G1032" r:id="rId5550" xr:uid="{00000000-0004-0000-0100-0000AD150000}"/>
    <hyperlink ref="I1032" r:id="rId5551" xr:uid="{00000000-0004-0000-0100-0000AE150000}"/>
    <hyperlink ref="K1032" r:id="rId5552" xr:uid="{00000000-0004-0000-0100-0000AF150000}"/>
    <hyperlink ref="L1032" r:id="rId5553" xr:uid="{00000000-0004-0000-0100-0000B0150000}"/>
    <hyperlink ref="M1032" r:id="rId5554" xr:uid="{00000000-0004-0000-0100-0000B1150000}"/>
    <hyperlink ref="N1032" r:id="rId5555" xr:uid="{00000000-0004-0000-0100-0000B2150000}"/>
    <hyperlink ref="G1033" r:id="rId5556" xr:uid="{00000000-0004-0000-0100-0000B3150000}"/>
    <hyperlink ref="I1033" r:id="rId5557" xr:uid="{00000000-0004-0000-0100-0000B4150000}"/>
    <hyperlink ref="K1033" r:id="rId5558" xr:uid="{00000000-0004-0000-0100-0000B5150000}"/>
    <hyperlink ref="L1033" r:id="rId5559" xr:uid="{00000000-0004-0000-0100-0000B6150000}"/>
    <hyperlink ref="M1033" r:id="rId5560" xr:uid="{00000000-0004-0000-0100-0000B7150000}"/>
    <hyperlink ref="N1033" r:id="rId5561" xr:uid="{00000000-0004-0000-0100-0000B8150000}"/>
    <hyperlink ref="G1034" r:id="rId5562" xr:uid="{00000000-0004-0000-0100-0000B9150000}"/>
    <hyperlink ref="I1034" r:id="rId5563" xr:uid="{00000000-0004-0000-0100-0000BA150000}"/>
    <hyperlink ref="K1034" r:id="rId5564" xr:uid="{00000000-0004-0000-0100-0000BB150000}"/>
    <hyperlink ref="L1034" r:id="rId5565" xr:uid="{00000000-0004-0000-0100-0000BC150000}"/>
    <hyperlink ref="M1034" r:id="rId5566" xr:uid="{00000000-0004-0000-0100-0000BD150000}"/>
    <hyperlink ref="N1034" r:id="rId5567" xr:uid="{00000000-0004-0000-0100-0000BE150000}"/>
    <hyperlink ref="G1035" r:id="rId5568" xr:uid="{00000000-0004-0000-0100-0000BF150000}"/>
    <hyperlink ref="I1035" r:id="rId5569" xr:uid="{00000000-0004-0000-0100-0000C0150000}"/>
    <hyperlink ref="K1035" r:id="rId5570" xr:uid="{00000000-0004-0000-0100-0000C1150000}"/>
    <hyperlink ref="L1035" r:id="rId5571" xr:uid="{00000000-0004-0000-0100-0000C2150000}"/>
    <hyperlink ref="M1035" r:id="rId5572" xr:uid="{00000000-0004-0000-0100-0000C3150000}"/>
    <hyperlink ref="N1035" r:id="rId5573" xr:uid="{00000000-0004-0000-0100-0000C4150000}"/>
    <hyperlink ref="G1036" r:id="rId5574" xr:uid="{00000000-0004-0000-0100-0000C5150000}"/>
    <hyperlink ref="I1036" r:id="rId5575" xr:uid="{00000000-0004-0000-0100-0000C6150000}"/>
    <hyperlink ref="K1036" r:id="rId5576" xr:uid="{00000000-0004-0000-0100-0000C7150000}"/>
    <hyperlink ref="L1036" r:id="rId5577" xr:uid="{00000000-0004-0000-0100-0000C8150000}"/>
    <hyperlink ref="M1036" r:id="rId5578" xr:uid="{00000000-0004-0000-0100-0000C9150000}"/>
    <hyperlink ref="N1036" r:id="rId5579" xr:uid="{00000000-0004-0000-0100-0000CA150000}"/>
    <hyperlink ref="G1037" r:id="rId5580" xr:uid="{00000000-0004-0000-0100-0000CB150000}"/>
    <hyperlink ref="I1037" r:id="rId5581" xr:uid="{00000000-0004-0000-0100-0000CC150000}"/>
    <hyperlink ref="K1037" r:id="rId5582" xr:uid="{00000000-0004-0000-0100-0000CD150000}"/>
    <hyperlink ref="L1037" r:id="rId5583" xr:uid="{00000000-0004-0000-0100-0000CE150000}"/>
    <hyperlink ref="M1037" r:id="rId5584" xr:uid="{00000000-0004-0000-0100-0000CF150000}"/>
    <hyperlink ref="N1037" r:id="rId5585" xr:uid="{00000000-0004-0000-0100-0000D0150000}"/>
    <hyperlink ref="G1038" r:id="rId5586" xr:uid="{00000000-0004-0000-0100-0000D1150000}"/>
    <hyperlink ref="I1038" r:id="rId5587" xr:uid="{00000000-0004-0000-0100-0000D2150000}"/>
    <hyperlink ref="K1038" r:id="rId5588" xr:uid="{00000000-0004-0000-0100-0000D3150000}"/>
    <hyperlink ref="L1038" r:id="rId5589" xr:uid="{00000000-0004-0000-0100-0000D4150000}"/>
    <hyperlink ref="M1038" r:id="rId5590" xr:uid="{00000000-0004-0000-0100-0000D5150000}"/>
    <hyperlink ref="N1038" r:id="rId5591" xr:uid="{00000000-0004-0000-0100-0000D6150000}"/>
    <hyperlink ref="G1039" r:id="rId5592" xr:uid="{00000000-0004-0000-0100-0000D7150000}"/>
    <hyperlink ref="I1039" r:id="rId5593" xr:uid="{00000000-0004-0000-0100-0000D8150000}"/>
    <hyperlink ref="K1039" r:id="rId5594" xr:uid="{00000000-0004-0000-0100-0000D9150000}"/>
    <hyperlink ref="L1039" r:id="rId5595" xr:uid="{00000000-0004-0000-0100-0000DA150000}"/>
    <hyperlink ref="M1039" r:id="rId5596" xr:uid="{00000000-0004-0000-0100-0000DB150000}"/>
    <hyperlink ref="N1039" r:id="rId5597" xr:uid="{00000000-0004-0000-0100-0000DC150000}"/>
    <hyperlink ref="G1040" r:id="rId5598" xr:uid="{00000000-0004-0000-0100-0000DD150000}"/>
    <hyperlink ref="I1040" r:id="rId5599" xr:uid="{00000000-0004-0000-0100-0000DE150000}"/>
    <hyperlink ref="K1040" r:id="rId5600" xr:uid="{00000000-0004-0000-0100-0000DF150000}"/>
    <hyperlink ref="L1040" r:id="rId5601" xr:uid="{00000000-0004-0000-0100-0000E0150000}"/>
    <hyperlink ref="M1040" r:id="rId5602" xr:uid="{00000000-0004-0000-0100-0000E1150000}"/>
    <hyperlink ref="N1040" r:id="rId5603" xr:uid="{00000000-0004-0000-0100-0000E2150000}"/>
    <hyperlink ref="G1041" r:id="rId5604" xr:uid="{00000000-0004-0000-0100-0000E3150000}"/>
    <hyperlink ref="I1041" r:id="rId5605" xr:uid="{00000000-0004-0000-0100-0000E4150000}"/>
    <hyperlink ref="K1041" r:id="rId5606" xr:uid="{00000000-0004-0000-0100-0000E5150000}"/>
    <hyperlink ref="L1041" r:id="rId5607" xr:uid="{00000000-0004-0000-0100-0000E6150000}"/>
    <hyperlink ref="M1041" r:id="rId5608" xr:uid="{00000000-0004-0000-0100-0000E7150000}"/>
    <hyperlink ref="N1041" r:id="rId5609" xr:uid="{00000000-0004-0000-0100-0000E8150000}"/>
    <hyperlink ref="G1042" r:id="rId5610" xr:uid="{00000000-0004-0000-0100-0000E9150000}"/>
    <hyperlink ref="I1042" r:id="rId5611" xr:uid="{00000000-0004-0000-0100-0000EA150000}"/>
    <hyperlink ref="K1042" r:id="rId5612" xr:uid="{00000000-0004-0000-0100-0000EB150000}"/>
    <hyperlink ref="L1042" r:id="rId5613" xr:uid="{00000000-0004-0000-0100-0000EC150000}"/>
    <hyperlink ref="M1042" r:id="rId5614" xr:uid="{00000000-0004-0000-0100-0000ED150000}"/>
    <hyperlink ref="N1042" r:id="rId5615" xr:uid="{00000000-0004-0000-0100-0000EE150000}"/>
    <hyperlink ref="G1043" r:id="rId5616" xr:uid="{00000000-0004-0000-0100-0000EF150000}"/>
    <hyperlink ref="I1043" r:id="rId5617" xr:uid="{00000000-0004-0000-0100-0000F0150000}"/>
    <hyperlink ref="K1043" r:id="rId5618" xr:uid="{00000000-0004-0000-0100-0000F1150000}"/>
    <hyperlink ref="L1043" r:id="rId5619" xr:uid="{00000000-0004-0000-0100-0000F2150000}"/>
    <hyperlink ref="M1043" r:id="rId5620" xr:uid="{00000000-0004-0000-0100-0000F3150000}"/>
    <hyperlink ref="N1043" r:id="rId5621" xr:uid="{00000000-0004-0000-0100-0000F4150000}"/>
    <hyperlink ref="G1044" r:id="rId5622" xr:uid="{00000000-0004-0000-0100-0000F5150000}"/>
    <hyperlink ref="I1044" r:id="rId5623" xr:uid="{00000000-0004-0000-0100-0000F6150000}"/>
    <hyperlink ref="K1044" r:id="rId5624" xr:uid="{00000000-0004-0000-0100-0000F7150000}"/>
    <hyperlink ref="L1044" r:id="rId5625" xr:uid="{00000000-0004-0000-0100-0000F8150000}"/>
    <hyperlink ref="M1044" r:id="rId5626" xr:uid="{00000000-0004-0000-0100-0000F9150000}"/>
    <hyperlink ref="N1044" r:id="rId5627" xr:uid="{00000000-0004-0000-0100-0000FA150000}"/>
    <hyperlink ref="G1045" r:id="rId5628" xr:uid="{00000000-0004-0000-0100-0000FB150000}"/>
    <hyperlink ref="I1045" r:id="rId5629" xr:uid="{00000000-0004-0000-0100-0000FC150000}"/>
    <hyperlink ref="K1045" r:id="rId5630" xr:uid="{00000000-0004-0000-0100-0000FD150000}"/>
    <hyperlink ref="L1045" r:id="rId5631" xr:uid="{00000000-0004-0000-0100-0000FE150000}"/>
    <hyperlink ref="M1045" r:id="rId5632" xr:uid="{00000000-0004-0000-0100-0000FF150000}"/>
    <hyperlink ref="N1045" r:id="rId5633" xr:uid="{00000000-0004-0000-0100-000000160000}"/>
    <hyperlink ref="G1046" r:id="rId5634" xr:uid="{00000000-0004-0000-0100-000001160000}"/>
    <hyperlink ref="I1046" r:id="rId5635" xr:uid="{00000000-0004-0000-0100-000002160000}"/>
    <hyperlink ref="K1046" r:id="rId5636" xr:uid="{00000000-0004-0000-0100-000003160000}"/>
    <hyperlink ref="L1046" r:id="rId5637" xr:uid="{00000000-0004-0000-0100-000004160000}"/>
    <hyperlink ref="M1046" r:id="rId5638" xr:uid="{00000000-0004-0000-0100-000005160000}"/>
    <hyperlink ref="N1046" r:id="rId5639" xr:uid="{00000000-0004-0000-0100-000006160000}"/>
    <hyperlink ref="G1047" r:id="rId5640" xr:uid="{00000000-0004-0000-0100-000007160000}"/>
    <hyperlink ref="I1047" r:id="rId5641" xr:uid="{00000000-0004-0000-0100-000008160000}"/>
    <hyperlink ref="K1047" r:id="rId5642" xr:uid="{00000000-0004-0000-0100-000009160000}"/>
    <hyperlink ref="L1047" r:id="rId5643" xr:uid="{00000000-0004-0000-0100-00000A160000}"/>
    <hyperlink ref="M1047" r:id="rId5644" xr:uid="{00000000-0004-0000-0100-00000B160000}"/>
    <hyperlink ref="N1047" r:id="rId5645" xr:uid="{00000000-0004-0000-0100-00000C160000}"/>
    <hyperlink ref="G1048" r:id="rId5646" xr:uid="{00000000-0004-0000-0100-00000D160000}"/>
    <hyperlink ref="I1048" r:id="rId5647" xr:uid="{00000000-0004-0000-0100-00000E160000}"/>
    <hyperlink ref="K1048" r:id="rId5648" xr:uid="{00000000-0004-0000-0100-00000F160000}"/>
    <hyperlink ref="L1048" r:id="rId5649" xr:uid="{00000000-0004-0000-0100-000010160000}"/>
    <hyperlink ref="M1048" r:id="rId5650" xr:uid="{00000000-0004-0000-0100-000011160000}"/>
    <hyperlink ref="N1048" r:id="rId5651" xr:uid="{00000000-0004-0000-0100-000012160000}"/>
    <hyperlink ref="G1049" r:id="rId5652" xr:uid="{00000000-0004-0000-0100-000013160000}"/>
    <hyperlink ref="I1049" r:id="rId5653" xr:uid="{00000000-0004-0000-0100-000014160000}"/>
    <hyperlink ref="K1049" r:id="rId5654" xr:uid="{00000000-0004-0000-0100-000015160000}"/>
    <hyperlink ref="L1049" r:id="rId5655" xr:uid="{00000000-0004-0000-0100-000016160000}"/>
    <hyperlink ref="M1049" r:id="rId5656" xr:uid="{00000000-0004-0000-0100-000017160000}"/>
    <hyperlink ref="N1049" r:id="rId5657" xr:uid="{00000000-0004-0000-0100-000018160000}"/>
    <hyperlink ref="G1050" r:id="rId5658" xr:uid="{00000000-0004-0000-0100-000019160000}"/>
    <hyperlink ref="I1050" r:id="rId5659" xr:uid="{00000000-0004-0000-0100-00001A160000}"/>
    <hyperlink ref="K1050" r:id="rId5660" xr:uid="{00000000-0004-0000-0100-00001B160000}"/>
    <hyperlink ref="L1050" r:id="rId5661" xr:uid="{00000000-0004-0000-0100-00001C160000}"/>
    <hyperlink ref="M1050" r:id="rId5662" xr:uid="{00000000-0004-0000-0100-00001D160000}"/>
    <hyperlink ref="N1050" r:id="rId5663" xr:uid="{00000000-0004-0000-0100-00001E160000}"/>
    <hyperlink ref="G1051" r:id="rId5664" xr:uid="{00000000-0004-0000-0100-00001F160000}"/>
    <hyperlink ref="I1051" r:id="rId5665" xr:uid="{00000000-0004-0000-0100-000020160000}"/>
    <hyperlink ref="K1051" r:id="rId5666" xr:uid="{00000000-0004-0000-0100-000021160000}"/>
    <hyperlink ref="L1051" r:id="rId5667" xr:uid="{00000000-0004-0000-0100-000022160000}"/>
    <hyperlink ref="M1051" r:id="rId5668" xr:uid="{00000000-0004-0000-0100-000023160000}"/>
    <hyperlink ref="N1051" r:id="rId5669" xr:uid="{00000000-0004-0000-0100-000024160000}"/>
    <hyperlink ref="G1052" r:id="rId5670" xr:uid="{00000000-0004-0000-0100-000025160000}"/>
    <hyperlink ref="I1052" r:id="rId5671" xr:uid="{00000000-0004-0000-0100-000026160000}"/>
    <hyperlink ref="K1052" r:id="rId5672" xr:uid="{00000000-0004-0000-0100-000027160000}"/>
    <hyperlink ref="L1052" r:id="rId5673" xr:uid="{00000000-0004-0000-0100-000028160000}"/>
    <hyperlink ref="M1052" r:id="rId5674" xr:uid="{00000000-0004-0000-0100-000029160000}"/>
    <hyperlink ref="N1052" r:id="rId5675" xr:uid="{00000000-0004-0000-0100-00002A160000}"/>
    <hyperlink ref="G1053" r:id="rId5676" xr:uid="{00000000-0004-0000-0100-00002B160000}"/>
    <hyperlink ref="I1053" r:id="rId5677" xr:uid="{00000000-0004-0000-0100-00002C160000}"/>
    <hyperlink ref="K1053" r:id="rId5678" xr:uid="{00000000-0004-0000-0100-00002D160000}"/>
    <hyperlink ref="L1053" r:id="rId5679" xr:uid="{00000000-0004-0000-0100-00002E160000}"/>
    <hyperlink ref="M1053" r:id="rId5680" xr:uid="{00000000-0004-0000-0100-00002F160000}"/>
    <hyperlink ref="N1053" r:id="rId5681" xr:uid="{00000000-0004-0000-0100-000030160000}"/>
    <hyperlink ref="G1054" r:id="rId5682" xr:uid="{00000000-0004-0000-0100-000031160000}"/>
    <hyperlink ref="I1054" r:id="rId5683" xr:uid="{00000000-0004-0000-0100-000032160000}"/>
    <hyperlink ref="K1054" r:id="rId5684" xr:uid="{00000000-0004-0000-0100-000033160000}"/>
    <hyperlink ref="L1054" r:id="rId5685" xr:uid="{00000000-0004-0000-0100-000034160000}"/>
    <hyperlink ref="M1054" r:id="rId5686" xr:uid="{00000000-0004-0000-0100-000035160000}"/>
    <hyperlink ref="N1054" r:id="rId5687" xr:uid="{00000000-0004-0000-0100-000036160000}"/>
    <hyperlink ref="G1055" r:id="rId5688" xr:uid="{00000000-0004-0000-0100-000037160000}"/>
    <hyperlink ref="I1055" r:id="rId5689" xr:uid="{00000000-0004-0000-0100-000038160000}"/>
    <hyperlink ref="K1055" r:id="rId5690" xr:uid="{00000000-0004-0000-0100-000039160000}"/>
    <hyperlink ref="L1055" r:id="rId5691" xr:uid="{00000000-0004-0000-0100-00003A160000}"/>
    <hyperlink ref="M1055" r:id="rId5692" xr:uid="{00000000-0004-0000-0100-00003B160000}"/>
    <hyperlink ref="N1055" r:id="rId5693" xr:uid="{00000000-0004-0000-0100-00003C160000}"/>
    <hyperlink ref="G1056" r:id="rId5694" xr:uid="{00000000-0004-0000-0100-00003D160000}"/>
    <hyperlink ref="I1056" r:id="rId5695" xr:uid="{00000000-0004-0000-0100-00003E160000}"/>
    <hyperlink ref="K1056" r:id="rId5696" xr:uid="{00000000-0004-0000-0100-00003F160000}"/>
    <hyperlink ref="L1056" r:id="rId5697" xr:uid="{00000000-0004-0000-0100-000040160000}"/>
    <hyperlink ref="M1056" r:id="rId5698" xr:uid="{00000000-0004-0000-0100-000041160000}"/>
    <hyperlink ref="N1056" r:id="rId5699" xr:uid="{00000000-0004-0000-0100-000042160000}"/>
    <hyperlink ref="G1057" r:id="rId5700" xr:uid="{00000000-0004-0000-0100-000043160000}"/>
    <hyperlink ref="I1057" r:id="rId5701" xr:uid="{00000000-0004-0000-0100-000044160000}"/>
    <hyperlink ref="K1057" r:id="rId5702" xr:uid="{00000000-0004-0000-0100-000045160000}"/>
    <hyperlink ref="L1057" r:id="rId5703" xr:uid="{00000000-0004-0000-0100-000046160000}"/>
    <hyperlink ref="M1057" r:id="rId5704" xr:uid="{00000000-0004-0000-0100-000047160000}"/>
    <hyperlink ref="N1057" r:id="rId5705" xr:uid="{00000000-0004-0000-0100-000048160000}"/>
    <hyperlink ref="G1058" r:id="rId5706" xr:uid="{00000000-0004-0000-0100-000049160000}"/>
    <hyperlink ref="I1058" r:id="rId5707" xr:uid="{00000000-0004-0000-0100-00004A160000}"/>
    <hyperlink ref="K1058" r:id="rId5708" xr:uid="{00000000-0004-0000-0100-00004B160000}"/>
    <hyperlink ref="L1058" r:id="rId5709" xr:uid="{00000000-0004-0000-0100-00004C160000}"/>
    <hyperlink ref="M1058" r:id="rId5710" xr:uid="{00000000-0004-0000-0100-00004D160000}"/>
    <hyperlink ref="N1058" r:id="rId5711" xr:uid="{00000000-0004-0000-0100-00004E160000}"/>
    <hyperlink ref="G1059" r:id="rId5712" xr:uid="{00000000-0004-0000-0100-00004F160000}"/>
    <hyperlink ref="I1059" r:id="rId5713" xr:uid="{00000000-0004-0000-0100-000050160000}"/>
    <hyperlink ref="K1059" r:id="rId5714" xr:uid="{00000000-0004-0000-0100-000051160000}"/>
    <hyperlink ref="L1059" r:id="rId5715" xr:uid="{00000000-0004-0000-0100-000052160000}"/>
    <hyperlink ref="M1059" r:id="rId5716" xr:uid="{00000000-0004-0000-0100-000053160000}"/>
    <hyperlink ref="N1059" r:id="rId5717" xr:uid="{00000000-0004-0000-0100-000054160000}"/>
    <hyperlink ref="G1060" r:id="rId5718" xr:uid="{00000000-0004-0000-0100-000055160000}"/>
    <hyperlink ref="I1060" r:id="rId5719" xr:uid="{00000000-0004-0000-0100-000056160000}"/>
    <hyperlink ref="K1060" r:id="rId5720" xr:uid="{00000000-0004-0000-0100-000057160000}"/>
    <hyperlink ref="L1060" r:id="rId5721" xr:uid="{00000000-0004-0000-0100-000058160000}"/>
    <hyperlink ref="M1060" r:id="rId5722" xr:uid="{00000000-0004-0000-0100-000059160000}"/>
    <hyperlink ref="N1060" r:id="rId5723" xr:uid="{00000000-0004-0000-0100-00005A160000}"/>
    <hyperlink ref="G1061" r:id="rId5724" xr:uid="{00000000-0004-0000-0100-00005B160000}"/>
    <hyperlink ref="I1061" r:id="rId5725" xr:uid="{00000000-0004-0000-0100-00005C160000}"/>
    <hyperlink ref="K1061" r:id="rId5726" xr:uid="{00000000-0004-0000-0100-00005D160000}"/>
    <hyperlink ref="L1061" r:id="rId5727" xr:uid="{00000000-0004-0000-0100-00005E160000}"/>
    <hyperlink ref="M1061" r:id="rId5728" xr:uid="{00000000-0004-0000-0100-00005F160000}"/>
    <hyperlink ref="N1061" r:id="rId5729" xr:uid="{00000000-0004-0000-0100-000060160000}"/>
    <hyperlink ref="G1062" r:id="rId5730" xr:uid="{00000000-0004-0000-0100-000061160000}"/>
    <hyperlink ref="I1062" r:id="rId5731" xr:uid="{00000000-0004-0000-0100-000062160000}"/>
    <hyperlink ref="K1062" r:id="rId5732" xr:uid="{00000000-0004-0000-0100-000063160000}"/>
    <hyperlink ref="L1062" r:id="rId5733" xr:uid="{00000000-0004-0000-0100-000064160000}"/>
    <hyperlink ref="M1062" r:id="rId5734" xr:uid="{00000000-0004-0000-0100-000065160000}"/>
    <hyperlink ref="N1062" r:id="rId5735" xr:uid="{00000000-0004-0000-0100-000066160000}"/>
    <hyperlink ref="G1063" r:id="rId5736" xr:uid="{00000000-0004-0000-0100-000067160000}"/>
    <hyperlink ref="I1063" r:id="rId5737" xr:uid="{00000000-0004-0000-0100-000068160000}"/>
    <hyperlink ref="K1063" r:id="rId5738" xr:uid="{00000000-0004-0000-0100-000069160000}"/>
    <hyperlink ref="L1063" r:id="rId5739" xr:uid="{00000000-0004-0000-0100-00006A160000}"/>
    <hyperlink ref="M1063" r:id="rId5740" xr:uid="{00000000-0004-0000-0100-00006B160000}"/>
    <hyperlink ref="N1063" r:id="rId5741" xr:uid="{00000000-0004-0000-0100-00006C160000}"/>
    <hyperlink ref="G1064" r:id="rId5742" xr:uid="{00000000-0004-0000-0100-00006D160000}"/>
    <hyperlink ref="I1064" r:id="rId5743" xr:uid="{00000000-0004-0000-0100-00006E160000}"/>
    <hyperlink ref="K1064" r:id="rId5744" xr:uid="{00000000-0004-0000-0100-00006F160000}"/>
    <hyperlink ref="L1064" r:id="rId5745" xr:uid="{00000000-0004-0000-0100-000070160000}"/>
    <hyperlink ref="M1064" r:id="rId5746" xr:uid="{00000000-0004-0000-0100-000071160000}"/>
    <hyperlink ref="N1064" r:id="rId5747" xr:uid="{00000000-0004-0000-0100-000072160000}"/>
    <hyperlink ref="L1065" r:id="rId5748" xr:uid="{00000000-0004-0000-0100-000073160000}"/>
    <hyperlink ref="M1065" r:id="rId5749" xr:uid="{00000000-0004-0000-0100-000074160000}"/>
    <hyperlink ref="N1065" r:id="rId5750" xr:uid="{00000000-0004-0000-0100-000075160000}"/>
    <hyperlink ref="L1066" r:id="rId5751" xr:uid="{00000000-0004-0000-0100-000076160000}"/>
    <hyperlink ref="M1066" r:id="rId5752" xr:uid="{00000000-0004-0000-0100-000077160000}"/>
    <hyperlink ref="N1066" r:id="rId5753" xr:uid="{00000000-0004-0000-0100-000078160000}"/>
    <hyperlink ref="L1067" r:id="rId5754" xr:uid="{00000000-0004-0000-0100-000079160000}"/>
    <hyperlink ref="M1067" r:id="rId5755" xr:uid="{00000000-0004-0000-0100-00007A160000}"/>
    <hyperlink ref="N1067" r:id="rId5756" xr:uid="{00000000-0004-0000-0100-00007B160000}"/>
    <hyperlink ref="L1068" r:id="rId5757" xr:uid="{00000000-0004-0000-0100-00007C160000}"/>
    <hyperlink ref="M1068" r:id="rId5758" xr:uid="{00000000-0004-0000-0100-00007D160000}"/>
    <hyperlink ref="N1068" r:id="rId5759" xr:uid="{00000000-0004-0000-0100-00007E160000}"/>
    <hyperlink ref="L1069" r:id="rId5760" xr:uid="{00000000-0004-0000-0100-00007F160000}"/>
    <hyperlink ref="M1069" r:id="rId5761" xr:uid="{00000000-0004-0000-0100-000080160000}"/>
    <hyperlink ref="N1069" r:id="rId5762" xr:uid="{00000000-0004-0000-0100-000081160000}"/>
    <hyperlink ref="L1070" r:id="rId5763" xr:uid="{00000000-0004-0000-0100-000082160000}"/>
    <hyperlink ref="M1070" r:id="rId5764" xr:uid="{00000000-0004-0000-0100-000083160000}"/>
    <hyperlink ref="N1070" r:id="rId5765" xr:uid="{00000000-0004-0000-0100-000084160000}"/>
    <hyperlink ref="L1071" r:id="rId5766" xr:uid="{00000000-0004-0000-0100-000085160000}"/>
    <hyperlink ref="M1071" r:id="rId5767" xr:uid="{00000000-0004-0000-0100-000086160000}"/>
    <hyperlink ref="N1071" r:id="rId5768" xr:uid="{00000000-0004-0000-0100-000087160000}"/>
    <hyperlink ref="L1072" r:id="rId5769" xr:uid="{00000000-0004-0000-0100-000088160000}"/>
    <hyperlink ref="M1072" r:id="rId5770" xr:uid="{00000000-0004-0000-0100-000089160000}"/>
    <hyperlink ref="N1072" r:id="rId5771" xr:uid="{00000000-0004-0000-0100-00008A160000}"/>
    <hyperlink ref="L1073" r:id="rId5772" xr:uid="{00000000-0004-0000-0100-00008B160000}"/>
    <hyperlink ref="M1073" r:id="rId5773" xr:uid="{00000000-0004-0000-0100-00008C160000}"/>
    <hyperlink ref="N1073" r:id="rId5774" xr:uid="{00000000-0004-0000-0100-00008D160000}"/>
    <hyperlink ref="L1074" r:id="rId5775" xr:uid="{00000000-0004-0000-0100-00008E160000}"/>
    <hyperlink ref="M1074" r:id="rId5776" xr:uid="{00000000-0004-0000-0100-00008F160000}"/>
    <hyperlink ref="N1074" r:id="rId5777" xr:uid="{00000000-0004-0000-0100-000090160000}"/>
    <hyperlink ref="L1075" r:id="rId5778" xr:uid="{00000000-0004-0000-0100-000091160000}"/>
    <hyperlink ref="M1075" r:id="rId5779" xr:uid="{00000000-0004-0000-0100-000092160000}"/>
    <hyperlink ref="N1075" r:id="rId5780" xr:uid="{00000000-0004-0000-0100-000093160000}"/>
    <hyperlink ref="L1076" r:id="rId5781" xr:uid="{00000000-0004-0000-0100-000094160000}"/>
    <hyperlink ref="M1076" r:id="rId5782" xr:uid="{00000000-0004-0000-0100-000095160000}"/>
    <hyperlink ref="N1076" r:id="rId5783" xr:uid="{00000000-0004-0000-0100-000096160000}"/>
    <hyperlink ref="L1077" r:id="rId5784" xr:uid="{00000000-0004-0000-0100-000097160000}"/>
    <hyperlink ref="M1077" r:id="rId5785" xr:uid="{00000000-0004-0000-0100-000098160000}"/>
    <hyperlink ref="N1077" r:id="rId5786" xr:uid="{00000000-0004-0000-0100-000099160000}"/>
    <hyperlink ref="G1078" r:id="rId5787" xr:uid="{00000000-0004-0000-0100-00009A160000}"/>
    <hyperlink ref="K1078" r:id="rId5788" xr:uid="{00000000-0004-0000-0100-00009B160000}"/>
    <hyperlink ref="L1078" r:id="rId5789" xr:uid="{00000000-0004-0000-0100-00009C160000}"/>
    <hyperlink ref="M1078" r:id="rId5790" xr:uid="{00000000-0004-0000-0100-00009D160000}"/>
    <hyperlink ref="N1078" r:id="rId5791" xr:uid="{00000000-0004-0000-0100-00009E160000}"/>
    <hyperlink ref="L1079" r:id="rId5792" xr:uid="{00000000-0004-0000-0100-00009F160000}"/>
    <hyperlink ref="M1079" r:id="rId5793" xr:uid="{00000000-0004-0000-0100-0000A0160000}"/>
    <hyperlink ref="N1079" r:id="rId5794" xr:uid="{00000000-0004-0000-0100-0000A1160000}"/>
    <hyperlink ref="G1080" r:id="rId5795" display="https://n2t.net/ark:/65665/3978b9653-0e01-49d3-89f6-39707c949120" xr:uid="{00000000-0004-0000-0100-0000A2160000}"/>
    <hyperlink ref="I1080" r:id="rId5796" display="https://n2t.net/ark:/65665/325d2ea52-8731-4c4a-b5ea-37c0c02f6e87" xr:uid="{00000000-0004-0000-0100-0000A3160000}"/>
    <hyperlink ref="L1080" r:id="rId5797" display="SAMN48403140" xr:uid="{00000000-0004-0000-0100-0000A4160000}"/>
    <hyperlink ref="M1080" r:id="rId5798" display="SRR33529975" xr:uid="{00000000-0004-0000-0100-0000A5160000}"/>
    <hyperlink ref="N1080" r:id="rId5799" display="PV651715" xr:uid="{00000000-0004-0000-0100-0000A6160000}"/>
    <hyperlink ref="G1081" r:id="rId5800" display="https://n2t.net/ark:/65665/3879f5771-19d8-4120-b084-af4a67235d2c" xr:uid="{00000000-0004-0000-0100-0000A7160000}"/>
    <hyperlink ref="I1081" r:id="rId5801" display="https://n2t.net/ark:/65665/369dee411-6de4-430e-b6dd-4110216f279b" xr:uid="{00000000-0004-0000-0100-0000A8160000}"/>
    <hyperlink ref="L1081" r:id="rId5802" display="SAMN48403141" xr:uid="{00000000-0004-0000-0100-0000A9160000}"/>
    <hyperlink ref="M1081" r:id="rId5803" display="SRR33529974" xr:uid="{00000000-0004-0000-0100-0000AA160000}"/>
    <hyperlink ref="N1081" r:id="rId5804" display="PV651716" xr:uid="{00000000-0004-0000-0100-0000AB160000}"/>
    <hyperlink ref="G1082" r:id="rId5805" xr:uid="{00000000-0004-0000-0100-0000AC160000}"/>
    <hyperlink ref="I1082" r:id="rId5806" xr:uid="{00000000-0004-0000-0100-0000AD160000}"/>
    <hyperlink ref="K1082" r:id="rId5807" xr:uid="{00000000-0004-0000-0100-0000AE160000}"/>
    <hyperlink ref="L1082" r:id="rId5808" xr:uid="{00000000-0004-0000-0100-0000AF160000}"/>
    <hyperlink ref="M1082" r:id="rId5809" xr:uid="{00000000-0004-0000-0100-0000B0160000}"/>
    <hyperlink ref="N1082" r:id="rId5810" xr:uid="{00000000-0004-0000-0100-0000B1160000}"/>
    <hyperlink ref="G1083" r:id="rId5811" display="https://n2t.net/ark:/65665/3254f16ad-4bb3-459b-915b-b47b63af3e3a" xr:uid="{00000000-0004-0000-0100-0000B2160000}"/>
    <hyperlink ref="I1083" r:id="rId5812" display="https://n2t.net/ark:/65665/31719d91f-cd14-4664-af9f-0f38705bb1a2" xr:uid="{00000000-0004-0000-0100-0000B3160000}"/>
    <hyperlink ref="L1083" r:id="rId5813" display="SAMN48403241" xr:uid="{00000000-0004-0000-0100-0000B4160000}"/>
    <hyperlink ref="M1083" r:id="rId5814" display="SRR33529791" xr:uid="{00000000-0004-0000-0100-0000B5160000}"/>
    <hyperlink ref="N1083" r:id="rId5815" display="PV651708" xr:uid="{00000000-0004-0000-0100-0000B6160000}"/>
    <hyperlink ref="G1084" r:id="rId5816" display="https://n2t.net/ark:/65665/3211536d5-a469-4fb7-86e8-3043637e914b" xr:uid="{00000000-0004-0000-0100-0000B7160000}"/>
    <hyperlink ref="I1084" r:id="rId5817" display="https://n2t.net/ark:/65665/37e0e9a6d-df33-46a3-b782-aa926c3ef0ff" xr:uid="{00000000-0004-0000-0100-0000B8160000}"/>
    <hyperlink ref="L1084" r:id="rId5818" display="SAMN48403249" xr:uid="{00000000-0004-0000-0100-0000B9160000}"/>
    <hyperlink ref="M1084" r:id="rId5819" display="SRR33529782" xr:uid="{00000000-0004-0000-0100-0000BA160000}"/>
    <hyperlink ref="N1084" r:id="rId5820" display="PV651718" xr:uid="{00000000-0004-0000-0100-0000BB160000}"/>
    <hyperlink ref="L1085" r:id="rId5821" xr:uid="{00000000-0004-0000-0100-0000BC160000}"/>
    <hyperlink ref="M1085" r:id="rId5822" xr:uid="{00000000-0004-0000-0100-0000BD160000}"/>
    <hyperlink ref="N1085" r:id="rId5823" xr:uid="{00000000-0004-0000-0100-0000BE160000}"/>
    <hyperlink ref="G1086" r:id="rId5824" xr:uid="{00000000-0004-0000-0100-0000BF160000}"/>
    <hyperlink ref="I1086" r:id="rId5825" xr:uid="{00000000-0004-0000-0100-0000C0160000}"/>
    <hyperlink ref="K1086" r:id="rId5826" xr:uid="{00000000-0004-0000-0100-0000C1160000}"/>
    <hyperlink ref="L1086" r:id="rId5827" xr:uid="{00000000-0004-0000-0100-0000C2160000}"/>
    <hyperlink ref="M1086" r:id="rId5828" xr:uid="{00000000-0004-0000-0100-0000C3160000}"/>
    <hyperlink ref="N1086" r:id="rId5829" xr:uid="{00000000-0004-0000-0100-0000C4160000}"/>
    <hyperlink ref="G1087" r:id="rId5830" xr:uid="{00000000-0004-0000-0100-0000C5160000}"/>
    <hyperlink ref="I1087" r:id="rId5831" xr:uid="{00000000-0004-0000-0100-0000C6160000}"/>
    <hyperlink ref="K1087" r:id="rId5832" xr:uid="{00000000-0004-0000-0100-0000C7160000}"/>
    <hyperlink ref="L1087" r:id="rId5833" xr:uid="{00000000-0004-0000-0100-0000C8160000}"/>
    <hyperlink ref="M1087" r:id="rId5834" xr:uid="{00000000-0004-0000-0100-0000C9160000}"/>
    <hyperlink ref="N1087" r:id="rId5835" xr:uid="{00000000-0004-0000-0100-0000CA160000}"/>
    <hyperlink ref="G1088" r:id="rId5836" xr:uid="{00000000-0004-0000-0100-0000CB160000}"/>
    <hyperlink ref="I1088" r:id="rId5837" xr:uid="{00000000-0004-0000-0100-0000CC160000}"/>
    <hyperlink ref="K1088" r:id="rId5838" xr:uid="{00000000-0004-0000-0100-0000CD160000}"/>
    <hyperlink ref="L1088" r:id="rId5839" xr:uid="{00000000-0004-0000-0100-0000CE160000}"/>
    <hyperlink ref="M1088" r:id="rId5840" xr:uid="{00000000-0004-0000-0100-0000CF160000}"/>
    <hyperlink ref="N1088" r:id="rId5841" xr:uid="{00000000-0004-0000-0100-0000D0160000}"/>
    <hyperlink ref="G1089" r:id="rId5842" xr:uid="{00000000-0004-0000-0100-0000D1160000}"/>
    <hyperlink ref="I1089" r:id="rId5843" xr:uid="{00000000-0004-0000-0100-0000D2160000}"/>
    <hyperlink ref="K1089" r:id="rId5844" xr:uid="{00000000-0004-0000-0100-0000D3160000}"/>
    <hyperlink ref="L1089" r:id="rId5845" xr:uid="{00000000-0004-0000-0100-0000D4160000}"/>
    <hyperlink ref="M1089" r:id="rId5846" xr:uid="{00000000-0004-0000-0100-0000D5160000}"/>
    <hyperlink ref="N1089" r:id="rId5847" xr:uid="{00000000-0004-0000-0100-0000D6160000}"/>
    <hyperlink ref="G1090" r:id="rId5848" xr:uid="{00000000-0004-0000-0100-0000D7160000}"/>
    <hyperlink ref="I1090" r:id="rId5849" xr:uid="{00000000-0004-0000-0100-0000D8160000}"/>
    <hyperlink ref="K1090" r:id="rId5850" xr:uid="{00000000-0004-0000-0100-0000D9160000}"/>
    <hyperlink ref="L1090" r:id="rId5851" xr:uid="{00000000-0004-0000-0100-0000DA160000}"/>
    <hyperlink ref="M1090" r:id="rId5852" xr:uid="{00000000-0004-0000-0100-0000DB160000}"/>
    <hyperlink ref="N1090" r:id="rId5853" xr:uid="{00000000-0004-0000-0100-0000DC160000}"/>
    <hyperlink ref="G1091" r:id="rId5854" xr:uid="{00000000-0004-0000-0100-0000DD160000}"/>
    <hyperlink ref="I1091" r:id="rId5855" xr:uid="{00000000-0004-0000-0100-0000DE160000}"/>
    <hyperlink ref="K1091" r:id="rId5856" xr:uid="{00000000-0004-0000-0100-0000DF160000}"/>
    <hyperlink ref="L1091" r:id="rId5857" xr:uid="{00000000-0004-0000-0100-0000E0160000}"/>
    <hyperlink ref="M1091" r:id="rId5858" xr:uid="{00000000-0004-0000-0100-0000E1160000}"/>
    <hyperlink ref="N1091" r:id="rId5859" xr:uid="{00000000-0004-0000-0100-0000E2160000}"/>
    <hyperlink ref="G1092" r:id="rId5860" xr:uid="{00000000-0004-0000-0100-0000E3160000}"/>
    <hyperlink ref="I1092" r:id="rId5861" xr:uid="{00000000-0004-0000-0100-0000E4160000}"/>
    <hyperlink ref="K1092" r:id="rId5862" xr:uid="{00000000-0004-0000-0100-0000E5160000}"/>
    <hyperlink ref="L1092" r:id="rId5863" xr:uid="{00000000-0004-0000-0100-0000E6160000}"/>
    <hyperlink ref="M1092" r:id="rId5864" xr:uid="{00000000-0004-0000-0100-0000E7160000}"/>
    <hyperlink ref="N1092" r:id="rId5865" xr:uid="{00000000-0004-0000-0100-0000E8160000}"/>
    <hyperlink ref="G1093" r:id="rId5866" xr:uid="{00000000-0004-0000-0100-0000E9160000}"/>
    <hyperlink ref="I1093" r:id="rId5867" xr:uid="{00000000-0004-0000-0100-0000EA160000}"/>
    <hyperlink ref="K1093" r:id="rId5868" xr:uid="{00000000-0004-0000-0100-0000EB160000}"/>
    <hyperlink ref="L1093" r:id="rId5869" xr:uid="{00000000-0004-0000-0100-0000EC160000}"/>
    <hyperlink ref="M1093" r:id="rId5870" xr:uid="{00000000-0004-0000-0100-0000ED160000}"/>
    <hyperlink ref="N1093" r:id="rId5871" xr:uid="{00000000-0004-0000-0100-0000EE160000}"/>
    <hyperlink ref="G1094" r:id="rId5872" xr:uid="{00000000-0004-0000-0100-0000EF160000}"/>
    <hyperlink ref="I1094" r:id="rId5873" xr:uid="{00000000-0004-0000-0100-0000F0160000}"/>
    <hyperlink ref="K1094" r:id="rId5874" xr:uid="{00000000-0004-0000-0100-0000F1160000}"/>
    <hyperlink ref="L1094" r:id="rId5875" xr:uid="{00000000-0004-0000-0100-0000F2160000}"/>
    <hyperlink ref="M1094" r:id="rId5876" xr:uid="{00000000-0004-0000-0100-0000F3160000}"/>
    <hyperlink ref="N1094" r:id="rId5877" xr:uid="{00000000-0004-0000-0100-0000F4160000}"/>
    <hyperlink ref="G1095" r:id="rId5878" xr:uid="{00000000-0004-0000-0100-0000F5160000}"/>
    <hyperlink ref="I1095" r:id="rId5879" xr:uid="{00000000-0004-0000-0100-0000F6160000}"/>
    <hyperlink ref="K1095" r:id="rId5880" xr:uid="{00000000-0004-0000-0100-0000F7160000}"/>
    <hyperlink ref="L1095" r:id="rId5881" xr:uid="{00000000-0004-0000-0100-0000F8160000}"/>
    <hyperlink ref="M1095" r:id="rId5882" xr:uid="{00000000-0004-0000-0100-0000F9160000}"/>
    <hyperlink ref="N1095" r:id="rId5883" xr:uid="{00000000-0004-0000-0100-0000FA160000}"/>
    <hyperlink ref="G1096" r:id="rId5884" xr:uid="{00000000-0004-0000-0100-0000FB160000}"/>
    <hyperlink ref="I1096" r:id="rId5885" xr:uid="{00000000-0004-0000-0100-0000FC160000}"/>
    <hyperlink ref="K1096" r:id="rId5886" xr:uid="{00000000-0004-0000-0100-0000FD160000}"/>
    <hyperlink ref="L1096" r:id="rId5887" xr:uid="{00000000-0004-0000-0100-0000FE160000}"/>
    <hyperlink ref="M1096" r:id="rId5888" xr:uid="{00000000-0004-0000-0100-0000FF160000}"/>
    <hyperlink ref="N1096" r:id="rId5889" xr:uid="{00000000-0004-0000-0100-000000170000}"/>
    <hyperlink ref="G1097" r:id="rId5890" xr:uid="{00000000-0004-0000-0100-000001170000}"/>
    <hyperlink ref="I1097" r:id="rId5891" xr:uid="{00000000-0004-0000-0100-000002170000}"/>
    <hyperlink ref="K1097" r:id="rId5892" xr:uid="{00000000-0004-0000-0100-000003170000}"/>
    <hyperlink ref="L1097" r:id="rId5893" xr:uid="{00000000-0004-0000-0100-000004170000}"/>
    <hyperlink ref="M1097" r:id="rId5894" xr:uid="{00000000-0004-0000-0100-000005170000}"/>
    <hyperlink ref="N1097" r:id="rId5895" xr:uid="{00000000-0004-0000-0100-000006170000}"/>
    <hyperlink ref="G1098" r:id="rId5896" xr:uid="{00000000-0004-0000-0100-000007170000}"/>
    <hyperlink ref="I1098" r:id="rId5897" xr:uid="{00000000-0004-0000-0100-000008170000}"/>
    <hyperlink ref="K1098" r:id="rId5898" xr:uid="{00000000-0004-0000-0100-000009170000}"/>
    <hyperlink ref="L1098" r:id="rId5899" xr:uid="{00000000-0004-0000-0100-00000A170000}"/>
    <hyperlink ref="M1098" r:id="rId5900" xr:uid="{00000000-0004-0000-0100-00000B170000}"/>
    <hyperlink ref="N1098" r:id="rId5901" xr:uid="{00000000-0004-0000-0100-00000C170000}"/>
    <hyperlink ref="G1099" r:id="rId5902" xr:uid="{00000000-0004-0000-0100-00000D170000}"/>
    <hyperlink ref="I1099" r:id="rId5903" xr:uid="{00000000-0004-0000-0100-00000E170000}"/>
    <hyperlink ref="K1099" r:id="rId5904" xr:uid="{00000000-0004-0000-0100-00000F170000}"/>
    <hyperlink ref="L1099" r:id="rId5905" xr:uid="{00000000-0004-0000-0100-000010170000}"/>
    <hyperlink ref="M1099" r:id="rId5906" xr:uid="{00000000-0004-0000-0100-000011170000}"/>
    <hyperlink ref="N1099" r:id="rId5907" xr:uid="{00000000-0004-0000-0100-000012170000}"/>
    <hyperlink ref="G1100" r:id="rId5908" xr:uid="{00000000-0004-0000-0100-000013170000}"/>
    <hyperlink ref="I1100" r:id="rId5909" xr:uid="{00000000-0004-0000-0100-000014170000}"/>
    <hyperlink ref="K1100" r:id="rId5910" xr:uid="{00000000-0004-0000-0100-000015170000}"/>
    <hyperlink ref="L1100" r:id="rId5911" xr:uid="{00000000-0004-0000-0100-000016170000}"/>
    <hyperlink ref="M1100" r:id="rId5912" xr:uid="{00000000-0004-0000-0100-000017170000}"/>
    <hyperlink ref="N1100" r:id="rId5913" xr:uid="{00000000-0004-0000-0100-000018170000}"/>
    <hyperlink ref="G1101" r:id="rId5914" xr:uid="{00000000-0004-0000-0100-000019170000}"/>
    <hyperlink ref="I1101" r:id="rId5915" xr:uid="{00000000-0004-0000-0100-00001A170000}"/>
    <hyperlink ref="K1101" r:id="rId5916" xr:uid="{00000000-0004-0000-0100-00001B170000}"/>
    <hyperlink ref="L1101" r:id="rId5917" xr:uid="{00000000-0004-0000-0100-00001C170000}"/>
    <hyperlink ref="N1101" r:id="rId5918" xr:uid="{00000000-0004-0000-0100-00001D170000}"/>
    <hyperlink ref="G1102" r:id="rId5919" xr:uid="{00000000-0004-0000-0100-00001E170000}"/>
    <hyperlink ref="I1102" r:id="rId5920" xr:uid="{00000000-0004-0000-0100-00001F170000}"/>
    <hyperlink ref="K1102" r:id="rId5921" xr:uid="{00000000-0004-0000-0100-000020170000}"/>
    <hyperlink ref="L1102" r:id="rId5922" xr:uid="{00000000-0004-0000-0100-000021170000}"/>
    <hyperlink ref="M1102" r:id="rId5923" xr:uid="{00000000-0004-0000-0100-000022170000}"/>
    <hyperlink ref="N1102" r:id="rId5924" xr:uid="{00000000-0004-0000-0100-000023170000}"/>
    <hyperlink ref="G1103" r:id="rId5925" xr:uid="{00000000-0004-0000-0100-000024170000}"/>
    <hyperlink ref="I1103" r:id="rId5926" xr:uid="{00000000-0004-0000-0100-000025170000}"/>
    <hyperlink ref="K1103" r:id="rId5927" xr:uid="{00000000-0004-0000-0100-000026170000}"/>
    <hyperlink ref="L1103" r:id="rId5928" xr:uid="{00000000-0004-0000-0100-000027170000}"/>
    <hyperlink ref="M1103" r:id="rId5929" xr:uid="{00000000-0004-0000-0100-000028170000}"/>
    <hyperlink ref="N1103" r:id="rId5930" xr:uid="{00000000-0004-0000-0100-000029170000}"/>
    <hyperlink ref="G1104" r:id="rId5931" xr:uid="{00000000-0004-0000-0100-00002A170000}"/>
    <hyperlink ref="I1104" r:id="rId5932" xr:uid="{00000000-0004-0000-0100-00002B170000}"/>
    <hyperlink ref="K1104" r:id="rId5933" xr:uid="{00000000-0004-0000-0100-00002C170000}"/>
    <hyperlink ref="L1104" r:id="rId5934" xr:uid="{00000000-0004-0000-0100-00002D170000}"/>
    <hyperlink ref="M1104" r:id="rId5935" xr:uid="{00000000-0004-0000-0100-00002E170000}"/>
    <hyperlink ref="N1104" r:id="rId5936" xr:uid="{00000000-0004-0000-0100-00002F170000}"/>
    <hyperlink ref="G1105" r:id="rId5937" xr:uid="{00000000-0004-0000-0100-000030170000}"/>
    <hyperlink ref="I1105" r:id="rId5938" xr:uid="{00000000-0004-0000-0100-000031170000}"/>
    <hyperlink ref="K1105" r:id="rId5939" xr:uid="{00000000-0004-0000-0100-000032170000}"/>
    <hyperlink ref="L1105" r:id="rId5940" xr:uid="{00000000-0004-0000-0100-000033170000}"/>
    <hyperlink ref="M1105" r:id="rId5941" xr:uid="{00000000-0004-0000-0100-000034170000}"/>
    <hyperlink ref="N1105" r:id="rId5942" xr:uid="{00000000-0004-0000-0100-000035170000}"/>
    <hyperlink ref="G1106" r:id="rId5943" xr:uid="{00000000-0004-0000-0100-000036170000}"/>
    <hyperlink ref="I1106" r:id="rId5944" xr:uid="{00000000-0004-0000-0100-000037170000}"/>
    <hyperlink ref="K1106" r:id="rId5945" xr:uid="{00000000-0004-0000-0100-000038170000}"/>
    <hyperlink ref="L1106" r:id="rId5946" xr:uid="{00000000-0004-0000-0100-000039170000}"/>
    <hyperlink ref="M1106" r:id="rId5947" xr:uid="{00000000-0004-0000-0100-00003A170000}"/>
    <hyperlink ref="N1106" r:id="rId5948" xr:uid="{00000000-0004-0000-0100-00003B170000}"/>
    <hyperlink ref="G1107" r:id="rId5949" xr:uid="{00000000-0004-0000-0100-00003C170000}"/>
    <hyperlink ref="I1107" r:id="rId5950" xr:uid="{00000000-0004-0000-0100-00003D170000}"/>
    <hyperlink ref="K1107" r:id="rId5951" xr:uid="{00000000-0004-0000-0100-00003E170000}"/>
    <hyperlink ref="L1107" r:id="rId5952" xr:uid="{00000000-0004-0000-0100-00003F170000}"/>
    <hyperlink ref="M1107" r:id="rId5953" xr:uid="{00000000-0004-0000-0100-000040170000}"/>
    <hyperlink ref="N1107" r:id="rId5954" xr:uid="{00000000-0004-0000-0100-000041170000}"/>
    <hyperlink ref="G1108" r:id="rId5955" xr:uid="{00000000-0004-0000-0100-000042170000}"/>
    <hyperlink ref="I1108" r:id="rId5956" xr:uid="{00000000-0004-0000-0100-000043170000}"/>
    <hyperlink ref="K1108" r:id="rId5957" xr:uid="{00000000-0004-0000-0100-000044170000}"/>
    <hyperlink ref="L1108" r:id="rId5958" xr:uid="{00000000-0004-0000-0100-000045170000}"/>
    <hyperlink ref="M1108" r:id="rId5959" xr:uid="{00000000-0004-0000-0100-000046170000}"/>
    <hyperlink ref="N1108" r:id="rId5960" xr:uid="{00000000-0004-0000-0100-000047170000}"/>
    <hyperlink ref="G1109" r:id="rId5961" xr:uid="{00000000-0004-0000-0100-000048170000}"/>
    <hyperlink ref="I1109" r:id="rId5962" xr:uid="{00000000-0004-0000-0100-000049170000}"/>
    <hyperlink ref="K1109" r:id="rId5963" xr:uid="{00000000-0004-0000-0100-00004A170000}"/>
    <hyperlink ref="L1109" r:id="rId5964" xr:uid="{00000000-0004-0000-0100-00004B170000}"/>
    <hyperlink ref="M1109" r:id="rId5965" xr:uid="{00000000-0004-0000-0100-00004C170000}"/>
    <hyperlink ref="N1109" r:id="rId5966" xr:uid="{00000000-0004-0000-0100-00004D170000}"/>
    <hyperlink ref="L1110" r:id="rId5967" xr:uid="{00000000-0004-0000-0100-00004E170000}"/>
    <hyperlink ref="M1110" r:id="rId5968" xr:uid="{00000000-0004-0000-0100-00004F170000}"/>
    <hyperlink ref="N1110" r:id="rId5969" xr:uid="{00000000-0004-0000-0100-000050170000}"/>
    <hyperlink ref="G1111" r:id="rId5970" xr:uid="{00000000-0004-0000-0100-000051170000}"/>
    <hyperlink ref="I1111" r:id="rId5971" xr:uid="{00000000-0004-0000-0100-000052170000}"/>
    <hyperlink ref="K1111" r:id="rId5972" xr:uid="{00000000-0004-0000-0100-000053170000}"/>
    <hyperlink ref="L1111" r:id="rId5973" xr:uid="{00000000-0004-0000-0100-000054170000}"/>
    <hyperlink ref="M1111" r:id="rId5974" xr:uid="{00000000-0004-0000-0100-000055170000}"/>
    <hyperlink ref="N1111" r:id="rId5975" xr:uid="{00000000-0004-0000-0100-000056170000}"/>
    <hyperlink ref="L1112" r:id="rId5976" xr:uid="{00000000-0004-0000-0100-000057170000}"/>
    <hyperlink ref="M1112" r:id="rId5977" xr:uid="{00000000-0004-0000-0100-000058170000}"/>
    <hyperlink ref="N1112" r:id="rId5978" xr:uid="{00000000-0004-0000-0100-000059170000}"/>
    <hyperlink ref="L1113" r:id="rId5979" xr:uid="{00000000-0004-0000-0100-00005A170000}"/>
    <hyperlink ref="M1113" r:id="rId5980" xr:uid="{00000000-0004-0000-0100-00005B170000}"/>
    <hyperlink ref="N1113" r:id="rId5981" xr:uid="{00000000-0004-0000-0100-00005C170000}"/>
    <hyperlink ref="G1114" r:id="rId5982" xr:uid="{00000000-0004-0000-0100-00005D170000}"/>
    <hyperlink ref="I1114" r:id="rId5983" xr:uid="{00000000-0004-0000-0100-00005E170000}"/>
    <hyperlink ref="K1114" r:id="rId5984" xr:uid="{00000000-0004-0000-0100-00005F170000}"/>
    <hyperlink ref="L1114" r:id="rId5985" xr:uid="{00000000-0004-0000-0100-000060170000}"/>
    <hyperlink ref="M1114" r:id="rId5986" xr:uid="{00000000-0004-0000-0100-000061170000}"/>
    <hyperlink ref="N1114" r:id="rId5987" xr:uid="{00000000-0004-0000-0100-000062170000}"/>
    <hyperlink ref="L1115" r:id="rId5988" xr:uid="{00000000-0004-0000-0100-000063170000}"/>
    <hyperlink ref="M1115" r:id="rId5989" xr:uid="{00000000-0004-0000-0100-000064170000}"/>
    <hyperlink ref="N1115" r:id="rId5990" xr:uid="{00000000-0004-0000-0100-000065170000}"/>
    <hyperlink ref="G1116" r:id="rId5991" xr:uid="{00000000-0004-0000-0100-000066170000}"/>
    <hyperlink ref="I1116" r:id="rId5992" xr:uid="{00000000-0004-0000-0100-000067170000}"/>
    <hyperlink ref="K1116" r:id="rId5993" xr:uid="{00000000-0004-0000-0100-000068170000}"/>
    <hyperlink ref="L1116" r:id="rId5994" xr:uid="{00000000-0004-0000-0100-000069170000}"/>
    <hyperlink ref="M1116" r:id="rId5995" xr:uid="{00000000-0004-0000-0100-00006A170000}"/>
    <hyperlink ref="N1116" r:id="rId5996" xr:uid="{00000000-0004-0000-0100-00006B170000}"/>
    <hyperlink ref="G1117" r:id="rId5997" xr:uid="{00000000-0004-0000-0100-00006C170000}"/>
    <hyperlink ref="I1117" r:id="rId5998" xr:uid="{00000000-0004-0000-0100-00006D170000}"/>
    <hyperlink ref="K1117" r:id="rId5999" xr:uid="{00000000-0004-0000-0100-00006E170000}"/>
    <hyperlink ref="L1117" r:id="rId6000" xr:uid="{00000000-0004-0000-0100-00006F170000}"/>
    <hyperlink ref="M1117" r:id="rId6001" xr:uid="{00000000-0004-0000-0100-000070170000}"/>
    <hyperlink ref="N1117" r:id="rId6002" xr:uid="{00000000-0004-0000-0100-000071170000}"/>
    <hyperlink ref="L1118" r:id="rId6003" xr:uid="{00000000-0004-0000-0100-000072170000}"/>
    <hyperlink ref="M1118" r:id="rId6004" xr:uid="{00000000-0004-0000-0100-000073170000}"/>
    <hyperlink ref="N1118" r:id="rId6005" xr:uid="{00000000-0004-0000-0100-000074170000}"/>
    <hyperlink ref="L1119" r:id="rId6006" xr:uid="{00000000-0004-0000-0100-000075170000}"/>
    <hyperlink ref="M1119" r:id="rId6007" xr:uid="{00000000-0004-0000-0100-000076170000}"/>
    <hyperlink ref="N1119" r:id="rId6008" xr:uid="{00000000-0004-0000-0100-000077170000}"/>
    <hyperlink ref="L1120" r:id="rId6009" xr:uid="{00000000-0004-0000-0100-000078170000}"/>
    <hyperlink ref="M1120" r:id="rId6010" xr:uid="{00000000-0004-0000-0100-000079170000}"/>
    <hyperlink ref="N1120" r:id="rId6011" xr:uid="{00000000-0004-0000-0100-00007A170000}"/>
    <hyperlink ref="L1121" r:id="rId6012" xr:uid="{00000000-0004-0000-0100-00007B170000}"/>
    <hyperlink ref="M1121" r:id="rId6013" xr:uid="{00000000-0004-0000-0100-00007C170000}"/>
    <hyperlink ref="N1121" r:id="rId6014" xr:uid="{00000000-0004-0000-0100-00007D170000}"/>
    <hyperlink ref="G1122" r:id="rId6015" xr:uid="{00000000-0004-0000-0100-00007E170000}"/>
    <hyperlink ref="I1122" r:id="rId6016" xr:uid="{00000000-0004-0000-0100-00007F170000}"/>
    <hyperlink ref="K1122" r:id="rId6017" xr:uid="{00000000-0004-0000-0100-000080170000}"/>
    <hyperlink ref="L1122" r:id="rId6018" xr:uid="{00000000-0004-0000-0100-000081170000}"/>
    <hyperlink ref="M1122" r:id="rId6019" xr:uid="{00000000-0004-0000-0100-000082170000}"/>
    <hyperlink ref="N1122" r:id="rId6020" xr:uid="{00000000-0004-0000-0100-000083170000}"/>
    <hyperlink ref="G1123" r:id="rId6021" xr:uid="{00000000-0004-0000-0100-000084170000}"/>
    <hyperlink ref="I1123" r:id="rId6022" xr:uid="{00000000-0004-0000-0100-000085170000}"/>
    <hyperlink ref="K1123" r:id="rId6023" xr:uid="{00000000-0004-0000-0100-000086170000}"/>
    <hyperlink ref="L1123" r:id="rId6024" xr:uid="{00000000-0004-0000-0100-000087170000}"/>
    <hyperlink ref="M1123" r:id="rId6025" xr:uid="{00000000-0004-0000-0100-000088170000}"/>
    <hyperlink ref="N1123" r:id="rId6026" xr:uid="{00000000-0004-0000-0100-000089170000}"/>
    <hyperlink ref="L1124" r:id="rId6027" xr:uid="{00000000-0004-0000-0100-00008A170000}"/>
    <hyperlink ref="M1124" r:id="rId6028" xr:uid="{00000000-0004-0000-0100-00008B170000}"/>
    <hyperlink ref="N1124" r:id="rId6029" xr:uid="{00000000-0004-0000-0100-00008C170000}"/>
    <hyperlink ref="G1125" r:id="rId6030" display="https://n2t.net/ark:/65665/36bc0d5a2-94ce-4ea8-82ed-f7bd721321f9" xr:uid="{00000000-0004-0000-0100-00008D170000}"/>
    <hyperlink ref="I1125" r:id="rId6031" display="https://n2t.net/ark:/65665/364aa6784-dcf5-4adb-910a-231d9753bafd" xr:uid="{00000000-0004-0000-0100-00008E170000}"/>
    <hyperlink ref="L1125" r:id="rId6032" display="SAMN48403171" xr:uid="{00000000-0004-0000-0100-00008F170000}"/>
    <hyperlink ref="M1125" r:id="rId6033" display="SRR33529821" xr:uid="{00000000-0004-0000-0100-000090170000}"/>
    <hyperlink ref="N1125" r:id="rId6034" display="PV670473" xr:uid="{00000000-0004-0000-0100-000091170000}"/>
    <hyperlink ref="G1126" r:id="rId6035" xr:uid="{00000000-0004-0000-0100-000092170000}"/>
    <hyperlink ref="I1126" r:id="rId6036" xr:uid="{00000000-0004-0000-0100-000093170000}"/>
    <hyperlink ref="K1126" r:id="rId6037" xr:uid="{00000000-0004-0000-0100-000094170000}"/>
    <hyperlink ref="L1126" r:id="rId6038" xr:uid="{00000000-0004-0000-0100-000095170000}"/>
    <hyperlink ref="M1126" r:id="rId6039" xr:uid="{00000000-0004-0000-0100-000096170000}"/>
    <hyperlink ref="N1126" r:id="rId6040" xr:uid="{00000000-0004-0000-0100-000097170000}"/>
    <hyperlink ref="G1127" r:id="rId6041" xr:uid="{00000000-0004-0000-0100-000098170000}"/>
    <hyperlink ref="I1127" r:id="rId6042" xr:uid="{00000000-0004-0000-0100-000099170000}"/>
    <hyperlink ref="K1127" r:id="rId6043" xr:uid="{00000000-0004-0000-0100-00009A170000}"/>
    <hyperlink ref="L1127" r:id="rId6044" xr:uid="{00000000-0004-0000-0100-00009B170000}"/>
    <hyperlink ref="M1127" r:id="rId6045" xr:uid="{00000000-0004-0000-0100-00009C170000}"/>
    <hyperlink ref="N1127" r:id="rId6046" xr:uid="{00000000-0004-0000-0100-00009D170000}"/>
    <hyperlink ref="G1128" r:id="rId6047" xr:uid="{00000000-0004-0000-0100-00009E170000}"/>
    <hyperlink ref="I1128" r:id="rId6048" xr:uid="{00000000-0004-0000-0100-00009F170000}"/>
    <hyperlink ref="K1128" r:id="rId6049" xr:uid="{00000000-0004-0000-0100-0000A0170000}"/>
    <hyperlink ref="L1128" r:id="rId6050" xr:uid="{00000000-0004-0000-0100-0000A1170000}"/>
    <hyperlink ref="M1128" r:id="rId6051" xr:uid="{00000000-0004-0000-0100-0000A2170000}"/>
    <hyperlink ref="N1128" r:id="rId6052" xr:uid="{00000000-0004-0000-0100-0000A3170000}"/>
    <hyperlink ref="G1129" r:id="rId6053" xr:uid="{00000000-0004-0000-0100-0000A4170000}"/>
    <hyperlink ref="I1129" r:id="rId6054" xr:uid="{00000000-0004-0000-0100-0000A5170000}"/>
    <hyperlink ref="K1129" r:id="rId6055" xr:uid="{00000000-0004-0000-0100-0000A6170000}"/>
    <hyperlink ref="L1129" r:id="rId6056" xr:uid="{00000000-0004-0000-0100-0000A7170000}"/>
    <hyperlink ref="M1129" r:id="rId6057" xr:uid="{00000000-0004-0000-0100-0000A8170000}"/>
    <hyperlink ref="N1129" r:id="rId6058" xr:uid="{00000000-0004-0000-0100-0000A9170000}"/>
    <hyperlink ref="G1130" r:id="rId6059" xr:uid="{00000000-0004-0000-0100-0000AA170000}"/>
    <hyperlink ref="I1130" r:id="rId6060" xr:uid="{00000000-0004-0000-0100-0000AB170000}"/>
    <hyperlink ref="K1130" r:id="rId6061" xr:uid="{00000000-0004-0000-0100-0000AC170000}"/>
    <hyperlink ref="L1130" r:id="rId6062" xr:uid="{00000000-0004-0000-0100-0000AD170000}"/>
    <hyperlink ref="M1130" r:id="rId6063" xr:uid="{00000000-0004-0000-0100-0000AE170000}"/>
    <hyperlink ref="N1130" r:id="rId6064" xr:uid="{00000000-0004-0000-0100-0000AF170000}"/>
    <hyperlink ref="G1131" r:id="rId6065" xr:uid="{00000000-0004-0000-0100-0000B0170000}"/>
    <hyperlink ref="I1131" r:id="rId6066" xr:uid="{00000000-0004-0000-0100-0000B1170000}"/>
    <hyperlink ref="K1131" r:id="rId6067" xr:uid="{00000000-0004-0000-0100-0000B2170000}"/>
    <hyperlink ref="L1131" r:id="rId6068" xr:uid="{00000000-0004-0000-0100-0000B3170000}"/>
    <hyperlink ref="M1131" r:id="rId6069" xr:uid="{00000000-0004-0000-0100-0000B4170000}"/>
    <hyperlink ref="N1131" r:id="rId6070" xr:uid="{00000000-0004-0000-0100-0000B5170000}"/>
    <hyperlink ref="G1132" r:id="rId6071" xr:uid="{00000000-0004-0000-0100-0000B6170000}"/>
    <hyperlink ref="I1132" r:id="rId6072" xr:uid="{00000000-0004-0000-0100-0000B7170000}"/>
    <hyperlink ref="K1132" r:id="rId6073" xr:uid="{00000000-0004-0000-0100-0000B8170000}"/>
    <hyperlink ref="L1132" r:id="rId6074" xr:uid="{00000000-0004-0000-0100-0000B9170000}"/>
    <hyperlink ref="M1132" r:id="rId6075" xr:uid="{00000000-0004-0000-0100-0000BA170000}"/>
    <hyperlink ref="N1132" r:id="rId6076" xr:uid="{00000000-0004-0000-0100-0000BB170000}"/>
    <hyperlink ref="G1133" r:id="rId6077" display="https://n2t.net/ark:/65665/3f7d92240-82ea-47b4-a433-ff4597739fad" xr:uid="{00000000-0004-0000-0100-0000BC170000}"/>
    <hyperlink ref="I1133" r:id="rId6078" display="https://n2t.net/ark:/65665/380ebfd3a-f001-4c19-ac3f-be7fbd99f46b" xr:uid="{00000000-0004-0000-0100-0000BD170000}"/>
    <hyperlink ref="L1133" r:id="rId6079" display="SAMN48403236" xr:uid="{00000000-0004-0000-0100-0000BE170000}"/>
    <hyperlink ref="M1133" r:id="rId6080" display="SRR33529797" xr:uid="{00000000-0004-0000-0100-0000BF170000}"/>
    <hyperlink ref="N1133" r:id="rId6081" display="PV670487" xr:uid="{00000000-0004-0000-0100-0000C0170000}"/>
    <hyperlink ref="G1134" r:id="rId6082" display="https://n2t.net/ark:/65665/3c6c0e26e-2cb3-42b3-93a4-49a70392ad39" xr:uid="{00000000-0004-0000-0100-0000C1170000}"/>
    <hyperlink ref="I1134" r:id="rId6083" display="https://n2t.net/ark:/65665/3452ebc0d-39db-48a7-996a-4415ffe603f1" xr:uid="{00000000-0004-0000-0100-0000C2170000}"/>
    <hyperlink ref="L1134" r:id="rId6084" display="SAMN48403237" xr:uid="{00000000-0004-0000-0100-0000C3170000}"/>
    <hyperlink ref="M1134" r:id="rId6085" display="SRR33529796" xr:uid="{00000000-0004-0000-0100-0000C4170000}"/>
    <hyperlink ref="N1134" r:id="rId6086" display="PV670488" xr:uid="{00000000-0004-0000-0100-0000C5170000}"/>
    <hyperlink ref="G1135" r:id="rId6087" display="https://n2t.net/ark:/65665/38076e6cd-ceb0-4aa7-b793-8deb5723386f" xr:uid="{00000000-0004-0000-0100-0000C6170000}"/>
    <hyperlink ref="I1135" r:id="rId6088" display="https://n2t.net/ark:/65665/3ebdb863d-6430-460a-a5a0-cfde87e1be02" xr:uid="{00000000-0004-0000-0100-0000C7170000}"/>
    <hyperlink ref="L1135" r:id="rId6089" display="SAMN48403238" xr:uid="{00000000-0004-0000-0100-0000C8170000}"/>
    <hyperlink ref="M1135" r:id="rId6090" display="SRR33529795" xr:uid="{00000000-0004-0000-0100-0000C9170000}"/>
    <hyperlink ref="N1135" r:id="rId6091" display="PV670489" xr:uid="{00000000-0004-0000-0100-0000CA170000}"/>
    <hyperlink ref="G1136" r:id="rId6092" display="https://n2t.net/ark:/65665/3f3f07e96-f4f0-4176-8223-2a9b8a00e224" xr:uid="{00000000-0004-0000-0100-0000CB170000}"/>
    <hyperlink ref="I1136" r:id="rId6093" display="https://n2t.net/ark:/65665/3608820c2-07cb-44fa-a8cf-c6004b8fd27d" xr:uid="{00000000-0004-0000-0100-0000CC170000}"/>
    <hyperlink ref="L1136" r:id="rId6094" display="SAMN48403239" xr:uid="{00000000-0004-0000-0100-0000CD170000}"/>
    <hyperlink ref="M1136" r:id="rId6095" display="SRR33529793" xr:uid="{00000000-0004-0000-0100-0000CE170000}"/>
    <hyperlink ref="N1136" r:id="rId6096" display="PV670491" xr:uid="{00000000-0004-0000-0100-0000CF170000}"/>
    <hyperlink ref="G1137" r:id="rId6097" xr:uid="{00000000-0004-0000-0100-0000D0170000}"/>
    <hyperlink ref="I1137" r:id="rId6098" xr:uid="{00000000-0004-0000-0100-0000D1170000}"/>
    <hyperlink ref="K1137" r:id="rId6099" xr:uid="{00000000-0004-0000-0100-0000D2170000}"/>
    <hyperlink ref="L1137" r:id="rId6100" xr:uid="{00000000-0004-0000-0100-0000D3170000}"/>
    <hyperlink ref="M1137" r:id="rId6101" xr:uid="{00000000-0004-0000-0100-0000D4170000}"/>
    <hyperlink ref="N1137" r:id="rId6102" xr:uid="{00000000-0004-0000-0100-0000D5170000}"/>
    <hyperlink ref="G1138" r:id="rId6103" xr:uid="{00000000-0004-0000-0100-0000D6170000}"/>
    <hyperlink ref="I1138" r:id="rId6104" xr:uid="{00000000-0004-0000-0100-0000D7170000}"/>
    <hyperlink ref="K1138" r:id="rId6105" xr:uid="{00000000-0004-0000-0100-0000D8170000}"/>
    <hyperlink ref="L1138" r:id="rId6106" xr:uid="{00000000-0004-0000-0100-0000D9170000}"/>
    <hyperlink ref="M1138" r:id="rId6107" xr:uid="{00000000-0004-0000-0100-0000DA170000}"/>
    <hyperlink ref="N1138" r:id="rId6108" xr:uid="{00000000-0004-0000-0100-0000DB170000}"/>
    <hyperlink ref="G1139" r:id="rId6109" xr:uid="{00000000-0004-0000-0100-0000DC170000}"/>
    <hyperlink ref="I1139" r:id="rId6110" xr:uid="{00000000-0004-0000-0100-0000DD170000}"/>
    <hyperlink ref="K1139" r:id="rId6111" xr:uid="{00000000-0004-0000-0100-0000DE170000}"/>
    <hyperlink ref="L1139" r:id="rId6112" xr:uid="{00000000-0004-0000-0100-0000DF170000}"/>
    <hyperlink ref="M1139" r:id="rId6113" xr:uid="{00000000-0004-0000-0100-0000E0170000}"/>
    <hyperlink ref="N1139" r:id="rId6114" xr:uid="{00000000-0004-0000-0100-0000E1170000}"/>
    <hyperlink ref="G1140" r:id="rId6115" xr:uid="{00000000-0004-0000-0100-0000E2170000}"/>
    <hyperlink ref="I1140" r:id="rId6116" xr:uid="{00000000-0004-0000-0100-0000E3170000}"/>
    <hyperlink ref="K1140" r:id="rId6117" xr:uid="{00000000-0004-0000-0100-0000E4170000}"/>
    <hyperlink ref="L1140" r:id="rId6118" xr:uid="{00000000-0004-0000-0100-0000E5170000}"/>
    <hyperlink ref="M1140" r:id="rId6119" xr:uid="{00000000-0004-0000-0100-0000E6170000}"/>
    <hyperlink ref="N1140" r:id="rId6120" xr:uid="{00000000-0004-0000-0100-0000E7170000}"/>
    <hyperlink ref="G1141" r:id="rId6121" xr:uid="{00000000-0004-0000-0100-0000E8170000}"/>
    <hyperlink ref="I1141" r:id="rId6122" xr:uid="{00000000-0004-0000-0100-0000E9170000}"/>
    <hyperlink ref="K1141" r:id="rId6123" xr:uid="{00000000-0004-0000-0100-0000EA170000}"/>
    <hyperlink ref="L1141" r:id="rId6124" xr:uid="{00000000-0004-0000-0100-0000EB170000}"/>
    <hyperlink ref="M1141" r:id="rId6125" xr:uid="{00000000-0004-0000-0100-0000EC170000}"/>
    <hyperlink ref="N1141" r:id="rId6126" xr:uid="{00000000-0004-0000-0100-0000ED170000}"/>
    <hyperlink ref="G1142" r:id="rId6127" xr:uid="{00000000-0004-0000-0100-0000EE170000}"/>
    <hyperlink ref="I1142" r:id="rId6128" xr:uid="{00000000-0004-0000-0100-0000EF170000}"/>
    <hyperlink ref="K1142" r:id="rId6129" xr:uid="{00000000-0004-0000-0100-0000F0170000}"/>
    <hyperlink ref="L1142" r:id="rId6130" xr:uid="{00000000-0004-0000-0100-0000F1170000}"/>
    <hyperlink ref="M1142" r:id="rId6131" xr:uid="{00000000-0004-0000-0100-0000F2170000}"/>
    <hyperlink ref="N1142" r:id="rId6132" xr:uid="{00000000-0004-0000-0100-0000F3170000}"/>
    <hyperlink ref="G1143" r:id="rId6133" xr:uid="{00000000-0004-0000-0100-0000F4170000}"/>
    <hyperlink ref="I1143" r:id="rId6134" xr:uid="{00000000-0004-0000-0100-0000F5170000}"/>
    <hyperlink ref="K1143" r:id="rId6135" xr:uid="{00000000-0004-0000-0100-0000F6170000}"/>
    <hyperlink ref="L1143" r:id="rId6136" xr:uid="{00000000-0004-0000-0100-0000F7170000}"/>
    <hyperlink ref="M1143" r:id="rId6137" xr:uid="{00000000-0004-0000-0100-0000F8170000}"/>
    <hyperlink ref="N1143" r:id="rId6138" xr:uid="{00000000-0004-0000-0100-0000F9170000}"/>
    <hyperlink ref="G1144" r:id="rId6139" display="https://n2t.net/ark:/65665/316e8fdc9-7f1d-4a22-9125-da38a9e4d9ad" xr:uid="{00000000-0004-0000-0100-0000FA170000}"/>
    <hyperlink ref="I1144" r:id="rId6140" display="https://n2t.net/ark:/65665/3569f945a-7bcd-4281-addc-dc89bd23cb6f" xr:uid="{00000000-0004-0000-0100-0000FB170000}"/>
    <hyperlink ref="L1144" r:id="rId6141" display="SAMN48403261" xr:uid="{00000000-0004-0000-0100-0000FC170000}"/>
    <hyperlink ref="M1144" r:id="rId6142" display="SRR33529937" xr:uid="{00000000-0004-0000-0100-0000FD170000}"/>
    <hyperlink ref="N1144" r:id="rId6143" display="PV670472" xr:uid="{00000000-0004-0000-0100-0000FE170000}"/>
    <hyperlink ref="G1145" r:id="rId6144" xr:uid="{00000000-0004-0000-0100-0000FF170000}"/>
    <hyperlink ref="I1145" r:id="rId6145" xr:uid="{00000000-0004-0000-0100-000000180000}"/>
    <hyperlink ref="K1145" r:id="rId6146" xr:uid="{00000000-0004-0000-0100-000001180000}"/>
    <hyperlink ref="L1145" r:id="rId6147" xr:uid="{00000000-0004-0000-0100-000002180000}"/>
    <hyperlink ref="M1145" r:id="rId6148" xr:uid="{00000000-0004-0000-0100-000003180000}"/>
    <hyperlink ref="N1145" r:id="rId6149" xr:uid="{00000000-0004-0000-0100-000004180000}"/>
    <hyperlink ref="G1146" r:id="rId6150" xr:uid="{00000000-0004-0000-0100-000005180000}"/>
    <hyperlink ref="I1146" r:id="rId6151" xr:uid="{00000000-0004-0000-0100-000006180000}"/>
    <hyperlink ref="K1146" r:id="rId6152" xr:uid="{00000000-0004-0000-0100-000007180000}"/>
    <hyperlink ref="L1146" r:id="rId6153" xr:uid="{00000000-0004-0000-0100-000008180000}"/>
    <hyperlink ref="M1146" r:id="rId6154" xr:uid="{00000000-0004-0000-0100-000009180000}"/>
    <hyperlink ref="N1146" r:id="rId6155" xr:uid="{00000000-0004-0000-0100-00000A180000}"/>
    <hyperlink ref="G1147" r:id="rId6156" xr:uid="{00000000-0004-0000-0100-00000B180000}"/>
    <hyperlink ref="I1147" r:id="rId6157" xr:uid="{00000000-0004-0000-0100-00000C180000}"/>
    <hyperlink ref="K1147" r:id="rId6158" xr:uid="{00000000-0004-0000-0100-00000D180000}"/>
    <hyperlink ref="L1147" r:id="rId6159" xr:uid="{00000000-0004-0000-0100-00000E180000}"/>
    <hyperlink ref="M1147" r:id="rId6160" xr:uid="{00000000-0004-0000-0100-00000F180000}"/>
    <hyperlink ref="N1147" r:id="rId6161" xr:uid="{00000000-0004-0000-0100-000010180000}"/>
    <hyperlink ref="G1148" r:id="rId6162" xr:uid="{00000000-0004-0000-0100-000011180000}"/>
    <hyperlink ref="I1148" r:id="rId6163" xr:uid="{00000000-0004-0000-0100-000012180000}"/>
    <hyperlink ref="K1148" r:id="rId6164" xr:uid="{00000000-0004-0000-0100-000013180000}"/>
    <hyperlink ref="L1148" r:id="rId6165" xr:uid="{00000000-0004-0000-0100-000014180000}"/>
    <hyperlink ref="M1148" r:id="rId6166" xr:uid="{00000000-0004-0000-0100-000015180000}"/>
    <hyperlink ref="N1148" r:id="rId6167" xr:uid="{00000000-0004-0000-0100-000016180000}"/>
    <hyperlink ref="G1149" r:id="rId6168" xr:uid="{00000000-0004-0000-0100-000017180000}"/>
    <hyperlink ref="I1149" r:id="rId6169" xr:uid="{00000000-0004-0000-0100-000018180000}"/>
    <hyperlink ref="K1149" r:id="rId6170" xr:uid="{00000000-0004-0000-0100-000019180000}"/>
    <hyperlink ref="L1149" r:id="rId6171" xr:uid="{00000000-0004-0000-0100-00001A180000}"/>
    <hyperlink ref="M1149" r:id="rId6172" xr:uid="{00000000-0004-0000-0100-00001B180000}"/>
    <hyperlink ref="N1149" r:id="rId6173" xr:uid="{00000000-0004-0000-0100-00001C180000}"/>
    <hyperlink ref="G1150" r:id="rId6174" xr:uid="{00000000-0004-0000-0100-00001D180000}"/>
    <hyperlink ref="I1150" r:id="rId6175" xr:uid="{00000000-0004-0000-0100-00001E180000}"/>
    <hyperlink ref="K1150" r:id="rId6176" xr:uid="{00000000-0004-0000-0100-00001F180000}"/>
    <hyperlink ref="L1150" r:id="rId6177" xr:uid="{00000000-0004-0000-0100-000020180000}"/>
    <hyperlink ref="M1150" r:id="rId6178" xr:uid="{00000000-0004-0000-0100-000021180000}"/>
    <hyperlink ref="N1150" r:id="rId6179" xr:uid="{00000000-0004-0000-0100-000022180000}"/>
    <hyperlink ref="G1151" r:id="rId6180" xr:uid="{00000000-0004-0000-0100-000023180000}"/>
    <hyperlink ref="I1151" r:id="rId6181" xr:uid="{00000000-0004-0000-0100-000024180000}"/>
    <hyperlink ref="K1151" r:id="rId6182" xr:uid="{00000000-0004-0000-0100-000025180000}"/>
    <hyperlink ref="L1151" r:id="rId6183" xr:uid="{00000000-0004-0000-0100-000026180000}"/>
    <hyperlink ref="M1151" r:id="rId6184" xr:uid="{00000000-0004-0000-0100-000027180000}"/>
    <hyperlink ref="N1151" r:id="rId6185" xr:uid="{00000000-0004-0000-0100-000028180000}"/>
    <hyperlink ref="G1152" r:id="rId6186" xr:uid="{00000000-0004-0000-0100-000029180000}"/>
    <hyperlink ref="I1152" r:id="rId6187" xr:uid="{00000000-0004-0000-0100-00002A180000}"/>
    <hyperlink ref="K1152" r:id="rId6188" xr:uid="{00000000-0004-0000-0100-00002B180000}"/>
    <hyperlink ref="L1152" r:id="rId6189" xr:uid="{00000000-0004-0000-0100-00002C180000}"/>
    <hyperlink ref="M1152" r:id="rId6190" xr:uid="{00000000-0004-0000-0100-00002D180000}"/>
    <hyperlink ref="N1152" r:id="rId6191" xr:uid="{00000000-0004-0000-0100-00002E180000}"/>
    <hyperlink ref="G1153" r:id="rId6192" xr:uid="{00000000-0004-0000-0100-00002F180000}"/>
    <hyperlink ref="I1153" r:id="rId6193" xr:uid="{00000000-0004-0000-0100-000030180000}"/>
    <hyperlink ref="K1153" r:id="rId6194" xr:uid="{00000000-0004-0000-0100-000031180000}"/>
    <hyperlink ref="L1153" r:id="rId6195" xr:uid="{00000000-0004-0000-0100-000032180000}"/>
    <hyperlink ref="M1153" r:id="rId6196" xr:uid="{00000000-0004-0000-0100-000033180000}"/>
    <hyperlink ref="N1153" r:id="rId6197" xr:uid="{00000000-0004-0000-0100-000034180000}"/>
    <hyperlink ref="G1154" r:id="rId6198" xr:uid="{00000000-0004-0000-0100-000035180000}"/>
    <hyperlink ref="I1154" r:id="rId6199" xr:uid="{00000000-0004-0000-0100-000036180000}"/>
    <hyperlink ref="K1154" r:id="rId6200" xr:uid="{00000000-0004-0000-0100-000037180000}"/>
    <hyperlink ref="L1154" r:id="rId6201" xr:uid="{00000000-0004-0000-0100-000038180000}"/>
    <hyperlink ref="M1154" r:id="rId6202" xr:uid="{00000000-0004-0000-0100-000039180000}"/>
    <hyperlink ref="N1154" r:id="rId6203" xr:uid="{00000000-0004-0000-0100-00003A180000}"/>
    <hyperlink ref="G1155" r:id="rId6204" xr:uid="{00000000-0004-0000-0100-00003B180000}"/>
    <hyperlink ref="I1155" r:id="rId6205" xr:uid="{00000000-0004-0000-0100-00003C180000}"/>
    <hyperlink ref="K1155" r:id="rId6206" xr:uid="{00000000-0004-0000-0100-00003D180000}"/>
    <hyperlink ref="L1155" r:id="rId6207" xr:uid="{00000000-0004-0000-0100-00003E180000}"/>
    <hyperlink ref="M1155" r:id="rId6208" xr:uid="{00000000-0004-0000-0100-00003F180000}"/>
    <hyperlink ref="N1155" r:id="rId6209" xr:uid="{00000000-0004-0000-0100-000040180000}"/>
    <hyperlink ref="G1156" r:id="rId6210" xr:uid="{00000000-0004-0000-0100-000041180000}"/>
    <hyperlink ref="I1156" r:id="rId6211" xr:uid="{00000000-0004-0000-0100-000042180000}"/>
    <hyperlink ref="K1156" r:id="rId6212" xr:uid="{00000000-0004-0000-0100-000043180000}"/>
    <hyperlink ref="L1156" r:id="rId6213" xr:uid="{00000000-0004-0000-0100-000044180000}"/>
    <hyperlink ref="M1156" r:id="rId6214" xr:uid="{00000000-0004-0000-0100-000045180000}"/>
    <hyperlink ref="N1156" r:id="rId6215" xr:uid="{00000000-0004-0000-0100-000046180000}"/>
    <hyperlink ref="G1157" r:id="rId6216" xr:uid="{00000000-0004-0000-0100-000047180000}"/>
    <hyperlink ref="I1157" r:id="rId6217" xr:uid="{00000000-0004-0000-0100-000048180000}"/>
    <hyperlink ref="K1157" r:id="rId6218" xr:uid="{00000000-0004-0000-0100-000049180000}"/>
    <hyperlink ref="L1157" r:id="rId6219" xr:uid="{00000000-0004-0000-0100-00004A180000}"/>
    <hyperlink ref="M1157" r:id="rId6220" xr:uid="{00000000-0004-0000-0100-00004B180000}"/>
    <hyperlink ref="N1157" r:id="rId6221" xr:uid="{00000000-0004-0000-0100-00004C180000}"/>
    <hyperlink ref="G1158" r:id="rId6222" xr:uid="{00000000-0004-0000-0100-00004D180000}"/>
    <hyperlink ref="I1158" r:id="rId6223" xr:uid="{00000000-0004-0000-0100-00004E180000}"/>
    <hyperlink ref="K1158" r:id="rId6224" xr:uid="{00000000-0004-0000-0100-00004F180000}"/>
    <hyperlink ref="L1158" r:id="rId6225" xr:uid="{00000000-0004-0000-0100-000050180000}"/>
    <hyperlink ref="M1158" r:id="rId6226" xr:uid="{00000000-0004-0000-0100-000051180000}"/>
    <hyperlink ref="N1158" r:id="rId6227" xr:uid="{00000000-0004-0000-0100-000052180000}"/>
    <hyperlink ref="G1159" r:id="rId6228" display="https://n2t.net/ark:/65665/3096c597f-a021-4a0a-8352-bef991211108" xr:uid="{00000000-0004-0000-0100-000053180000}"/>
    <hyperlink ref="I1159" r:id="rId6229" display="https://n2t.net/ark:/65665/351727445-2309-4336-aee4-6e6de55924ac" xr:uid="{00000000-0004-0000-0100-000054180000}"/>
    <hyperlink ref="L1159" r:id="rId6230" display="SAMN48403116" xr:uid="{00000000-0004-0000-0100-000055180000}"/>
    <hyperlink ref="M1159" r:id="rId6231" display="SRR33529834" xr:uid="{00000000-0004-0000-0100-000056180000}"/>
    <hyperlink ref="N1159" r:id="rId6232" display="PV670481" xr:uid="{00000000-0004-0000-0100-000057180000}"/>
    <hyperlink ref="L1160" r:id="rId6233" xr:uid="{00000000-0004-0000-0100-000058180000}"/>
    <hyperlink ref="M1160" r:id="rId6234" xr:uid="{00000000-0004-0000-0100-000059180000}"/>
    <hyperlink ref="N1160" r:id="rId6235" xr:uid="{00000000-0004-0000-0100-00005A180000}"/>
    <hyperlink ref="L1161" r:id="rId6236" xr:uid="{00000000-0004-0000-0100-00005B180000}"/>
    <hyperlink ref="M1161" r:id="rId6237" xr:uid="{00000000-0004-0000-0100-00005C180000}"/>
    <hyperlink ref="N1161" r:id="rId6238" xr:uid="{00000000-0004-0000-0100-00005D180000}"/>
    <hyperlink ref="L1162" r:id="rId6239" xr:uid="{00000000-0004-0000-0100-00005E180000}"/>
    <hyperlink ref="M1162" r:id="rId6240" xr:uid="{00000000-0004-0000-0100-00005F180000}"/>
    <hyperlink ref="N1162" r:id="rId6241" xr:uid="{00000000-0004-0000-0100-000060180000}"/>
    <hyperlink ref="L1163" r:id="rId6242" xr:uid="{00000000-0004-0000-0100-000061180000}"/>
    <hyperlink ref="M1163" r:id="rId6243" xr:uid="{00000000-0004-0000-0100-000062180000}"/>
    <hyperlink ref="N1163" r:id="rId6244" xr:uid="{00000000-0004-0000-0100-000063180000}"/>
    <hyperlink ref="L1164" r:id="rId6245" xr:uid="{00000000-0004-0000-0100-000064180000}"/>
    <hyperlink ref="M1164" r:id="rId6246" xr:uid="{00000000-0004-0000-0100-000065180000}"/>
    <hyperlink ref="N1164" r:id="rId6247" xr:uid="{00000000-0004-0000-0100-000066180000}"/>
    <hyperlink ref="L1165" r:id="rId6248" xr:uid="{00000000-0004-0000-0100-000067180000}"/>
    <hyperlink ref="M1165" r:id="rId6249" xr:uid="{00000000-0004-0000-0100-000068180000}"/>
    <hyperlink ref="N1165" r:id="rId6250" xr:uid="{00000000-0004-0000-0100-000069180000}"/>
    <hyperlink ref="L1166" r:id="rId6251" xr:uid="{00000000-0004-0000-0100-00006A180000}"/>
    <hyperlink ref="M1166" r:id="rId6252" xr:uid="{00000000-0004-0000-0100-00006B180000}"/>
    <hyperlink ref="N1166" r:id="rId6253" xr:uid="{00000000-0004-0000-0100-00006C180000}"/>
    <hyperlink ref="L1167" r:id="rId6254" xr:uid="{00000000-0004-0000-0100-00006D180000}"/>
    <hyperlink ref="M1167" r:id="rId6255" xr:uid="{00000000-0004-0000-0100-00006E180000}"/>
    <hyperlink ref="N1167" r:id="rId6256" xr:uid="{00000000-0004-0000-0100-00006F180000}"/>
    <hyperlink ref="L1168" r:id="rId6257" xr:uid="{00000000-0004-0000-0100-000070180000}"/>
    <hyperlink ref="M1168" r:id="rId6258" xr:uid="{00000000-0004-0000-0100-000071180000}"/>
    <hyperlink ref="N1168" r:id="rId6259" xr:uid="{00000000-0004-0000-0100-000072180000}"/>
    <hyperlink ref="L1169" r:id="rId6260" xr:uid="{00000000-0004-0000-0100-000073180000}"/>
    <hyperlink ref="M1169" r:id="rId6261" xr:uid="{00000000-0004-0000-0100-000074180000}"/>
    <hyperlink ref="N1169" r:id="rId6262" xr:uid="{00000000-0004-0000-0100-000075180000}"/>
    <hyperlink ref="L1170" r:id="rId6263" xr:uid="{00000000-0004-0000-0100-000076180000}"/>
    <hyperlink ref="M1170" r:id="rId6264" xr:uid="{00000000-0004-0000-0100-000077180000}"/>
    <hyperlink ref="N1170" r:id="rId6265" xr:uid="{00000000-0004-0000-0100-000078180000}"/>
    <hyperlink ref="L1171" r:id="rId6266" xr:uid="{00000000-0004-0000-0100-000079180000}"/>
    <hyperlink ref="M1171" r:id="rId6267" xr:uid="{00000000-0004-0000-0100-00007A180000}"/>
    <hyperlink ref="N1171" r:id="rId6268" xr:uid="{00000000-0004-0000-0100-00007B180000}"/>
    <hyperlink ref="L1172" r:id="rId6269" xr:uid="{00000000-0004-0000-0100-00007C180000}"/>
    <hyperlink ref="M1172" r:id="rId6270" xr:uid="{00000000-0004-0000-0100-00007D180000}"/>
    <hyperlink ref="N1172" r:id="rId6271" xr:uid="{00000000-0004-0000-0100-00007E180000}"/>
    <hyperlink ref="L1173" r:id="rId6272" xr:uid="{00000000-0004-0000-0100-00007F180000}"/>
    <hyperlink ref="M1173" r:id="rId6273" xr:uid="{00000000-0004-0000-0100-000080180000}"/>
    <hyperlink ref="N1173" r:id="rId6274" xr:uid="{00000000-0004-0000-0100-000081180000}"/>
    <hyperlink ref="L1174" r:id="rId6275" xr:uid="{00000000-0004-0000-0100-000082180000}"/>
    <hyperlink ref="M1174" r:id="rId6276" xr:uid="{00000000-0004-0000-0100-000083180000}"/>
    <hyperlink ref="N1174" r:id="rId6277" xr:uid="{00000000-0004-0000-0100-000084180000}"/>
    <hyperlink ref="L1175" r:id="rId6278" xr:uid="{00000000-0004-0000-0100-000085180000}"/>
    <hyperlink ref="M1175" r:id="rId6279" xr:uid="{00000000-0004-0000-0100-000086180000}"/>
    <hyperlink ref="N1175" r:id="rId6280" xr:uid="{00000000-0004-0000-0100-000087180000}"/>
    <hyperlink ref="L1176" r:id="rId6281" xr:uid="{00000000-0004-0000-0100-000088180000}"/>
    <hyperlink ref="M1176" r:id="rId6282" xr:uid="{00000000-0004-0000-0100-000089180000}"/>
    <hyperlink ref="N1176" r:id="rId6283" xr:uid="{00000000-0004-0000-0100-00008A180000}"/>
    <hyperlink ref="L1177" r:id="rId6284" xr:uid="{00000000-0004-0000-0100-00008B180000}"/>
    <hyperlink ref="M1177" r:id="rId6285" xr:uid="{00000000-0004-0000-0100-00008C180000}"/>
    <hyperlink ref="N1177" r:id="rId6286" xr:uid="{00000000-0004-0000-0100-00008D180000}"/>
    <hyperlink ref="L1178" r:id="rId6287" xr:uid="{00000000-0004-0000-0100-00008E180000}"/>
    <hyperlink ref="M1178" r:id="rId6288" xr:uid="{00000000-0004-0000-0100-00008F180000}"/>
    <hyperlink ref="N1178" r:id="rId6289" xr:uid="{00000000-0004-0000-0100-000090180000}"/>
    <hyperlink ref="L1179" r:id="rId6290" xr:uid="{00000000-0004-0000-0100-000091180000}"/>
    <hyperlink ref="M1179" r:id="rId6291" xr:uid="{00000000-0004-0000-0100-000092180000}"/>
    <hyperlink ref="N1179" r:id="rId6292" xr:uid="{00000000-0004-0000-0100-000093180000}"/>
    <hyperlink ref="L1180" r:id="rId6293" xr:uid="{00000000-0004-0000-0100-000094180000}"/>
    <hyperlink ref="M1180" r:id="rId6294" xr:uid="{00000000-0004-0000-0100-000095180000}"/>
    <hyperlink ref="N1180" r:id="rId6295" xr:uid="{00000000-0004-0000-0100-000096180000}"/>
    <hyperlink ref="L1181" r:id="rId6296" xr:uid="{00000000-0004-0000-0100-000097180000}"/>
    <hyperlink ref="M1181" r:id="rId6297" xr:uid="{00000000-0004-0000-0100-000098180000}"/>
    <hyperlink ref="N1181" r:id="rId6298" xr:uid="{00000000-0004-0000-0100-000099180000}"/>
    <hyperlink ref="L1182" r:id="rId6299" xr:uid="{00000000-0004-0000-0100-00009A180000}"/>
    <hyperlink ref="M1182" r:id="rId6300" xr:uid="{00000000-0004-0000-0100-00009B180000}"/>
    <hyperlink ref="N1182" r:id="rId6301" xr:uid="{00000000-0004-0000-0100-00009C180000}"/>
    <hyperlink ref="L1183" r:id="rId6302" xr:uid="{00000000-0004-0000-0100-00009D180000}"/>
    <hyperlink ref="M1183" r:id="rId6303" xr:uid="{00000000-0004-0000-0100-00009E180000}"/>
    <hyperlink ref="N1183" r:id="rId6304" xr:uid="{00000000-0004-0000-0100-00009F180000}"/>
    <hyperlink ref="L1184" r:id="rId6305" xr:uid="{00000000-0004-0000-0100-0000A0180000}"/>
    <hyperlink ref="M1184" r:id="rId6306" xr:uid="{00000000-0004-0000-0100-0000A1180000}"/>
    <hyperlink ref="N1184" r:id="rId6307" xr:uid="{00000000-0004-0000-0100-0000A2180000}"/>
    <hyperlink ref="L1185" r:id="rId6308" xr:uid="{00000000-0004-0000-0100-0000A3180000}"/>
    <hyperlink ref="M1185" r:id="rId6309" xr:uid="{00000000-0004-0000-0100-0000A4180000}"/>
    <hyperlink ref="N1185" r:id="rId6310" xr:uid="{00000000-0004-0000-0100-0000A5180000}"/>
    <hyperlink ref="L1186" r:id="rId6311" xr:uid="{00000000-0004-0000-0100-0000A6180000}"/>
    <hyperlink ref="M1186" r:id="rId6312" xr:uid="{00000000-0004-0000-0100-0000A7180000}"/>
    <hyperlink ref="N1186" r:id="rId6313" xr:uid="{00000000-0004-0000-0100-0000A8180000}"/>
    <hyperlink ref="L1187" r:id="rId6314" xr:uid="{00000000-0004-0000-0100-0000A9180000}"/>
    <hyperlink ref="M1187" r:id="rId6315" xr:uid="{00000000-0004-0000-0100-0000AA180000}"/>
    <hyperlink ref="N1187" r:id="rId6316" xr:uid="{00000000-0004-0000-0100-0000AB180000}"/>
    <hyperlink ref="L1188" r:id="rId6317" xr:uid="{00000000-0004-0000-0100-0000AC180000}"/>
    <hyperlink ref="M1188" r:id="rId6318" xr:uid="{00000000-0004-0000-0100-0000AD180000}"/>
    <hyperlink ref="N1188" r:id="rId6319" xr:uid="{00000000-0004-0000-0100-0000AE180000}"/>
    <hyperlink ref="L1189" r:id="rId6320" xr:uid="{00000000-0004-0000-0100-0000AF180000}"/>
    <hyperlink ref="M1189" r:id="rId6321" xr:uid="{00000000-0004-0000-0100-0000B0180000}"/>
    <hyperlink ref="N1189" r:id="rId6322" xr:uid="{00000000-0004-0000-0100-0000B1180000}"/>
    <hyperlink ref="L1190" r:id="rId6323" xr:uid="{00000000-0004-0000-0100-0000B2180000}"/>
    <hyperlink ref="M1190" r:id="rId6324" xr:uid="{00000000-0004-0000-0100-0000B3180000}"/>
    <hyperlink ref="N1190" r:id="rId6325" xr:uid="{00000000-0004-0000-0100-0000B4180000}"/>
    <hyperlink ref="L1191" r:id="rId6326" xr:uid="{00000000-0004-0000-0100-0000B5180000}"/>
    <hyperlink ref="M1191" r:id="rId6327" xr:uid="{00000000-0004-0000-0100-0000B6180000}"/>
    <hyperlink ref="N1191" r:id="rId6328" xr:uid="{00000000-0004-0000-0100-0000B7180000}"/>
    <hyperlink ref="L1192" r:id="rId6329" xr:uid="{00000000-0004-0000-0100-0000B8180000}"/>
    <hyperlink ref="M1192" r:id="rId6330" xr:uid="{00000000-0004-0000-0100-0000B9180000}"/>
    <hyperlink ref="N1192" r:id="rId6331" xr:uid="{00000000-0004-0000-0100-0000BA180000}"/>
    <hyperlink ref="L1193" r:id="rId6332" xr:uid="{00000000-0004-0000-0100-0000BB180000}"/>
    <hyperlink ref="M1193" r:id="rId6333" xr:uid="{00000000-0004-0000-0100-0000BC180000}"/>
    <hyperlink ref="N1193" r:id="rId6334" xr:uid="{00000000-0004-0000-0100-0000BD180000}"/>
    <hyperlink ref="L1194" r:id="rId6335" xr:uid="{00000000-0004-0000-0100-0000BE180000}"/>
    <hyperlink ref="M1194" r:id="rId6336" xr:uid="{00000000-0004-0000-0100-0000BF180000}"/>
    <hyperlink ref="N1194" r:id="rId6337" xr:uid="{00000000-0004-0000-0100-0000C0180000}"/>
    <hyperlink ref="L1195" r:id="rId6338" xr:uid="{00000000-0004-0000-0100-0000C1180000}"/>
    <hyperlink ref="M1195" r:id="rId6339" xr:uid="{00000000-0004-0000-0100-0000C2180000}"/>
    <hyperlink ref="N1195" r:id="rId6340" xr:uid="{00000000-0004-0000-0100-0000C3180000}"/>
    <hyperlink ref="L1196" r:id="rId6341" xr:uid="{00000000-0004-0000-0100-0000C4180000}"/>
    <hyperlink ref="M1196" r:id="rId6342" xr:uid="{00000000-0004-0000-0100-0000C5180000}"/>
    <hyperlink ref="N1196" r:id="rId6343" xr:uid="{00000000-0004-0000-0100-0000C6180000}"/>
    <hyperlink ref="L1197" r:id="rId6344" xr:uid="{00000000-0004-0000-0100-0000C7180000}"/>
    <hyperlink ref="M1197" r:id="rId6345" xr:uid="{00000000-0004-0000-0100-0000C8180000}"/>
    <hyperlink ref="N1197" r:id="rId6346" xr:uid="{00000000-0004-0000-0100-0000C9180000}"/>
    <hyperlink ref="L1198" r:id="rId6347" xr:uid="{00000000-0004-0000-0100-0000CA180000}"/>
    <hyperlink ref="M1198" r:id="rId6348" xr:uid="{00000000-0004-0000-0100-0000CB180000}"/>
    <hyperlink ref="N1198" r:id="rId6349" xr:uid="{00000000-0004-0000-0100-0000CC180000}"/>
    <hyperlink ref="L1199" r:id="rId6350" xr:uid="{00000000-0004-0000-0100-0000CD180000}"/>
    <hyperlink ref="M1199" r:id="rId6351" xr:uid="{00000000-0004-0000-0100-0000CE180000}"/>
    <hyperlink ref="N1199" r:id="rId6352" xr:uid="{00000000-0004-0000-0100-0000CF180000}"/>
    <hyperlink ref="L1200" r:id="rId6353" xr:uid="{00000000-0004-0000-0100-0000D0180000}"/>
    <hyperlink ref="M1200" r:id="rId6354" xr:uid="{00000000-0004-0000-0100-0000D1180000}"/>
    <hyperlink ref="N1200" r:id="rId6355" xr:uid="{00000000-0004-0000-0100-0000D2180000}"/>
    <hyperlink ref="L1201" r:id="rId6356" xr:uid="{00000000-0004-0000-0100-0000D3180000}"/>
    <hyperlink ref="M1201" r:id="rId6357" xr:uid="{00000000-0004-0000-0100-0000D4180000}"/>
    <hyperlink ref="N1201" r:id="rId6358" xr:uid="{00000000-0004-0000-0100-0000D5180000}"/>
    <hyperlink ref="L1202" r:id="rId6359" xr:uid="{00000000-0004-0000-0100-0000D6180000}"/>
    <hyperlink ref="M1202" r:id="rId6360" xr:uid="{00000000-0004-0000-0100-0000D7180000}"/>
    <hyperlink ref="N1202" r:id="rId6361" xr:uid="{00000000-0004-0000-0100-0000D8180000}"/>
    <hyperlink ref="L1203" r:id="rId6362" xr:uid="{00000000-0004-0000-0100-0000D9180000}"/>
    <hyperlink ref="M1203" r:id="rId6363" xr:uid="{00000000-0004-0000-0100-0000DA180000}"/>
    <hyperlink ref="N1203" r:id="rId6364" xr:uid="{00000000-0004-0000-0100-0000DB180000}"/>
    <hyperlink ref="L1204" r:id="rId6365" xr:uid="{00000000-0004-0000-0100-0000DC180000}"/>
    <hyperlink ref="M1204" r:id="rId6366" xr:uid="{00000000-0004-0000-0100-0000DD180000}"/>
    <hyperlink ref="N1204" r:id="rId6367" xr:uid="{00000000-0004-0000-0100-0000DE180000}"/>
    <hyperlink ref="L1205" r:id="rId6368" xr:uid="{00000000-0004-0000-0100-0000DF180000}"/>
    <hyperlink ref="M1205" r:id="rId6369" xr:uid="{00000000-0004-0000-0100-0000E0180000}"/>
    <hyperlink ref="N1205" r:id="rId6370" xr:uid="{00000000-0004-0000-0100-0000E1180000}"/>
    <hyperlink ref="G1206" r:id="rId6371" xr:uid="{00000000-0004-0000-0100-0000E2180000}"/>
    <hyperlink ref="I1206" r:id="rId6372" xr:uid="{00000000-0004-0000-0100-0000E3180000}"/>
    <hyperlink ref="K1206" r:id="rId6373" xr:uid="{00000000-0004-0000-0100-0000E4180000}"/>
    <hyperlink ref="L1206" r:id="rId6374" xr:uid="{00000000-0004-0000-0100-0000E5180000}"/>
    <hyperlink ref="M1206" r:id="rId6375" xr:uid="{00000000-0004-0000-0100-0000E6180000}"/>
    <hyperlink ref="N1206" r:id="rId6376" xr:uid="{00000000-0004-0000-0100-0000E7180000}"/>
    <hyperlink ref="G1207" r:id="rId6377" xr:uid="{00000000-0004-0000-0100-0000E8180000}"/>
    <hyperlink ref="K1207" r:id="rId6378" xr:uid="{00000000-0004-0000-0100-0000E9180000}"/>
    <hyperlink ref="L1207" r:id="rId6379" xr:uid="{00000000-0004-0000-0100-0000EA180000}"/>
    <hyperlink ref="M1207" r:id="rId6380" xr:uid="{00000000-0004-0000-0100-0000EB180000}"/>
    <hyperlink ref="N1207" r:id="rId6381" xr:uid="{00000000-0004-0000-0100-0000EC180000}"/>
    <hyperlink ref="G1208" r:id="rId6382" xr:uid="{00000000-0004-0000-0100-0000ED180000}"/>
    <hyperlink ref="I1208" r:id="rId6383" xr:uid="{00000000-0004-0000-0100-0000EE180000}"/>
    <hyperlink ref="L1208" r:id="rId6384" xr:uid="{00000000-0004-0000-0100-0000EF180000}"/>
    <hyperlink ref="M1208" r:id="rId6385" xr:uid="{00000000-0004-0000-0100-0000F0180000}"/>
    <hyperlink ref="N1208" r:id="rId6386" xr:uid="{00000000-0004-0000-0100-0000F1180000}"/>
    <hyperlink ref="G1209" r:id="rId6387" xr:uid="{00000000-0004-0000-0100-0000F2180000}"/>
    <hyperlink ref="I1209" r:id="rId6388" xr:uid="{00000000-0004-0000-0100-0000F3180000}"/>
    <hyperlink ref="K1209" r:id="rId6389" xr:uid="{00000000-0004-0000-0100-0000F4180000}"/>
    <hyperlink ref="L1209" r:id="rId6390" xr:uid="{00000000-0004-0000-0100-0000F5180000}"/>
    <hyperlink ref="M1209" r:id="rId6391" xr:uid="{00000000-0004-0000-0100-0000F6180000}"/>
    <hyperlink ref="N1209" r:id="rId6392" xr:uid="{00000000-0004-0000-0100-0000F7180000}"/>
    <hyperlink ref="G1210" r:id="rId6393" xr:uid="{00000000-0004-0000-0100-0000F8180000}"/>
    <hyperlink ref="I1210" r:id="rId6394" xr:uid="{00000000-0004-0000-0100-0000F9180000}"/>
    <hyperlink ref="K1210" r:id="rId6395" xr:uid="{00000000-0004-0000-0100-0000FA180000}"/>
    <hyperlink ref="L1210" r:id="rId6396" xr:uid="{00000000-0004-0000-0100-0000FB180000}"/>
    <hyperlink ref="M1210" r:id="rId6397" xr:uid="{00000000-0004-0000-0100-0000FC180000}"/>
    <hyperlink ref="N1210" r:id="rId6398" xr:uid="{00000000-0004-0000-0100-0000FD180000}"/>
    <hyperlink ref="G1211" r:id="rId6399" xr:uid="{00000000-0004-0000-0100-0000FE180000}"/>
    <hyperlink ref="I1211" r:id="rId6400" xr:uid="{00000000-0004-0000-0100-0000FF180000}"/>
    <hyperlink ref="K1211" r:id="rId6401" xr:uid="{00000000-0004-0000-0100-000000190000}"/>
    <hyperlink ref="L1211" r:id="rId6402" xr:uid="{00000000-0004-0000-0100-000001190000}"/>
    <hyperlink ref="M1211" r:id="rId6403" xr:uid="{00000000-0004-0000-0100-000002190000}"/>
    <hyperlink ref="N1211" r:id="rId6404" xr:uid="{00000000-0004-0000-0100-000003190000}"/>
    <hyperlink ref="G1212" r:id="rId6405" xr:uid="{00000000-0004-0000-0100-000004190000}"/>
    <hyperlink ref="I1212" r:id="rId6406" xr:uid="{00000000-0004-0000-0100-000005190000}"/>
    <hyperlink ref="K1212" r:id="rId6407" xr:uid="{00000000-0004-0000-0100-000006190000}"/>
    <hyperlink ref="L1212" r:id="rId6408" xr:uid="{00000000-0004-0000-0100-000007190000}"/>
    <hyperlink ref="M1212" r:id="rId6409" xr:uid="{00000000-0004-0000-0100-000008190000}"/>
    <hyperlink ref="N1212" r:id="rId6410" xr:uid="{00000000-0004-0000-0100-000009190000}"/>
    <hyperlink ref="G1213" r:id="rId6411" xr:uid="{00000000-0004-0000-0100-00000A190000}"/>
    <hyperlink ref="I1213" r:id="rId6412" xr:uid="{00000000-0004-0000-0100-00000B190000}"/>
    <hyperlink ref="K1213" r:id="rId6413" xr:uid="{00000000-0004-0000-0100-00000C190000}"/>
    <hyperlink ref="L1213" r:id="rId6414" xr:uid="{00000000-0004-0000-0100-00000D190000}"/>
    <hyperlink ref="M1213" r:id="rId6415" xr:uid="{00000000-0004-0000-0100-00000E190000}"/>
    <hyperlink ref="N1213" r:id="rId6416" xr:uid="{00000000-0004-0000-0100-00000F190000}"/>
    <hyperlink ref="G1214" r:id="rId6417" xr:uid="{00000000-0004-0000-0100-000010190000}"/>
    <hyperlink ref="I1214" r:id="rId6418" xr:uid="{00000000-0004-0000-0100-000011190000}"/>
    <hyperlink ref="K1214" r:id="rId6419" xr:uid="{00000000-0004-0000-0100-000012190000}"/>
    <hyperlink ref="L1214" r:id="rId6420" xr:uid="{00000000-0004-0000-0100-000013190000}"/>
    <hyperlink ref="M1214" r:id="rId6421" xr:uid="{00000000-0004-0000-0100-000014190000}"/>
    <hyperlink ref="N1214" r:id="rId6422" xr:uid="{00000000-0004-0000-0100-000015190000}"/>
    <hyperlink ref="G1215" r:id="rId6423" xr:uid="{00000000-0004-0000-0100-000016190000}"/>
    <hyperlink ref="I1215" r:id="rId6424" xr:uid="{00000000-0004-0000-0100-000017190000}"/>
    <hyperlink ref="K1215" r:id="rId6425" xr:uid="{00000000-0004-0000-0100-000018190000}"/>
    <hyperlink ref="L1215" r:id="rId6426" xr:uid="{00000000-0004-0000-0100-000019190000}"/>
    <hyperlink ref="M1215" r:id="rId6427" xr:uid="{00000000-0004-0000-0100-00001A190000}"/>
    <hyperlink ref="N1215" r:id="rId6428" xr:uid="{00000000-0004-0000-0100-00001B190000}"/>
    <hyperlink ref="G1216" r:id="rId6429" xr:uid="{00000000-0004-0000-0100-00001C190000}"/>
    <hyperlink ref="K1216" r:id="rId6430" xr:uid="{00000000-0004-0000-0100-00001D190000}"/>
    <hyperlink ref="L1216" r:id="rId6431" xr:uid="{00000000-0004-0000-0100-00001E190000}"/>
    <hyperlink ref="M1216" r:id="rId6432" xr:uid="{00000000-0004-0000-0100-00001F190000}"/>
    <hyperlink ref="N1216" r:id="rId6433" xr:uid="{00000000-0004-0000-0100-000020190000}"/>
    <hyperlink ref="G1217" r:id="rId6434" xr:uid="{00000000-0004-0000-0100-000021190000}"/>
    <hyperlink ref="I1217" r:id="rId6435" xr:uid="{00000000-0004-0000-0100-000022190000}"/>
    <hyperlink ref="K1217" r:id="rId6436" xr:uid="{00000000-0004-0000-0100-000023190000}"/>
    <hyperlink ref="L1217" r:id="rId6437" xr:uid="{00000000-0004-0000-0100-000024190000}"/>
    <hyperlink ref="M1217" r:id="rId6438" xr:uid="{00000000-0004-0000-0100-000025190000}"/>
    <hyperlink ref="N1217" r:id="rId6439" xr:uid="{00000000-0004-0000-0100-000026190000}"/>
    <hyperlink ref="G1218" r:id="rId6440" xr:uid="{00000000-0004-0000-0100-000027190000}"/>
    <hyperlink ref="I1218" r:id="rId6441" xr:uid="{00000000-0004-0000-0100-000028190000}"/>
    <hyperlink ref="K1218" r:id="rId6442" xr:uid="{00000000-0004-0000-0100-000029190000}"/>
    <hyperlink ref="L1218" r:id="rId6443" xr:uid="{00000000-0004-0000-0100-00002A190000}"/>
    <hyperlink ref="M1218" r:id="rId6444" xr:uid="{00000000-0004-0000-0100-00002B190000}"/>
    <hyperlink ref="N1218" r:id="rId6445" xr:uid="{00000000-0004-0000-0100-00002C190000}"/>
    <hyperlink ref="G1219" r:id="rId6446" xr:uid="{00000000-0004-0000-0100-00002D190000}"/>
    <hyperlink ref="I1219" r:id="rId6447" xr:uid="{00000000-0004-0000-0100-00002E190000}"/>
    <hyperlink ref="K1219" r:id="rId6448" xr:uid="{00000000-0004-0000-0100-00002F190000}"/>
    <hyperlink ref="L1219" r:id="rId6449" xr:uid="{00000000-0004-0000-0100-000030190000}"/>
    <hyperlink ref="M1219" r:id="rId6450" xr:uid="{00000000-0004-0000-0100-000031190000}"/>
    <hyperlink ref="N1219" r:id="rId6451" xr:uid="{00000000-0004-0000-0100-000032190000}"/>
    <hyperlink ref="G1220" r:id="rId6452" xr:uid="{00000000-0004-0000-0100-000033190000}"/>
    <hyperlink ref="I1220" r:id="rId6453" xr:uid="{00000000-0004-0000-0100-000034190000}"/>
    <hyperlink ref="K1220" r:id="rId6454" xr:uid="{00000000-0004-0000-0100-000035190000}"/>
    <hyperlink ref="L1220" r:id="rId6455" xr:uid="{00000000-0004-0000-0100-000036190000}"/>
    <hyperlink ref="M1220" r:id="rId6456" xr:uid="{00000000-0004-0000-0100-000037190000}"/>
    <hyperlink ref="N1220" r:id="rId6457" xr:uid="{00000000-0004-0000-0100-000038190000}"/>
    <hyperlink ref="L1221" r:id="rId6458" xr:uid="{00000000-0004-0000-0100-000039190000}"/>
    <hyperlink ref="M1221" r:id="rId6459" xr:uid="{00000000-0004-0000-0100-00003A190000}"/>
    <hyperlink ref="N1221" r:id="rId6460" xr:uid="{00000000-0004-0000-0100-00003B190000}"/>
    <hyperlink ref="G1222" r:id="rId6461" xr:uid="{00000000-0004-0000-0100-00003C190000}"/>
    <hyperlink ref="K1222" r:id="rId6462" xr:uid="{00000000-0004-0000-0100-00003D190000}"/>
    <hyperlink ref="L1222" r:id="rId6463" xr:uid="{00000000-0004-0000-0100-00003E190000}"/>
    <hyperlink ref="M1222" r:id="rId6464" xr:uid="{00000000-0004-0000-0100-00003F190000}"/>
    <hyperlink ref="N1222" r:id="rId6465" xr:uid="{00000000-0004-0000-0100-000040190000}"/>
    <hyperlink ref="G1223" r:id="rId6466" xr:uid="{00000000-0004-0000-0100-000041190000}"/>
    <hyperlink ref="I1223" r:id="rId6467" xr:uid="{00000000-0004-0000-0100-000042190000}"/>
    <hyperlink ref="K1223" r:id="rId6468" xr:uid="{00000000-0004-0000-0100-000043190000}"/>
    <hyperlink ref="L1223" r:id="rId6469" xr:uid="{00000000-0004-0000-0100-000044190000}"/>
    <hyperlink ref="M1223" r:id="rId6470" xr:uid="{00000000-0004-0000-0100-000045190000}"/>
    <hyperlink ref="N1223" r:id="rId6471" xr:uid="{00000000-0004-0000-0100-000046190000}"/>
    <hyperlink ref="G1224" r:id="rId6472" xr:uid="{00000000-0004-0000-0100-000047190000}"/>
    <hyperlink ref="I1224" r:id="rId6473" xr:uid="{00000000-0004-0000-0100-000048190000}"/>
    <hyperlink ref="K1224" r:id="rId6474" xr:uid="{00000000-0004-0000-0100-000049190000}"/>
    <hyperlink ref="L1224" r:id="rId6475" xr:uid="{00000000-0004-0000-0100-00004A190000}"/>
    <hyperlink ref="M1224" r:id="rId6476" xr:uid="{00000000-0004-0000-0100-00004B190000}"/>
    <hyperlink ref="N1224" r:id="rId6477" xr:uid="{00000000-0004-0000-0100-00004C190000}"/>
    <hyperlink ref="G1225" r:id="rId6478" xr:uid="{00000000-0004-0000-0100-00004D190000}"/>
    <hyperlink ref="I1225" r:id="rId6479" xr:uid="{00000000-0004-0000-0100-00004E190000}"/>
    <hyperlink ref="K1225" r:id="rId6480" xr:uid="{00000000-0004-0000-0100-00004F190000}"/>
    <hyperlink ref="L1225" r:id="rId6481" xr:uid="{00000000-0004-0000-0100-000050190000}"/>
    <hyperlink ref="M1225" r:id="rId6482" xr:uid="{00000000-0004-0000-0100-000051190000}"/>
    <hyperlink ref="N1225" r:id="rId6483" xr:uid="{00000000-0004-0000-0100-000052190000}"/>
    <hyperlink ref="G1226" r:id="rId6484" xr:uid="{00000000-0004-0000-0100-000053190000}"/>
    <hyperlink ref="I1226" r:id="rId6485" xr:uid="{00000000-0004-0000-0100-000054190000}"/>
    <hyperlink ref="K1226" r:id="rId6486" xr:uid="{00000000-0004-0000-0100-000055190000}"/>
    <hyperlink ref="L1226" r:id="rId6487" xr:uid="{00000000-0004-0000-0100-000056190000}"/>
    <hyperlink ref="M1226" r:id="rId6488" xr:uid="{00000000-0004-0000-0100-000057190000}"/>
    <hyperlink ref="N1226" r:id="rId6489" xr:uid="{00000000-0004-0000-0100-000058190000}"/>
    <hyperlink ref="G1227" r:id="rId6490" xr:uid="{00000000-0004-0000-0100-000059190000}"/>
    <hyperlink ref="I1227" r:id="rId6491" xr:uid="{00000000-0004-0000-0100-00005A190000}"/>
    <hyperlink ref="K1227" r:id="rId6492" xr:uid="{00000000-0004-0000-0100-00005B190000}"/>
    <hyperlink ref="L1227" r:id="rId6493" xr:uid="{00000000-0004-0000-0100-00005C190000}"/>
    <hyperlink ref="M1227" r:id="rId6494" xr:uid="{00000000-0004-0000-0100-00005D190000}"/>
    <hyperlink ref="N1227" r:id="rId6495" xr:uid="{00000000-0004-0000-0100-00005E190000}"/>
    <hyperlink ref="G1228" r:id="rId6496" xr:uid="{00000000-0004-0000-0100-00005F190000}"/>
    <hyperlink ref="I1228" r:id="rId6497" xr:uid="{00000000-0004-0000-0100-000060190000}"/>
    <hyperlink ref="K1228" r:id="rId6498" xr:uid="{00000000-0004-0000-0100-000061190000}"/>
    <hyperlink ref="L1228" r:id="rId6499" xr:uid="{00000000-0004-0000-0100-000062190000}"/>
    <hyperlink ref="M1228" r:id="rId6500" xr:uid="{00000000-0004-0000-0100-000063190000}"/>
    <hyperlink ref="N1228" r:id="rId6501" xr:uid="{00000000-0004-0000-0100-000064190000}"/>
    <hyperlink ref="G1229" r:id="rId6502" xr:uid="{00000000-0004-0000-0100-000065190000}"/>
    <hyperlink ref="I1229" r:id="rId6503" xr:uid="{00000000-0004-0000-0100-000066190000}"/>
    <hyperlink ref="K1229" r:id="rId6504" xr:uid="{00000000-0004-0000-0100-000067190000}"/>
    <hyperlink ref="L1229" r:id="rId6505" xr:uid="{00000000-0004-0000-0100-000068190000}"/>
    <hyperlink ref="M1229" r:id="rId6506" xr:uid="{00000000-0004-0000-0100-000069190000}"/>
    <hyperlink ref="N1229" r:id="rId6507" xr:uid="{00000000-0004-0000-0100-00006A190000}"/>
    <hyperlink ref="G1230" r:id="rId6508" xr:uid="{00000000-0004-0000-0100-00006B190000}"/>
    <hyperlink ref="I1230" r:id="rId6509" xr:uid="{00000000-0004-0000-0100-00006C190000}"/>
    <hyperlink ref="K1230" r:id="rId6510" xr:uid="{00000000-0004-0000-0100-00006D190000}"/>
    <hyperlink ref="L1230" r:id="rId6511" xr:uid="{00000000-0004-0000-0100-00006E190000}"/>
    <hyperlink ref="M1230" r:id="rId6512" xr:uid="{00000000-0004-0000-0100-00006F190000}"/>
    <hyperlink ref="N1230" r:id="rId6513" xr:uid="{00000000-0004-0000-0100-000070190000}"/>
    <hyperlink ref="G1231" r:id="rId6514" xr:uid="{00000000-0004-0000-0100-000071190000}"/>
    <hyperlink ref="I1231" r:id="rId6515" xr:uid="{00000000-0004-0000-0100-000072190000}"/>
    <hyperlink ref="K1231" r:id="rId6516" xr:uid="{00000000-0004-0000-0100-000073190000}"/>
    <hyperlink ref="L1231" r:id="rId6517" xr:uid="{00000000-0004-0000-0100-000074190000}"/>
    <hyperlink ref="M1231" r:id="rId6518" xr:uid="{00000000-0004-0000-0100-000075190000}"/>
    <hyperlink ref="N1231" r:id="rId6519" xr:uid="{00000000-0004-0000-0100-000076190000}"/>
    <hyperlink ref="G1232" r:id="rId6520" display="https://n2t.net/ark:/65665/30244d51f-1c49-47ac-ac59-e21eb7d9972a" xr:uid="{00000000-0004-0000-0100-000077190000}"/>
    <hyperlink ref="I1232" r:id="rId6521" display="https://n2t.net/ark:/65665/3d0aef6c6-e200-4325-ba4b-e69c467225b8" xr:uid="{00000000-0004-0000-0100-000078190000}"/>
    <hyperlink ref="L1232" r:id="rId6522" display="SAMN48403277" xr:uid="{00000000-0004-0000-0100-000079190000}"/>
    <hyperlink ref="M1232" r:id="rId6523" display="SRR33529680" xr:uid="{00000000-0004-0000-0100-00007A190000}"/>
    <hyperlink ref="N1232" r:id="rId6524" display="PV651717" xr:uid="{00000000-0004-0000-0100-00007B190000}"/>
    <hyperlink ref="L1233" r:id="rId6525" xr:uid="{00000000-0004-0000-0100-00007C190000}"/>
    <hyperlink ref="M1233" r:id="rId6526" xr:uid="{00000000-0004-0000-0100-00007D190000}"/>
    <hyperlink ref="N1233" r:id="rId6527" xr:uid="{00000000-0004-0000-0100-00007E190000}"/>
    <hyperlink ref="G1234" r:id="rId6528" display="https://n2t.net/ark:/65665/3ac551f50-741d-4aa0-ae3a-4c9da087e1fd" xr:uid="{00000000-0004-0000-0100-00007F190000}"/>
    <hyperlink ref="I1234" r:id="rId6529" display="https://n2t.net/ark:/65665/336d3ccd1-a17d-4b9d-bf03-984178e4a44d" xr:uid="{00000000-0004-0000-0100-000080190000}"/>
    <hyperlink ref="L1234" r:id="rId6530" display="SAMN48403278" xr:uid="{00000000-0004-0000-0100-000081190000}"/>
    <hyperlink ref="M1234" r:id="rId6531" display="SRR33529679" xr:uid="{00000000-0004-0000-0100-000082190000}"/>
    <hyperlink ref="N1234" r:id="rId6532" display="PV651714" xr:uid="{00000000-0004-0000-0100-000083190000}"/>
    <hyperlink ref="G1235" r:id="rId6533" display="https://n2t.net/ark:/65665/3b93b38d2-92ee-4672-9a4a-2e5b035f5725" xr:uid="{00000000-0004-0000-0100-000084190000}"/>
    <hyperlink ref="I1235" r:id="rId6534" display="https://n2t.net/ark:/65665/317129745-bc48-4e9c-9ff8-b21ad1a146cf" xr:uid="{00000000-0004-0000-0100-000085190000}"/>
    <hyperlink ref="L1235" r:id="rId6535" display="SAMN48403279" xr:uid="{00000000-0004-0000-0100-000086190000}"/>
    <hyperlink ref="M1235" r:id="rId6536" display="SRR33529676" xr:uid="{00000000-0004-0000-0100-000087190000}"/>
    <hyperlink ref="N1235" r:id="rId6537" display="PV651710" xr:uid="{00000000-0004-0000-0100-000088190000}"/>
    <hyperlink ref="G1236" r:id="rId6538" xr:uid="{00000000-0004-0000-0100-000089190000}"/>
    <hyperlink ref="I1236" r:id="rId6539" xr:uid="{00000000-0004-0000-0100-00008A190000}"/>
    <hyperlink ref="K1236" r:id="rId6540" xr:uid="{00000000-0004-0000-0100-00008B190000}"/>
    <hyperlink ref="L1236" r:id="rId6541" xr:uid="{00000000-0004-0000-0100-00008C190000}"/>
    <hyperlink ref="M1236" r:id="rId6542" xr:uid="{00000000-0004-0000-0100-00008D190000}"/>
    <hyperlink ref="N1236" r:id="rId6543" xr:uid="{00000000-0004-0000-0100-00008E190000}"/>
    <hyperlink ref="G1237" r:id="rId6544" xr:uid="{00000000-0004-0000-0100-00008F190000}"/>
    <hyperlink ref="I1237" r:id="rId6545" xr:uid="{00000000-0004-0000-0100-000090190000}"/>
    <hyperlink ref="K1237" r:id="rId6546" xr:uid="{00000000-0004-0000-0100-000091190000}"/>
    <hyperlink ref="L1237" r:id="rId6547" xr:uid="{00000000-0004-0000-0100-000092190000}"/>
    <hyperlink ref="M1237" r:id="rId6548" xr:uid="{00000000-0004-0000-0100-000093190000}"/>
    <hyperlink ref="N1237" r:id="rId6549" xr:uid="{00000000-0004-0000-0100-000094190000}"/>
    <hyperlink ref="G1238" r:id="rId6550" display="https://n2t.net/ark:/65665/3819f4eb7-b55b-48b9-b323-6394cb7e7465" xr:uid="{00000000-0004-0000-0100-000095190000}"/>
    <hyperlink ref="I1238" r:id="rId6551" display="https://n2t.net/ark:/65665/368ed8eab-acaa-495b-b125-9928be642772" xr:uid="{00000000-0004-0000-0100-000096190000}"/>
    <hyperlink ref="L1238" r:id="rId6552" display="SAMN48403280" xr:uid="{00000000-0004-0000-0100-000097190000}"/>
    <hyperlink ref="M1238" r:id="rId6553" display="SRR33529675" xr:uid="{00000000-0004-0000-0100-000098190000}"/>
    <hyperlink ref="N1238" r:id="rId6554" display="PV651712" xr:uid="{00000000-0004-0000-0100-000099190000}"/>
    <hyperlink ref="G1239" r:id="rId6555" xr:uid="{00000000-0004-0000-0100-00009A190000}"/>
    <hyperlink ref="I1239" r:id="rId6556" xr:uid="{00000000-0004-0000-0100-00009B190000}"/>
    <hyperlink ref="K1239" r:id="rId6557" xr:uid="{00000000-0004-0000-0100-00009C190000}"/>
    <hyperlink ref="L1239" r:id="rId6558" xr:uid="{00000000-0004-0000-0100-00009D190000}"/>
    <hyperlink ref="M1239" r:id="rId6559" xr:uid="{00000000-0004-0000-0100-00009E190000}"/>
    <hyperlink ref="N1239" r:id="rId6560" xr:uid="{00000000-0004-0000-0100-00009F190000}"/>
    <hyperlink ref="G1240" r:id="rId6561" xr:uid="{00000000-0004-0000-0100-0000A0190000}"/>
    <hyperlink ref="K1240" r:id="rId6562" xr:uid="{00000000-0004-0000-0100-0000A1190000}"/>
    <hyperlink ref="L1240" r:id="rId6563" xr:uid="{00000000-0004-0000-0100-0000A2190000}"/>
    <hyperlink ref="M1240" r:id="rId6564" xr:uid="{00000000-0004-0000-0100-0000A3190000}"/>
    <hyperlink ref="N1240" r:id="rId6565" xr:uid="{00000000-0004-0000-0100-0000A4190000}"/>
    <hyperlink ref="L1241" r:id="rId6566" xr:uid="{00000000-0004-0000-0100-0000A5190000}"/>
    <hyperlink ref="M1241" r:id="rId6567" xr:uid="{00000000-0004-0000-0100-0000A6190000}"/>
    <hyperlink ref="N1241" r:id="rId6568" xr:uid="{00000000-0004-0000-0100-0000A7190000}"/>
    <hyperlink ref="G1242" r:id="rId6569" xr:uid="{00000000-0004-0000-0100-0000A8190000}"/>
    <hyperlink ref="K1242" r:id="rId6570" xr:uid="{00000000-0004-0000-0100-0000A9190000}"/>
    <hyperlink ref="L1242" r:id="rId6571" xr:uid="{00000000-0004-0000-0100-0000AA190000}"/>
    <hyperlink ref="M1242" r:id="rId6572" xr:uid="{00000000-0004-0000-0100-0000AB190000}"/>
    <hyperlink ref="N1242" r:id="rId6573" xr:uid="{00000000-0004-0000-0100-0000AC190000}"/>
    <hyperlink ref="L1243" r:id="rId6574" xr:uid="{00000000-0004-0000-0100-0000AD190000}"/>
    <hyperlink ref="M1243" r:id="rId6575" xr:uid="{00000000-0004-0000-0100-0000AE190000}"/>
    <hyperlink ref="N1243" r:id="rId6576" xr:uid="{00000000-0004-0000-0100-0000AF190000}"/>
    <hyperlink ref="G1244" r:id="rId6577" xr:uid="{00000000-0004-0000-0100-0000B0190000}"/>
    <hyperlink ref="I1244" r:id="rId6578" xr:uid="{00000000-0004-0000-0100-0000B1190000}"/>
    <hyperlink ref="K1244" r:id="rId6579" xr:uid="{00000000-0004-0000-0100-0000B2190000}"/>
    <hyperlink ref="L1244" r:id="rId6580" xr:uid="{00000000-0004-0000-0100-0000B3190000}"/>
    <hyperlink ref="M1244" r:id="rId6581" xr:uid="{00000000-0004-0000-0100-0000B4190000}"/>
    <hyperlink ref="N1244" r:id="rId6582" xr:uid="{00000000-0004-0000-0100-0000B5190000}"/>
    <hyperlink ref="G1245" r:id="rId6583" xr:uid="{00000000-0004-0000-0100-0000B6190000}"/>
    <hyperlink ref="I1245" r:id="rId6584" xr:uid="{00000000-0004-0000-0100-0000B7190000}"/>
    <hyperlink ref="K1245" r:id="rId6585" xr:uid="{00000000-0004-0000-0100-0000B8190000}"/>
    <hyperlink ref="L1245" r:id="rId6586" xr:uid="{00000000-0004-0000-0100-0000B9190000}"/>
    <hyperlink ref="M1245" r:id="rId6587" xr:uid="{00000000-0004-0000-0100-0000BA190000}"/>
    <hyperlink ref="N1245" r:id="rId6588" xr:uid="{00000000-0004-0000-0100-0000BB190000}"/>
    <hyperlink ref="L1246" r:id="rId6589" xr:uid="{00000000-0004-0000-0100-0000BC190000}"/>
    <hyperlink ref="M1246" r:id="rId6590" xr:uid="{00000000-0004-0000-0100-0000BD190000}"/>
    <hyperlink ref="N1246" r:id="rId6591" xr:uid="{00000000-0004-0000-0100-0000BE190000}"/>
    <hyperlink ref="L1247" r:id="rId6592" xr:uid="{00000000-0004-0000-0100-0000BF190000}"/>
    <hyperlink ref="M1247" r:id="rId6593" xr:uid="{00000000-0004-0000-0100-0000C0190000}"/>
    <hyperlink ref="N1247" r:id="rId6594" xr:uid="{00000000-0004-0000-0100-0000C1190000}"/>
    <hyperlink ref="G1248" r:id="rId6595" xr:uid="{00000000-0004-0000-0100-0000C2190000}"/>
    <hyperlink ref="I1248" r:id="rId6596" xr:uid="{00000000-0004-0000-0100-0000C3190000}"/>
    <hyperlink ref="K1248" r:id="rId6597" xr:uid="{00000000-0004-0000-0100-0000C4190000}"/>
    <hyperlink ref="L1248" r:id="rId6598" xr:uid="{00000000-0004-0000-0100-0000C5190000}"/>
    <hyperlink ref="M1248" r:id="rId6599" xr:uid="{00000000-0004-0000-0100-0000C6190000}"/>
    <hyperlink ref="N1248" r:id="rId6600" xr:uid="{00000000-0004-0000-0100-0000C7190000}"/>
    <hyperlink ref="G1249" r:id="rId6601" xr:uid="{00000000-0004-0000-0100-0000C8190000}"/>
    <hyperlink ref="I1249" r:id="rId6602" xr:uid="{00000000-0004-0000-0100-0000C9190000}"/>
    <hyperlink ref="K1249" r:id="rId6603" xr:uid="{00000000-0004-0000-0100-0000CA190000}"/>
    <hyperlink ref="L1249" r:id="rId6604" xr:uid="{00000000-0004-0000-0100-0000CB190000}"/>
    <hyperlink ref="M1249" r:id="rId6605" xr:uid="{00000000-0004-0000-0100-0000CC190000}"/>
    <hyperlink ref="N1249" r:id="rId6606" xr:uid="{00000000-0004-0000-0100-0000CD190000}"/>
    <hyperlink ref="G1250" r:id="rId6607" xr:uid="{00000000-0004-0000-0100-0000CE190000}"/>
    <hyperlink ref="I1250" r:id="rId6608" xr:uid="{00000000-0004-0000-0100-0000CF190000}"/>
    <hyperlink ref="K1250" r:id="rId6609" xr:uid="{00000000-0004-0000-0100-0000D0190000}"/>
    <hyperlink ref="L1250" r:id="rId6610" xr:uid="{00000000-0004-0000-0100-0000D1190000}"/>
    <hyperlink ref="M1250" r:id="rId6611" xr:uid="{00000000-0004-0000-0100-0000D2190000}"/>
    <hyperlink ref="N1250" r:id="rId6612" xr:uid="{00000000-0004-0000-0100-0000D3190000}"/>
    <hyperlink ref="L1251" r:id="rId6613" xr:uid="{00000000-0004-0000-0100-0000D4190000}"/>
    <hyperlink ref="M1251" r:id="rId6614" xr:uid="{00000000-0004-0000-0100-0000D5190000}"/>
    <hyperlink ref="N1251" r:id="rId6615" xr:uid="{00000000-0004-0000-0100-0000D6190000}"/>
    <hyperlink ref="L1252" r:id="rId6616" xr:uid="{00000000-0004-0000-0100-0000D7190000}"/>
    <hyperlink ref="M1252" r:id="rId6617" xr:uid="{00000000-0004-0000-0100-0000D8190000}"/>
    <hyperlink ref="N1252" r:id="rId6618" xr:uid="{00000000-0004-0000-0100-0000D9190000}"/>
    <hyperlink ref="G1253" r:id="rId6619" xr:uid="{00000000-0004-0000-0100-0000DA190000}"/>
    <hyperlink ref="I1253" r:id="rId6620" xr:uid="{00000000-0004-0000-0100-0000DB190000}"/>
    <hyperlink ref="K1253" r:id="rId6621" xr:uid="{00000000-0004-0000-0100-0000DC190000}"/>
    <hyperlink ref="L1253" r:id="rId6622" xr:uid="{00000000-0004-0000-0100-0000DD190000}"/>
    <hyperlink ref="M1253" r:id="rId6623" xr:uid="{00000000-0004-0000-0100-0000DE190000}"/>
    <hyperlink ref="N1253" r:id="rId6624" xr:uid="{00000000-0004-0000-0100-0000DF190000}"/>
    <hyperlink ref="G1254" r:id="rId6625" xr:uid="{00000000-0004-0000-0100-0000E0190000}"/>
    <hyperlink ref="I1254" r:id="rId6626" xr:uid="{00000000-0004-0000-0100-0000E1190000}"/>
    <hyperlink ref="K1254" r:id="rId6627" xr:uid="{00000000-0004-0000-0100-0000E2190000}"/>
    <hyperlink ref="L1254" r:id="rId6628" xr:uid="{00000000-0004-0000-0100-0000E3190000}"/>
    <hyperlink ref="M1254" r:id="rId6629" xr:uid="{00000000-0004-0000-0100-0000E4190000}"/>
    <hyperlink ref="N1254" r:id="rId6630" xr:uid="{00000000-0004-0000-0100-0000E5190000}"/>
    <hyperlink ref="G1255" r:id="rId6631" xr:uid="{00000000-0004-0000-0100-0000E6190000}"/>
    <hyperlink ref="I1255" r:id="rId6632" xr:uid="{00000000-0004-0000-0100-0000E7190000}"/>
    <hyperlink ref="K1255" r:id="rId6633" xr:uid="{00000000-0004-0000-0100-0000E8190000}"/>
    <hyperlink ref="L1255" r:id="rId6634" xr:uid="{00000000-0004-0000-0100-0000E9190000}"/>
    <hyperlink ref="M1255" r:id="rId6635" xr:uid="{00000000-0004-0000-0100-0000EA190000}"/>
    <hyperlink ref="N1255" r:id="rId6636" xr:uid="{00000000-0004-0000-0100-0000EB190000}"/>
    <hyperlink ref="G1256" r:id="rId6637" xr:uid="{00000000-0004-0000-0100-0000EC190000}"/>
    <hyperlink ref="I1256" r:id="rId6638" xr:uid="{00000000-0004-0000-0100-0000ED190000}"/>
    <hyperlink ref="K1256" r:id="rId6639" xr:uid="{00000000-0004-0000-0100-0000EE190000}"/>
    <hyperlink ref="L1256" r:id="rId6640" xr:uid="{00000000-0004-0000-0100-0000EF190000}"/>
    <hyperlink ref="M1256" r:id="rId6641" xr:uid="{00000000-0004-0000-0100-0000F0190000}"/>
    <hyperlink ref="N1256" r:id="rId6642" xr:uid="{00000000-0004-0000-0100-0000F1190000}"/>
    <hyperlink ref="G1257" r:id="rId6643" xr:uid="{00000000-0004-0000-0100-0000F2190000}"/>
    <hyperlink ref="I1257" r:id="rId6644" xr:uid="{00000000-0004-0000-0100-0000F3190000}"/>
    <hyperlink ref="K1257" r:id="rId6645" xr:uid="{00000000-0004-0000-0100-0000F4190000}"/>
    <hyperlink ref="L1257" r:id="rId6646" xr:uid="{00000000-0004-0000-0100-0000F5190000}"/>
    <hyperlink ref="M1257" r:id="rId6647" xr:uid="{00000000-0004-0000-0100-0000F6190000}"/>
    <hyperlink ref="N1257" r:id="rId6648" xr:uid="{00000000-0004-0000-0100-0000F7190000}"/>
    <hyperlink ref="G1258" r:id="rId6649" xr:uid="{00000000-0004-0000-0100-0000F8190000}"/>
    <hyperlink ref="I1258" r:id="rId6650" xr:uid="{00000000-0004-0000-0100-0000F9190000}"/>
    <hyperlink ref="K1258" r:id="rId6651" xr:uid="{00000000-0004-0000-0100-0000FA190000}"/>
    <hyperlink ref="L1258" r:id="rId6652" xr:uid="{00000000-0004-0000-0100-0000FB190000}"/>
    <hyperlink ref="M1258" r:id="rId6653" xr:uid="{00000000-0004-0000-0100-0000FC190000}"/>
    <hyperlink ref="N1258" r:id="rId6654" xr:uid="{00000000-0004-0000-0100-0000FD190000}"/>
    <hyperlink ref="G1259" r:id="rId6655" xr:uid="{00000000-0004-0000-0100-0000FE190000}"/>
    <hyperlink ref="I1259" r:id="rId6656" xr:uid="{00000000-0004-0000-0100-0000FF190000}"/>
    <hyperlink ref="K1259" r:id="rId6657" xr:uid="{00000000-0004-0000-0100-0000001A0000}"/>
    <hyperlink ref="L1259" r:id="rId6658" xr:uid="{00000000-0004-0000-0100-0000011A0000}"/>
    <hyperlink ref="M1259" r:id="rId6659" xr:uid="{00000000-0004-0000-0100-0000021A0000}"/>
    <hyperlink ref="N1259" r:id="rId6660" xr:uid="{00000000-0004-0000-0100-0000031A0000}"/>
    <hyperlink ref="G1260" r:id="rId6661" xr:uid="{00000000-0004-0000-0100-0000041A0000}"/>
    <hyperlink ref="I1260" r:id="rId6662" xr:uid="{00000000-0004-0000-0100-0000051A0000}"/>
    <hyperlink ref="K1260" r:id="rId6663" xr:uid="{00000000-0004-0000-0100-0000061A0000}"/>
    <hyperlink ref="L1260" r:id="rId6664" xr:uid="{00000000-0004-0000-0100-0000071A0000}"/>
    <hyperlink ref="M1260" r:id="rId6665" xr:uid="{00000000-0004-0000-0100-0000081A0000}"/>
    <hyperlink ref="N1260" r:id="rId6666" xr:uid="{00000000-0004-0000-0100-0000091A0000}"/>
    <hyperlink ref="G1261" r:id="rId6667" xr:uid="{00000000-0004-0000-0100-00000A1A0000}"/>
    <hyperlink ref="I1261" r:id="rId6668" xr:uid="{00000000-0004-0000-0100-00000B1A0000}"/>
    <hyperlink ref="K1261" r:id="rId6669" xr:uid="{00000000-0004-0000-0100-00000C1A0000}"/>
    <hyperlink ref="L1261" r:id="rId6670" xr:uid="{00000000-0004-0000-0100-00000D1A0000}"/>
    <hyperlink ref="M1261" r:id="rId6671" xr:uid="{00000000-0004-0000-0100-00000E1A0000}"/>
    <hyperlink ref="N1261" r:id="rId6672" xr:uid="{00000000-0004-0000-0100-00000F1A0000}"/>
    <hyperlink ref="G1262" r:id="rId6673" xr:uid="{00000000-0004-0000-0100-0000101A0000}"/>
    <hyperlink ref="I1262" r:id="rId6674" xr:uid="{00000000-0004-0000-0100-0000111A0000}"/>
    <hyperlink ref="K1262" r:id="rId6675" xr:uid="{00000000-0004-0000-0100-0000121A0000}"/>
    <hyperlink ref="L1262" r:id="rId6676" xr:uid="{00000000-0004-0000-0100-0000131A0000}"/>
    <hyperlink ref="M1262" r:id="rId6677" xr:uid="{00000000-0004-0000-0100-0000141A0000}"/>
    <hyperlink ref="N1262" r:id="rId6678" xr:uid="{00000000-0004-0000-0100-0000151A0000}"/>
    <hyperlink ref="G1263" r:id="rId6679" xr:uid="{00000000-0004-0000-0100-0000161A0000}"/>
    <hyperlink ref="I1263" r:id="rId6680" xr:uid="{00000000-0004-0000-0100-0000171A0000}"/>
    <hyperlink ref="K1263" r:id="rId6681" xr:uid="{00000000-0004-0000-0100-0000181A0000}"/>
    <hyperlink ref="L1263" r:id="rId6682" xr:uid="{00000000-0004-0000-0100-0000191A0000}"/>
    <hyperlink ref="M1263" r:id="rId6683" xr:uid="{00000000-0004-0000-0100-00001A1A0000}"/>
    <hyperlink ref="N1263" r:id="rId6684" xr:uid="{00000000-0004-0000-0100-00001B1A0000}"/>
    <hyperlink ref="G1264" r:id="rId6685" xr:uid="{00000000-0004-0000-0100-00001C1A0000}"/>
    <hyperlink ref="I1264" r:id="rId6686" xr:uid="{00000000-0004-0000-0100-00001D1A0000}"/>
    <hyperlink ref="K1264" r:id="rId6687" xr:uid="{00000000-0004-0000-0100-00001E1A0000}"/>
    <hyperlink ref="L1264" r:id="rId6688" xr:uid="{00000000-0004-0000-0100-00001F1A0000}"/>
    <hyperlink ref="M1264" r:id="rId6689" xr:uid="{00000000-0004-0000-0100-0000201A0000}"/>
    <hyperlink ref="N1264" r:id="rId6690" xr:uid="{00000000-0004-0000-0100-0000211A0000}"/>
    <hyperlink ref="G1265" r:id="rId6691" xr:uid="{00000000-0004-0000-0100-0000221A0000}"/>
    <hyperlink ref="I1265" r:id="rId6692" xr:uid="{00000000-0004-0000-0100-0000231A0000}"/>
    <hyperlink ref="K1265" r:id="rId6693" xr:uid="{00000000-0004-0000-0100-0000241A0000}"/>
    <hyperlink ref="L1265" r:id="rId6694" xr:uid="{00000000-0004-0000-0100-0000251A0000}"/>
    <hyperlink ref="M1265" r:id="rId6695" xr:uid="{00000000-0004-0000-0100-0000261A0000}"/>
    <hyperlink ref="N1265" r:id="rId6696" xr:uid="{00000000-0004-0000-0100-0000271A0000}"/>
    <hyperlink ref="G1266" r:id="rId6697" xr:uid="{00000000-0004-0000-0100-0000281A0000}"/>
    <hyperlink ref="K1266" r:id="rId6698" xr:uid="{00000000-0004-0000-0100-0000291A0000}"/>
    <hyperlink ref="L1266" r:id="rId6699" xr:uid="{00000000-0004-0000-0100-00002A1A0000}"/>
    <hyperlink ref="M1266" r:id="rId6700" xr:uid="{00000000-0004-0000-0100-00002B1A0000}"/>
    <hyperlink ref="N1266" r:id="rId6701" xr:uid="{00000000-0004-0000-0100-00002C1A0000}"/>
    <hyperlink ref="G1267" r:id="rId6702" xr:uid="{00000000-0004-0000-0100-00002D1A0000}"/>
    <hyperlink ref="K1267" r:id="rId6703" xr:uid="{00000000-0004-0000-0100-00002E1A0000}"/>
    <hyperlink ref="L1267" r:id="rId6704" xr:uid="{00000000-0004-0000-0100-00002F1A0000}"/>
    <hyperlink ref="M1267" r:id="rId6705" xr:uid="{00000000-0004-0000-0100-0000301A0000}"/>
    <hyperlink ref="N1267" r:id="rId6706" xr:uid="{00000000-0004-0000-0100-0000311A0000}"/>
    <hyperlink ref="G1268" r:id="rId6707" xr:uid="{00000000-0004-0000-0100-0000321A0000}"/>
    <hyperlink ref="I1268" r:id="rId6708" xr:uid="{00000000-0004-0000-0100-0000331A0000}"/>
    <hyperlink ref="K1268" r:id="rId6709" xr:uid="{00000000-0004-0000-0100-0000341A0000}"/>
    <hyperlink ref="L1268" r:id="rId6710" xr:uid="{00000000-0004-0000-0100-0000351A0000}"/>
    <hyperlink ref="M1268" r:id="rId6711" xr:uid="{00000000-0004-0000-0100-0000361A0000}"/>
    <hyperlink ref="N1268" r:id="rId6712" xr:uid="{00000000-0004-0000-0100-0000371A0000}"/>
    <hyperlink ref="G1269" r:id="rId6713" xr:uid="{00000000-0004-0000-0100-0000381A0000}"/>
    <hyperlink ref="I1269" r:id="rId6714" xr:uid="{00000000-0004-0000-0100-0000391A0000}"/>
    <hyperlink ref="K1269" r:id="rId6715" xr:uid="{00000000-0004-0000-0100-00003A1A0000}"/>
    <hyperlink ref="L1269" r:id="rId6716" xr:uid="{00000000-0004-0000-0100-00003B1A0000}"/>
    <hyperlink ref="M1269" r:id="rId6717" xr:uid="{00000000-0004-0000-0100-00003C1A0000}"/>
    <hyperlink ref="N1269" r:id="rId6718" xr:uid="{00000000-0004-0000-0100-00003D1A0000}"/>
    <hyperlink ref="G1270" r:id="rId6719" xr:uid="{00000000-0004-0000-0100-00003E1A0000}"/>
    <hyperlink ref="I1270" r:id="rId6720" xr:uid="{00000000-0004-0000-0100-00003F1A0000}"/>
    <hyperlink ref="K1270" r:id="rId6721" xr:uid="{00000000-0004-0000-0100-0000401A0000}"/>
    <hyperlink ref="L1270" r:id="rId6722" xr:uid="{00000000-0004-0000-0100-0000411A0000}"/>
    <hyperlink ref="M1270" r:id="rId6723" xr:uid="{00000000-0004-0000-0100-0000421A0000}"/>
    <hyperlink ref="N1270" r:id="rId6724" xr:uid="{00000000-0004-0000-0100-0000431A0000}"/>
    <hyperlink ref="G1271" r:id="rId6725" xr:uid="{00000000-0004-0000-0100-0000441A0000}"/>
    <hyperlink ref="I1271" r:id="rId6726" xr:uid="{00000000-0004-0000-0100-0000451A0000}"/>
    <hyperlink ref="K1271" r:id="rId6727" xr:uid="{00000000-0004-0000-0100-0000461A0000}"/>
    <hyperlink ref="L1271" r:id="rId6728" xr:uid="{00000000-0004-0000-0100-0000471A0000}"/>
    <hyperlink ref="M1271" r:id="rId6729" xr:uid="{00000000-0004-0000-0100-0000481A0000}"/>
    <hyperlink ref="N1271" r:id="rId6730" xr:uid="{00000000-0004-0000-0100-0000491A0000}"/>
    <hyperlink ref="G1272" r:id="rId6731" xr:uid="{00000000-0004-0000-0100-00004A1A0000}"/>
    <hyperlink ref="I1272" r:id="rId6732" xr:uid="{00000000-0004-0000-0100-00004B1A0000}"/>
    <hyperlink ref="K1272" r:id="rId6733" xr:uid="{00000000-0004-0000-0100-00004C1A0000}"/>
    <hyperlink ref="L1272" r:id="rId6734" xr:uid="{00000000-0004-0000-0100-00004D1A0000}"/>
    <hyperlink ref="M1272" r:id="rId6735" xr:uid="{00000000-0004-0000-0100-00004E1A0000}"/>
    <hyperlink ref="N1272" r:id="rId6736" xr:uid="{00000000-0004-0000-0100-00004F1A0000}"/>
    <hyperlink ref="G1273" r:id="rId6737" xr:uid="{00000000-0004-0000-0100-0000501A0000}"/>
    <hyperlink ref="I1273" r:id="rId6738" xr:uid="{00000000-0004-0000-0100-0000511A0000}"/>
    <hyperlink ref="K1273" r:id="rId6739" xr:uid="{00000000-0004-0000-0100-0000521A0000}"/>
    <hyperlink ref="L1273" r:id="rId6740" xr:uid="{00000000-0004-0000-0100-0000531A0000}"/>
    <hyperlink ref="M1273" r:id="rId6741" xr:uid="{00000000-0004-0000-0100-0000541A0000}"/>
    <hyperlink ref="N1273" r:id="rId6742" xr:uid="{00000000-0004-0000-0100-0000551A0000}"/>
    <hyperlink ref="G1274" r:id="rId6743" xr:uid="{00000000-0004-0000-0100-0000561A0000}"/>
    <hyperlink ref="I1274" r:id="rId6744" xr:uid="{00000000-0004-0000-0100-0000571A0000}"/>
    <hyperlink ref="K1274" r:id="rId6745" xr:uid="{00000000-0004-0000-0100-0000581A0000}"/>
    <hyperlink ref="L1274" r:id="rId6746" xr:uid="{00000000-0004-0000-0100-0000591A0000}"/>
    <hyperlink ref="M1274" r:id="rId6747" xr:uid="{00000000-0004-0000-0100-00005A1A0000}"/>
    <hyperlink ref="N1274" r:id="rId6748" xr:uid="{00000000-0004-0000-0100-00005B1A0000}"/>
    <hyperlink ref="G1275" r:id="rId6749" xr:uid="{00000000-0004-0000-0100-00005C1A0000}"/>
    <hyperlink ref="I1275" r:id="rId6750" xr:uid="{00000000-0004-0000-0100-00005D1A0000}"/>
    <hyperlink ref="K1275" r:id="rId6751" xr:uid="{00000000-0004-0000-0100-00005E1A0000}"/>
    <hyperlink ref="L1275" r:id="rId6752" xr:uid="{00000000-0004-0000-0100-00005F1A0000}"/>
    <hyperlink ref="M1275" r:id="rId6753" xr:uid="{00000000-0004-0000-0100-0000601A0000}"/>
    <hyperlink ref="N1275" r:id="rId6754" xr:uid="{00000000-0004-0000-0100-0000611A0000}"/>
    <hyperlink ref="G1276" r:id="rId6755" xr:uid="{00000000-0004-0000-0100-0000621A0000}"/>
    <hyperlink ref="I1276" r:id="rId6756" xr:uid="{00000000-0004-0000-0100-0000631A0000}"/>
    <hyperlink ref="K1276" r:id="rId6757" xr:uid="{00000000-0004-0000-0100-0000641A0000}"/>
    <hyperlink ref="L1276" r:id="rId6758" xr:uid="{00000000-0004-0000-0100-0000651A0000}"/>
    <hyperlink ref="M1276" r:id="rId6759" xr:uid="{00000000-0004-0000-0100-0000661A0000}"/>
    <hyperlink ref="N1276" r:id="rId6760" xr:uid="{00000000-0004-0000-0100-0000671A0000}"/>
    <hyperlink ref="G1277" r:id="rId6761" xr:uid="{00000000-0004-0000-0100-0000681A0000}"/>
    <hyperlink ref="I1277" r:id="rId6762" xr:uid="{00000000-0004-0000-0100-0000691A0000}"/>
    <hyperlink ref="K1277" r:id="rId6763" xr:uid="{00000000-0004-0000-0100-00006A1A0000}"/>
    <hyperlink ref="L1277" r:id="rId6764" xr:uid="{00000000-0004-0000-0100-00006B1A0000}"/>
    <hyperlink ref="M1277" r:id="rId6765" xr:uid="{00000000-0004-0000-0100-00006C1A0000}"/>
    <hyperlink ref="N1277" r:id="rId6766" xr:uid="{00000000-0004-0000-0100-00006D1A0000}"/>
    <hyperlink ref="G1278" r:id="rId6767" xr:uid="{00000000-0004-0000-0100-00006E1A0000}"/>
    <hyperlink ref="I1278" r:id="rId6768" xr:uid="{00000000-0004-0000-0100-00006F1A0000}"/>
    <hyperlink ref="K1278" r:id="rId6769" xr:uid="{00000000-0004-0000-0100-0000701A0000}"/>
    <hyperlink ref="L1278" r:id="rId6770" xr:uid="{00000000-0004-0000-0100-0000711A0000}"/>
    <hyperlink ref="M1278" r:id="rId6771" xr:uid="{00000000-0004-0000-0100-0000721A0000}"/>
    <hyperlink ref="N1278" r:id="rId6772" xr:uid="{00000000-0004-0000-0100-0000731A0000}"/>
    <hyperlink ref="G1279" r:id="rId6773" display="https://n2t.net/ark:/65665/3d9b953f1-d710-447e-9b03-0a4f88f73bfd" xr:uid="{00000000-0004-0000-0100-0000741A0000}"/>
    <hyperlink ref="I1279" r:id="rId6774" display="https://n2t.net/ark:/65665/35aa49724-37b5-4ce9-b0f6-f99e45700680" xr:uid="{00000000-0004-0000-0100-0000751A0000}"/>
    <hyperlink ref="L1279" r:id="rId6775" display="SAMN48403253" xr:uid="{00000000-0004-0000-0100-0000761A0000}"/>
    <hyperlink ref="M1279" r:id="rId6776" display="SRR33529946" xr:uid="{00000000-0004-0000-0100-0000771A0000}"/>
    <hyperlink ref="N1279" r:id="rId6777" display="PV637417" xr:uid="{00000000-0004-0000-0100-0000781A0000}"/>
    <hyperlink ref="G1280" r:id="rId6778" display="https://n2t.net/ark:/65665/314734443-21f4-43ae-8cea-848ac0a300a8" xr:uid="{00000000-0004-0000-0100-0000791A0000}"/>
    <hyperlink ref="I1280" r:id="rId6779" display="https://n2t.net/ark:/65665/37eb08e9f-a859-48d1-b607-83b82d0dab36" xr:uid="{00000000-0004-0000-0100-00007A1A0000}"/>
    <hyperlink ref="L1280" r:id="rId6780" display="SAMN48403254" xr:uid="{00000000-0004-0000-0100-00007B1A0000}"/>
    <hyperlink ref="M1280" r:id="rId6781" display="SRR33529945" xr:uid="{00000000-0004-0000-0100-00007C1A0000}"/>
    <hyperlink ref="N1280" r:id="rId6782" display="PV637418" xr:uid="{00000000-0004-0000-0100-00007D1A0000}"/>
    <hyperlink ref="G1281" r:id="rId6783" display="https://n2t.net/ark:/65665/327c40ba3-aa4e-4a37-957c-12bed24eb9d6" xr:uid="{00000000-0004-0000-0100-00007E1A0000}"/>
    <hyperlink ref="I1281" r:id="rId6784" display="https://n2t.net/ark:/65665/39881d499-815f-4181-bf12-48e14bacaca1" xr:uid="{00000000-0004-0000-0100-00007F1A0000}"/>
    <hyperlink ref="L1281" r:id="rId6785" display="SAMN48403255" xr:uid="{00000000-0004-0000-0100-0000801A0000}"/>
    <hyperlink ref="M1281" r:id="rId6786" display="SRR33529944" xr:uid="{00000000-0004-0000-0100-0000811A0000}"/>
    <hyperlink ref="N1281" r:id="rId6787" display="PV637423" xr:uid="{00000000-0004-0000-0100-0000821A0000}"/>
    <hyperlink ref="G1282" r:id="rId6788" xr:uid="{00000000-0004-0000-0100-0000831A0000}"/>
    <hyperlink ref="I1282" r:id="rId6789" xr:uid="{00000000-0004-0000-0100-0000841A0000}"/>
    <hyperlink ref="K1282" r:id="rId6790" xr:uid="{00000000-0004-0000-0100-0000851A0000}"/>
    <hyperlink ref="L1282" r:id="rId6791" xr:uid="{00000000-0004-0000-0100-0000861A0000}"/>
    <hyperlink ref="M1282" r:id="rId6792" xr:uid="{00000000-0004-0000-0100-0000871A0000}"/>
    <hyperlink ref="N1282" r:id="rId6793" xr:uid="{00000000-0004-0000-0100-0000881A0000}"/>
    <hyperlink ref="G1283" r:id="rId6794" xr:uid="{00000000-0004-0000-0100-0000891A0000}"/>
    <hyperlink ref="I1283" r:id="rId6795" xr:uid="{00000000-0004-0000-0100-00008A1A0000}"/>
    <hyperlink ref="K1283" r:id="rId6796" xr:uid="{00000000-0004-0000-0100-00008B1A0000}"/>
    <hyperlink ref="L1283" r:id="rId6797" xr:uid="{00000000-0004-0000-0100-00008C1A0000}"/>
    <hyperlink ref="M1283" r:id="rId6798" xr:uid="{00000000-0004-0000-0100-00008D1A0000}"/>
    <hyperlink ref="N1283" r:id="rId6799" xr:uid="{00000000-0004-0000-0100-00008E1A0000}"/>
    <hyperlink ref="G1284" r:id="rId6800" xr:uid="{00000000-0004-0000-0100-00008F1A0000}"/>
    <hyperlink ref="I1284" r:id="rId6801" xr:uid="{00000000-0004-0000-0100-0000901A0000}"/>
    <hyperlink ref="K1284" r:id="rId6802" xr:uid="{00000000-0004-0000-0100-0000911A0000}"/>
    <hyperlink ref="L1284" r:id="rId6803" xr:uid="{00000000-0004-0000-0100-0000921A0000}"/>
    <hyperlink ref="M1284" r:id="rId6804" xr:uid="{00000000-0004-0000-0100-0000931A0000}"/>
    <hyperlink ref="N1284" r:id="rId6805" xr:uid="{00000000-0004-0000-0100-0000941A0000}"/>
    <hyperlink ref="G1285" r:id="rId6806" xr:uid="{00000000-0004-0000-0100-0000951A0000}"/>
    <hyperlink ref="I1285" r:id="rId6807" xr:uid="{00000000-0004-0000-0100-0000961A0000}"/>
    <hyperlink ref="K1285" r:id="rId6808" xr:uid="{00000000-0004-0000-0100-0000971A0000}"/>
    <hyperlink ref="L1285" r:id="rId6809" xr:uid="{00000000-0004-0000-0100-0000981A0000}"/>
    <hyperlink ref="M1285" r:id="rId6810" xr:uid="{00000000-0004-0000-0100-0000991A0000}"/>
    <hyperlink ref="N1285" r:id="rId6811" xr:uid="{00000000-0004-0000-0100-00009A1A0000}"/>
    <hyperlink ref="G1286" r:id="rId6812" xr:uid="{00000000-0004-0000-0100-00009B1A0000}"/>
    <hyperlink ref="I1286" r:id="rId6813" xr:uid="{00000000-0004-0000-0100-00009C1A0000}"/>
    <hyperlink ref="K1286" r:id="rId6814" xr:uid="{00000000-0004-0000-0100-00009D1A0000}"/>
    <hyperlink ref="L1286" r:id="rId6815" xr:uid="{00000000-0004-0000-0100-00009E1A0000}"/>
    <hyperlink ref="M1286" r:id="rId6816" xr:uid="{00000000-0004-0000-0100-00009F1A0000}"/>
    <hyperlink ref="N1286" r:id="rId6817" xr:uid="{00000000-0004-0000-0100-0000A01A0000}"/>
    <hyperlink ref="G1287" r:id="rId6818" xr:uid="{00000000-0004-0000-0100-0000A11A0000}"/>
    <hyperlink ref="I1287" r:id="rId6819" xr:uid="{00000000-0004-0000-0100-0000A21A0000}"/>
    <hyperlink ref="K1287" r:id="rId6820" xr:uid="{00000000-0004-0000-0100-0000A31A0000}"/>
    <hyperlink ref="L1287" r:id="rId6821" xr:uid="{00000000-0004-0000-0100-0000A41A0000}"/>
    <hyperlink ref="M1287" r:id="rId6822" xr:uid="{00000000-0004-0000-0100-0000A51A0000}"/>
    <hyperlink ref="N1287" r:id="rId6823" xr:uid="{00000000-0004-0000-0100-0000A61A0000}"/>
    <hyperlink ref="G1288" r:id="rId6824" xr:uid="{00000000-0004-0000-0100-0000A71A0000}"/>
    <hyperlink ref="I1288" r:id="rId6825" xr:uid="{00000000-0004-0000-0100-0000A81A0000}"/>
    <hyperlink ref="K1288" r:id="rId6826" xr:uid="{00000000-0004-0000-0100-0000A91A0000}"/>
    <hyperlink ref="L1288" r:id="rId6827" xr:uid="{00000000-0004-0000-0100-0000AA1A0000}"/>
    <hyperlink ref="M1288" r:id="rId6828" xr:uid="{00000000-0004-0000-0100-0000AB1A0000}"/>
    <hyperlink ref="N1288" r:id="rId6829" xr:uid="{00000000-0004-0000-0100-0000AC1A0000}"/>
    <hyperlink ref="G1289" r:id="rId6830" xr:uid="{00000000-0004-0000-0100-0000AD1A0000}"/>
    <hyperlink ref="I1289" r:id="rId6831" xr:uid="{00000000-0004-0000-0100-0000AE1A0000}"/>
    <hyperlink ref="K1289" r:id="rId6832" xr:uid="{00000000-0004-0000-0100-0000AF1A0000}"/>
    <hyperlink ref="L1289" r:id="rId6833" xr:uid="{00000000-0004-0000-0100-0000B01A0000}"/>
    <hyperlink ref="M1289" r:id="rId6834" xr:uid="{00000000-0004-0000-0100-0000B11A0000}"/>
    <hyperlink ref="N1289" r:id="rId6835" xr:uid="{00000000-0004-0000-0100-0000B21A0000}"/>
    <hyperlink ref="G1290" r:id="rId6836" xr:uid="{00000000-0004-0000-0100-0000B31A0000}"/>
    <hyperlink ref="I1290" r:id="rId6837" xr:uid="{00000000-0004-0000-0100-0000B41A0000}"/>
    <hyperlink ref="K1290" r:id="rId6838" xr:uid="{00000000-0004-0000-0100-0000B51A0000}"/>
    <hyperlink ref="L1290" r:id="rId6839" xr:uid="{00000000-0004-0000-0100-0000B61A0000}"/>
    <hyperlink ref="M1290" r:id="rId6840" xr:uid="{00000000-0004-0000-0100-0000B71A0000}"/>
    <hyperlink ref="N1290" r:id="rId6841" xr:uid="{00000000-0004-0000-0100-0000B81A0000}"/>
    <hyperlink ref="L1291" r:id="rId6842" xr:uid="{00000000-0004-0000-0100-0000B91A0000}"/>
    <hyperlink ref="M1291" r:id="rId6843" xr:uid="{00000000-0004-0000-0100-0000BA1A0000}"/>
    <hyperlink ref="N1291" r:id="rId6844" xr:uid="{00000000-0004-0000-0100-0000BB1A0000}"/>
    <hyperlink ref="L1292" r:id="rId6845" xr:uid="{00000000-0004-0000-0100-0000BC1A0000}"/>
    <hyperlink ref="M1292" r:id="rId6846" xr:uid="{00000000-0004-0000-0100-0000BD1A0000}"/>
    <hyperlink ref="N1292" r:id="rId6847" xr:uid="{00000000-0004-0000-0100-0000BE1A0000}"/>
    <hyperlink ref="G1293" r:id="rId6848" xr:uid="{00000000-0004-0000-0100-0000BF1A0000}"/>
    <hyperlink ref="I1293" r:id="rId6849" xr:uid="{00000000-0004-0000-0100-0000C01A0000}"/>
    <hyperlink ref="K1293" r:id="rId6850" xr:uid="{00000000-0004-0000-0100-0000C11A0000}"/>
    <hyperlink ref="L1293" r:id="rId6851" xr:uid="{00000000-0004-0000-0100-0000C21A0000}"/>
    <hyperlink ref="M1293" r:id="rId6852" xr:uid="{00000000-0004-0000-0100-0000C31A0000}"/>
    <hyperlink ref="N1293" r:id="rId6853" xr:uid="{00000000-0004-0000-0100-0000C41A0000}"/>
    <hyperlink ref="G1294" r:id="rId6854" xr:uid="{00000000-0004-0000-0100-0000C51A0000}"/>
    <hyperlink ref="I1294" r:id="rId6855" xr:uid="{00000000-0004-0000-0100-0000C61A0000}"/>
    <hyperlink ref="K1294" r:id="rId6856" xr:uid="{00000000-0004-0000-0100-0000C71A0000}"/>
    <hyperlink ref="L1294" r:id="rId6857" xr:uid="{00000000-0004-0000-0100-0000C81A0000}"/>
    <hyperlink ref="M1294" r:id="rId6858" xr:uid="{00000000-0004-0000-0100-0000C91A0000}"/>
    <hyperlink ref="N1294" r:id="rId6859" xr:uid="{00000000-0004-0000-0100-0000CA1A0000}"/>
    <hyperlink ref="G1295" r:id="rId6860" xr:uid="{00000000-0004-0000-0100-0000CB1A0000}"/>
    <hyperlink ref="I1295" r:id="rId6861" xr:uid="{00000000-0004-0000-0100-0000CC1A0000}"/>
    <hyperlink ref="K1295" r:id="rId6862" xr:uid="{00000000-0004-0000-0100-0000CD1A0000}"/>
    <hyperlink ref="L1295" r:id="rId6863" xr:uid="{00000000-0004-0000-0100-0000CE1A0000}"/>
    <hyperlink ref="M1295" r:id="rId6864" xr:uid="{00000000-0004-0000-0100-0000CF1A0000}"/>
    <hyperlink ref="N1295" r:id="rId6865" xr:uid="{00000000-0004-0000-0100-0000D01A0000}"/>
    <hyperlink ref="G1296" r:id="rId6866" display="https://n2t.net/ark:/65665/3e0e2158e-e646-41c8-b5a9-a409a33419d1" xr:uid="{00000000-0004-0000-0100-0000D11A0000}"/>
    <hyperlink ref="I1296" r:id="rId6867" display="https://n2t.net/ark:/65665/3936def2d-1cd3-4d50-9cb6-dd380335e71e" xr:uid="{00000000-0004-0000-0100-0000D21A0000}"/>
    <hyperlink ref="L1296" r:id="rId6868" display="SAMN48403027" xr:uid="{00000000-0004-0000-0100-0000D31A0000}"/>
    <hyperlink ref="M1296" r:id="rId6869" display="SRR33529883" xr:uid="{00000000-0004-0000-0100-0000D41A0000}"/>
    <hyperlink ref="N1296" r:id="rId6870" display="PV662079" xr:uid="{00000000-0004-0000-0100-0000D51A0000}"/>
    <hyperlink ref="G1297" r:id="rId6871" display="https://n2t.net/ark:/65665/3094b67fe-91f9-4b9a-8a64-aa29c673e02d" xr:uid="{00000000-0004-0000-0100-0000D61A0000}"/>
    <hyperlink ref="I1297" r:id="rId6872" display="https://n2t.net/ark:/65665/3c3cde042-3b2b-474a-b372-90099b8b8179" xr:uid="{00000000-0004-0000-0100-0000D71A0000}"/>
    <hyperlink ref="L1297" r:id="rId6873" display="SAMN48403028" xr:uid="{00000000-0004-0000-0100-0000D81A0000}"/>
    <hyperlink ref="M1297" r:id="rId6874" display="SRR33529882" xr:uid="{00000000-0004-0000-0100-0000D91A0000}"/>
    <hyperlink ref="N1297" r:id="rId6875" display="PV662078" xr:uid="{00000000-0004-0000-0100-0000DA1A0000}"/>
    <hyperlink ref="G1298" r:id="rId6876" display="https://n2t.net/ark:/65665/35480e4da-64a7-45ec-9f29-8b490fe158dd" xr:uid="{00000000-0004-0000-0100-0000DB1A0000}"/>
    <hyperlink ref="I1298" r:id="rId6877" display="https://n2t.net/ark:/65665/30b94216d-14f3-46f7-b11f-0680511958b6" xr:uid="{00000000-0004-0000-0100-0000DC1A0000}"/>
    <hyperlink ref="L1298" r:id="rId6878" display="SAMN48403029" xr:uid="{00000000-0004-0000-0100-0000DD1A0000}"/>
    <hyperlink ref="M1298" r:id="rId6879" display="SRR33529880" xr:uid="{00000000-0004-0000-0100-0000DE1A0000}"/>
    <hyperlink ref="N1298" r:id="rId6880" display="PV662070" xr:uid="{00000000-0004-0000-0100-0000DF1A0000}"/>
    <hyperlink ref="G1299" r:id="rId6881" xr:uid="{00000000-0004-0000-0100-0000E01A0000}"/>
    <hyperlink ref="I1299" r:id="rId6882" xr:uid="{00000000-0004-0000-0100-0000E11A0000}"/>
    <hyperlink ref="K1299" r:id="rId6883" xr:uid="{00000000-0004-0000-0100-0000E21A0000}"/>
    <hyperlink ref="L1299" r:id="rId6884" xr:uid="{00000000-0004-0000-0100-0000E31A0000}"/>
    <hyperlink ref="M1299" r:id="rId6885" xr:uid="{00000000-0004-0000-0100-0000E41A0000}"/>
    <hyperlink ref="N1299" r:id="rId6886" xr:uid="{00000000-0004-0000-0100-0000E51A0000}"/>
    <hyperlink ref="G1300" r:id="rId6887" display="https://n2t.net/ark:/65665/3011de6df-d284-45d2-aec8-3c9c79103e6a" xr:uid="{00000000-0004-0000-0100-0000E61A0000}"/>
    <hyperlink ref="I1300" r:id="rId6888" display="https://n2t.net/ark:/65665/3ff707fa0-ccef-45a6-8f01-836aa6354825" xr:uid="{00000000-0004-0000-0100-0000E71A0000}"/>
    <hyperlink ref="L1300" r:id="rId6889" display="SAMN48403030" xr:uid="{00000000-0004-0000-0100-0000E81A0000}"/>
    <hyperlink ref="M1300" r:id="rId6890" display="SRR33529879" xr:uid="{00000000-0004-0000-0100-0000E91A0000}"/>
    <hyperlink ref="N1300" r:id="rId6891" display="PV662077" xr:uid="{00000000-0004-0000-0100-0000EA1A0000}"/>
    <hyperlink ref="G1301" r:id="rId6892" display="https://n2t.net/ark:/65665/3661b44c7-b8c8-4507-8b70-fa65b786c592" xr:uid="{00000000-0004-0000-0100-0000EB1A0000}"/>
    <hyperlink ref="I1301" r:id="rId6893" display="https://n2t.net/ark:/65665/3d5f73d18-4d0c-4cee-bfc2-0b9b31a1aa19" xr:uid="{00000000-0004-0000-0100-0000EC1A0000}"/>
    <hyperlink ref="L1301" r:id="rId6894" display="SAMN48403031" xr:uid="{00000000-0004-0000-0100-0000ED1A0000}"/>
    <hyperlink ref="M1301" r:id="rId6895" display="SRR33529878" xr:uid="{00000000-0004-0000-0100-0000EE1A0000}"/>
    <hyperlink ref="N1301" r:id="rId6896" display="PV662069" xr:uid="{00000000-0004-0000-0100-0000EF1A0000}"/>
    <hyperlink ref="G1302" r:id="rId6897" xr:uid="{00000000-0004-0000-0100-0000F01A0000}"/>
    <hyperlink ref="I1302" r:id="rId6898" xr:uid="{00000000-0004-0000-0100-0000F11A0000}"/>
    <hyperlink ref="K1302" r:id="rId6899" xr:uid="{00000000-0004-0000-0100-0000F21A0000}"/>
    <hyperlink ref="L1302" r:id="rId6900" xr:uid="{00000000-0004-0000-0100-0000F31A0000}"/>
    <hyperlink ref="M1302" r:id="rId6901" xr:uid="{00000000-0004-0000-0100-0000F41A0000}"/>
    <hyperlink ref="N1302" r:id="rId6902" xr:uid="{00000000-0004-0000-0100-0000F51A0000}"/>
    <hyperlink ref="G1303" r:id="rId6903" xr:uid="{00000000-0004-0000-0100-0000F61A0000}"/>
    <hyperlink ref="I1303" r:id="rId6904" xr:uid="{00000000-0004-0000-0100-0000F71A0000}"/>
    <hyperlink ref="K1303" r:id="rId6905" xr:uid="{00000000-0004-0000-0100-0000F81A0000}"/>
    <hyperlink ref="L1303" r:id="rId6906" xr:uid="{00000000-0004-0000-0100-0000F91A0000}"/>
    <hyperlink ref="M1303" r:id="rId6907" xr:uid="{00000000-0004-0000-0100-0000FA1A0000}"/>
    <hyperlink ref="N1303" r:id="rId6908" xr:uid="{00000000-0004-0000-0100-0000FB1A0000}"/>
    <hyperlink ref="G1304" r:id="rId6909" display="https://n2t.net/ark:/65665/331d219c7-57af-4cf2-9b01-d9dbc21b14ee" xr:uid="{00000000-0004-0000-0100-0000FC1A0000}"/>
    <hyperlink ref="I1304" r:id="rId6910" display="https://n2t.net/ark:/65665/367772e86-0a48-436b-b339-837373f55f45" xr:uid="{00000000-0004-0000-0100-0000FD1A0000}"/>
    <hyperlink ref="L1304" r:id="rId6911" display="SAMN48403130" xr:uid="{00000000-0004-0000-0100-0000FE1A0000}"/>
    <hyperlink ref="M1304" r:id="rId6912" display="SRR33529986" xr:uid="{00000000-0004-0000-0100-0000FF1A0000}"/>
    <hyperlink ref="N1304" r:id="rId6913" display="PV662080" xr:uid="{00000000-0004-0000-0100-0000001B0000}"/>
    <hyperlink ref="L1305" r:id="rId6914" xr:uid="{00000000-0004-0000-0100-0000011B0000}"/>
    <hyperlink ref="M1305" r:id="rId6915" xr:uid="{00000000-0004-0000-0100-0000021B0000}"/>
    <hyperlink ref="N1305" r:id="rId6916" xr:uid="{00000000-0004-0000-0100-0000031B0000}"/>
    <hyperlink ref="G1306" r:id="rId6917" xr:uid="{00000000-0004-0000-0100-0000041B0000}"/>
    <hyperlink ref="I1306" r:id="rId6918" xr:uid="{00000000-0004-0000-0100-0000051B0000}"/>
    <hyperlink ref="K1306" r:id="rId6919" xr:uid="{00000000-0004-0000-0100-0000061B0000}"/>
    <hyperlink ref="L1306" r:id="rId6920" xr:uid="{00000000-0004-0000-0100-0000071B0000}"/>
    <hyperlink ref="M1306" r:id="rId6921" xr:uid="{00000000-0004-0000-0100-0000081B0000}"/>
    <hyperlink ref="N1306" r:id="rId6922" xr:uid="{00000000-0004-0000-0100-0000091B0000}"/>
    <hyperlink ref="G1307" r:id="rId6923" xr:uid="{00000000-0004-0000-0100-00000A1B0000}"/>
    <hyperlink ref="I1307" r:id="rId6924" xr:uid="{00000000-0004-0000-0100-00000B1B0000}"/>
    <hyperlink ref="K1307" r:id="rId6925" xr:uid="{00000000-0004-0000-0100-00000C1B0000}"/>
    <hyperlink ref="L1307" r:id="rId6926" xr:uid="{00000000-0004-0000-0100-00000D1B0000}"/>
    <hyperlink ref="M1307" r:id="rId6927" xr:uid="{00000000-0004-0000-0100-00000E1B0000}"/>
    <hyperlink ref="N1307" r:id="rId6928" xr:uid="{00000000-0004-0000-0100-00000F1B0000}"/>
    <hyperlink ref="G1308" r:id="rId6929" display="https://n2t.net/ark:/65665/33fb4e7f5-6211-45e4-81d5-e7c5b4fc98b4" xr:uid="{00000000-0004-0000-0100-0000101B0000}"/>
    <hyperlink ref="I1308" r:id="rId6930" display="https://n2t.net/ark:/65665/3b45562f9-a7be-4b2c-8886-16cf0e5972ef" xr:uid="{00000000-0004-0000-0100-0000111B0000}"/>
    <hyperlink ref="L1308" r:id="rId6931" display="SAMN48403272" xr:uid="{00000000-0004-0000-0100-0000121B0000}"/>
    <hyperlink ref="M1308" r:id="rId6932" display="SRR33529685" xr:uid="{00000000-0004-0000-0100-0000131B0000}"/>
    <hyperlink ref="N1308" r:id="rId6933" display="PV662068" xr:uid="{00000000-0004-0000-0100-0000141B0000}"/>
    <hyperlink ref="G1309" r:id="rId6934" display="https://n2t.net/ark:/65665/39c218d67-b77d-400e-91ea-a565888018f6" xr:uid="{00000000-0004-0000-0100-0000151B0000}"/>
    <hyperlink ref="I1309" r:id="rId6935" display="https://n2t.net/ark:/65665/3138ab423-efbe-4cbe-b115-bc339f352465" xr:uid="{00000000-0004-0000-0100-0000161B0000}"/>
    <hyperlink ref="L1309" r:id="rId6936" display="SAMN48403273" xr:uid="{00000000-0004-0000-0100-0000171B0000}"/>
    <hyperlink ref="M1309" r:id="rId6937" display="SRR33529684" xr:uid="{00000000-0004-0000-0100-0000181B0000}"/>
    <hyperlink ref="N1309" r:id="rId6938" display="PV662062" xr:uid="{00000000-0004-0000-0100-0000191B0000}"/>
    <hyperlink ref="G1310" r:id="rId6939" display="https://n2t.net/ark:/65665/36e45b967-326f-405f-aef6-7b29187a0d96" xr:uid="{00000000-0004-0000-0100-00001A1B0000}"/>
    <hyperlink ref="I1310" r:id="rId6940" display="https://n2t.net/ark:/65665/347996fc0-944f-4681-be6f-65695cac8c02" xr:uid="{00000000-0004-0000-0100-00001B1B0000}"/>
    <hyperlink ref="L1310" r:id="rId6941" display="SAMN48403274" xr:uid="{00000000-0004-0000-0100-00001C1B0000}"/>
    <hyperlink ref="M1310" r:id="rId6942" display="SRR33529683" xr:uid="{00000000-0004-0000-0100-00001D1B0000}"/>
    <hyperlink ref="N1310" r:id="rId6943" display="PV662081" xr:uid="{00000000-0004-0000-0100-00001E1B0000}"/>
    <hyperlink ref="G1311" r:id="rId6944" xr:uid="{00000000-0004-0000-0100-00001F1B0000}"/>
    <hyperlink ref="I1311" r:id="rId6945" xr:uid="{00000000-0004-0000-0100-0000201B0000}"/>
    <hyperlink ref="K1311" r:id="rId6946" xr:uid="{00000000-0004-0000-0100-0000211B0000}"/>
    <hyperlink ref="L1311" r:id="rId6947" xr:uid="{00000000-0004-0000-0100-0000221B0000}"/>
    <hyperlink ref="M1311" r:id="rId6948" xr:uid="{00000000-0004-0000-0100-0000231B0000}"/>
    <hyperlink ref="N1311" r:id="rId6949" xr:uid="{00000000-0004-0000-0100-0000241B0000}"/>
    <hyperlink ref="G1312" r:id="rId6950" xr:uid="{00000000-0004-0000-0100-0000251B0000}"/>
    <hyperlink ref="I1312" r:id="rId6951" xr:uid="{00000000-0004-0000-0100-0000261B0000}"/>
    <hyperlink ref="K1312" r:id="rId6952" xr:uid="{00000000-0004-0000-0100-0000271B0000}"/>
    <hyperlink ref="L1312" r:id="rId6953" xr:uid="{00000000-0004-0000-0100-0000281B0000}"/>
    <hyperlink ref="M1312" r:id="rId6954" xr:uid="{00000000-0004-0000-0100-0000291B0000}"/>
    <hyperlink ref="N1312" r:id="rId6955" xr:uid="{00000000-0004-0000-0100-00002A1B0000}"/>
    <hyperlink ref="G1313" r:id="rId6956" xr:uid="{00000000-0004-0000-0100-00002B1B0000}"/>
    <hyperlink ref="I1313" r:id="rId6957" xr:uid="{00000000-0004-0000-0100-00002C1B0000}"/>
    <hyperlink ref="K1313" r:id="rId6958" xr:uid="{00000000-0004-0000-0100-00002D1B0000}"/>
    <hyperlink ref="L1313" r:id="rId6959" xr:uid="{00000000-0004-0000-0100-00002E1B0000}"/>
    <hyperlink ref="M1313" r:id="rId6960" xr:uid="{00000000-0004-0000-0100-00002F1B0000}"/>
    <hyperlink ref="N1313" r:id="rId6961" xr:uid="{00000000-0004-0000-0100-0000301B0000}"/>
    <hyperlink ref="G1314" r:id="rId6962" xr:uid="{00000000-0004-0000-0100-0000311B0000}"/>
    <hyperlink ref="I1314" r:id="rId6963" xr:uid="{00000000-0004-0000-0100-0000321B0000}"/>
    <hyperlink ref="K1314" r:id="rId6964" xr:uid="{00000000-0004-0000-0100-0000331B0000}"/>
    <hyperlink ref="L1314" r:id="rId6965" xr:uid="{00000000-0004-0000-0100-0000341B0000}"/>
    <hyperlink ref="M1314" r:id="rId6966" xr:uid="{00000000-0004-0000-0100-0000351B0000}"/>
    <hyperlink ref="N1314" r:id="rId6967" xr:uid="{00000000-0004-0000-0100-0000361B0000}"/>
    <hyperlink ref="G1315" r:id="rId6968" xr:uid="{00000000-0004-0000-0100-0000371B0000}"/>
    <hyperlink ref="I1315" r:id="rId6969" xr:uid="{00000000-0004-0000-0100-0000381B0000}"/>
    <hyperlink ref="K1315" r:id="rId6970" xr:uid="{00000000-0004-0000-0100-0000391B0000}"/>
    <hyperlink ref="L1315" r:id="rId6971" xr:uid="{00000000-0004-0000-0100-00003A1B0000}"/>
    <hyperlink ref="M1315" r:id="rId6972" xr:uid="{00000000-0004-0000-0100-00003B1B0000}"/>
    <hyperlink ref="N1315" r:id="rId6973" xr:uid="{00000000-0004-0000-0100-00003C1B0000}"/>
    <hyperlink ref="G1316" r:id="rId6974" xr:uid="{00000000-0004-0000-0100-00003D1B0000}"/>
    <hyperlink ref="I1316" r:id="rId6975" xr:uid="{00000000-0004-0000-0100-00003E1B0000}"/>
    <hyperlink ref="K1316" r:id="rId6976" xr:uid="{00000000-0004-0000-0100-00003F1B0000}"/>
    <hyperlink ref="L1316" r:id="rId6977" xr:uid="{00000000-0004-0000-0100-0000401B0000}"/>
    <hyperlink ref="M1316" r:id="rId6978" xr:uid="{00000000-0004-0000-0100-0000411B0000}"/>
    <hyperlink ref="N1316" r:id="rId6979" xr:uid="{00000000-0004-0000-0100-0000421B0000}"/>
    <hyperlink ref="G1317" r:id="rId6980" display="https://n2t.net/ark:/65665/308e88433-7c50-4f2a-bde6-71abd9a6f4bd" xr:uid="{00000000-0004-0000-0100-0000431B0000}"/>
    <hyperlink ref="I1317" r:id="rId6981" display="https://n2t.net/ark:/65665/36d233376-436d-4528-b75c-ff79ae021223" xr:uid="{00000000-0004-0000-0100-0000441B0000}"/>
    <hyperlink ref="L1317" r:id="rId6982" display="SAMN48403275" xr:uid="{00000000-0004-0000-0100-0000451B0000}"/>
    <hyperlink ref="M1317" r:id="rId6983" display="SRR33529682" xr:uid="{00000000-0004-0000-0100-0000461B0000}"/>
    <hyperlink ref="N1317" r:id="rId6984" display="PV662071" xr:uid="{00000000-0004-0000-0100-0000471B0000}"/>
    <hyperlink ref="G1318" r:id="rId6985" xr:uid="{00000000-0004-0000-0100-0000481B0000}"/>
    <hyperlink ref="I1318" r:id="rId6986" xr:uid="{00000000-0004-0000-0100-0000491B0000}"/>
    <hyperlink ref="K1318" r:id="rId6987" xr:uid="{00000000-0004-0000-0100-00004A1B0000}"/>
    <hyperlink ref="L1318" r:id="rId6988" xr:uid="{00000000-0004-0000-0100-00004B1B0000}"/>
    <hyperlink ref="M1318" r:id="rId6989" xr:uid="{00000000-0004-0000-0100-00004C1B0000}"/>
    <hyperlink ref="N1318" r:id="rId6990" xr:uid="{00000000-0004-0000-0100-00004D1B0000}"/>
    <hyperlink ref="G1319" r:id="rId6991" display="https://n2t.net/ark:/65665/302345f9f-25cb-4661-b1ed-542253c56a9c" xr:uid="{00000000-0004-0000-0100-00004E1B0000}"/>
    <hyperlink ref="I1319" r:id="rId6992" display="https://n2t.net/ark:/65665/344ab3b94-af4e-4774-a9c9-e275fd1db94b" xr:uid="{00000000-0004-0000-0100-00004F1B0000}"/>
    <hyperlink ref="L1319" r:id="rId6993" display="SAMN48403301" xr:uid="{00000000-0004-0000-0100-0000501B0000}"/>
    <hyperlink ref="M1319" r:id="rId6994" display="SRR33529772" xr:uid="{00000000-0004-0000-0100-0000511B0000}"/>
    <hyperlink ref="N1319" r:id="rId6995" display="PV651709" xr:uid="{00000000-0004-0000-0100-0000521B0000}"/>
    <hyperlink ref="G1320" r:id="rId6996" display="https://n2t.net/ark:/65665/3b59b3482-b3f9-4ef9-b1d6-7cd3c2bad8e6" xr:uid="{00000000-0004-0000-0100-0000531B0000}"/>
    <hyperlink ref="I1320" r:id="rId6997" display="https://n2t.net/ark:/65665/3d317bdb7-8494-4f00-9160-8f59c50b3ea0" xr:uid="{00000000-0004-0000-0100-0000541B0000}"/>
    <hyperlink ref="L1320" r:id="rId6998" display="SAMN48403302" xr:uid="{00000000-0004-0000-0100-0000551B0000}"/>
    <hyperlink ref="M1320" r:id="rId6999" display="SRR33529771" xr:uid="{00000000-0004-0000-0100-0000561B0000}"/>
    <hyperlink ref="N1320" r:id="rId7000" display="PV651713" xr:uid="{00000000-0004-0000-0100-0000571B0000}"/>
    <hyperlink ref="G1321" r:id="rId7001" xr:uid="{00000000-0004-0000-0100-0000581B0000}"/>
    <hyperlink ref="I1321" r:id="rId7002" xr:uid="{00000000-0004-0000-0100-0000591B0000}"/>
    <hyperlink ref="K1321" r:id="rId7003" xr:uid="{00000000-0004-0000-0100-00005A1B0000}"/>
    <hyperlink ref="L1321" r:id="rId7004" xr:uid="{00000000-0004-0000-0100-00005B1B0000}"/>
    <hyperlink ref="M1321" r:id="rId7005" xr:uid="{00000000-0004-0000-0100-00005C1B0000}"/>
    <hyperlink ref="N1321" r:id="rId7006" xr:uid="{00000000-0004-0000-0100-00005D1B0000}"/>
    <hyperlink ref="G1322" r:id="rId7007" xr:uid="{00000000-0004-0000-0100-00005E1B0000}"/>
    <hyperlink ref="I1322" r:id="rId7008" xr:uid="{00000000-0004-0000-0100-00005F1B0000}"/>
    <hyperlink ref="K1322" r:id="rId7009" xr:uid="{00000000-0004-0000-0100-0000601B0000}"/>
    <hyperlink ref="L1322" r:id="rId7010" xr:uid="{00000000-0004-0000-0100-0000611B0000}"/>
    <hyperlink ref="M1322" r:id="rId7011" xr:uid="{00000000-0004-0000-0100-0000621B0000}"/>
    <hyperlink ref="N1322" r:id="rId7012" xr:uid="{00000000-0004-0000-0100-0000631B0000}"/>
    <hyperlink ref="G1323" r:id="rId7013" xr:uid="{00000000-0004-0000-0100-0000641B0000}"/>
    <hyperlink ref="K1323" r:id="rId7014" xr:uid="{00000000-0004-0000-0100-0000651B0000}"/>
    <hyperlink ref="L1323" r:id="rId7015" xr:uid="{00000000-0004-0000-0100-0000661B0000}"/>
    <hyperlink ref="M1323" r:id="rId7016" xr:uid="{00000000-0004-0000-0100-0000671B0000}"/>
    <hyperlink ref="N1323" r:id="rId7017" xr:uid="{00000000-0004-0000-0100-0000681B0000}"/>
    <hyperlink ref="G1324" r:id="rId7018" xr:uid="{00000000-0004-0000-0100-0000691B0000}"/>
    <hyperlink ref="I1324" r:id="rId7019" xr:uid="{00000000-0004-0000-0100-00006A1B0000}"/>
    <hyperlink ref="K1324" r:id="rId7020" xr:uid="{00000000-0004-0000-0100-00006B1B0000}"/>
    <hyperlink ref="L1324" r:id="rId7021" xr:uid="{00000000-0004-0000-0100-00006C1B0000}"/>
    <hyperlink ref="M1324" r:id="rId7022" xr:uid="{00000000-0004-0000-0100-00006D1B0000}"/>
    <hyperlink ref="N1324" r:id="rId7023" xr:uid="{00000000-0004-0000-0100-00006E1B0000}"/>
    <hyperlink ref="G1325" r:id="rId7024" xr:uid="{00000000-0004-0000-0100-00006F1B0000}"/>
    <hyperlink ref="K1325" r:id="rId7025" xr:uid="{00000000-0004-0000-0100-0000701B0000}"/>
    <hyperlink ref="L1325" r:id="rId7026" xr:uid="{00000000-0004-0000-0100-0000711B0000}"/>
    <hyperlink ref="M1325" r:id="rId7027" xr:uid="{00000000-0004-0000-0100-0000721B0000}"/>
    <hyperlink ref="N1325" r:id="rId7028" xr:uid="{00000000-0004-0000-0100-0000731B0000}"/>
    <hyperlink ref="G1326" r:id="rId7029" xr:uid="{00000000-0004-0000-0100-0000741B0000}"/>
    <hyperlink ref="I1326" r:id="rId7030" xr:uid="{00000000-0004-0000-0100-0000751B0000}"/>
    <hyperlink ref="K1326" r:id="rId7031" xr:uid="{00000000-0004-0000-0100-0000761B0000}"/>
    <hyperlink ref="L1326" r:id="rId7032" xr:uid="{00000000-0004-0000-0100-0000771B0000}"/>
    <hyperlink ref="M1326" r:id="rId7033" xr:uid="{00000000-0004-0000-0100-0000781B0000}"/>
    <hyperlink ref="N1326" r:id="rId7034" xr:uid="{00000000-0004-0000-0100-0000791B0000}"/>
    <hyperlink ref="G1327" r:id="rId7035" xr:uid="{00000000-0004-0000-0100-00007A1B0000}"/>
    <hyperlink ref="I1327" r:id="rId7036" xr:uid="{00000000-0004-0000-0100-00007B1B0000}"/>
    <hyperlink ref="K1327" r:id="rId7037" xr:uid="{00000000-0004-0000-0100-00007C1B0000}"/>
    <hyperlink ref="L1327" r:id="rId7038" xr:uid="{00000000-0004-0000-0100-00007D1B0000}"/>
    <hyperlink ref="M1327" r:id="rId7039" xr:uid="{00000000-0004-0000-0100-00007E1B0000}"/>
    <hyperlink ref="N1327" r:id="rId7040" xr:uid="{00000000-0004-0000-0100-00007F1B0000}"/>
    <hyperlink ref="G1328" r:id="rId7041" display="https://n2t.net/ark:/65665/337e4b45f-be29-424d-ba0a-10948fc4ad31" xr:uid="{00000000-0004-0000-0100-0000801B0000}"/>
    <hyperlink ref="I1328" r:id="rId7042" display="https://n2t.net/ark:/65665/3d954f2d4-c64c-4976-86b4-af1014b50f7d" xr:uid="{00000000-0004-0000-0100-0000811B0000}"/>
    <hyperlink ref="L1328" r:id="rId7043" display="SAMN48403126" xr:uid="{00000000-0004-0000-0100-0000821B0000}"/>
    <hyperlink ref="M1328" r:id="rId7044" display="SRR33529991" xr:uid="{00000000-0004-0000-0100-0000831B0000}"/>
    <hyperlink ref="N1328" r:id="rId7045" display="PV662060" xr:uid="{00000000-0004-0000-0100-0000841B0000}"/>
    <hyperlink ref="G1329" r:id="rId7046" xr:uid="{00000000-0004-0000-0100-0000851B0000}"/>
    <hyperlink ref="I1329" r:id="rId7047" xr:uid="{00000000-0004-0000-0100-0000861B0000}"/>
    <hyperlink ref="K1329" r:id="rId7048" xr:uid="{00000000-0004-0000-0100-0000871B0000}"/>
    <hyperlink ref="L1329" r:id="rId7049" xr:uid="{00000000-0004-0000-0100-0000881B0000}"/>
    <hyperlink ref="M1329" r:id="rId7050" xr:uid="{00000000-0004-0000-0100-0000891B0000}"/>
    <hyperlink ref="N1329" r:id="rId7051" xr:uid="{00000000-0004-0000-0100-00008A1B0000}"/>
    <hyperlink ref="G1330" r:id="rId7052" xr:uid="{00000000-0004-0000-0100-00008B1B0000}"/>
    <hyperlink ref="I1330" r:id="rId7053" xr:uid="{00000000-0004-0000-0100-00008C1B0000}"/>
    <hyperlink ref="K1330" r:id="rId7054" xr:uid="{00000000-0004-0000-0100-00008D1B0000}"/>
    <hyperlink ref="L1330" r:id="rId7055" xr:uid="{00000000-0004-0000-0100-00008E1B0000}"/>
    <hyperlink ref="M1330" r:id="rId7056" xr:uid="{00000000-0004-0000-0100-00008F1B0000}"/>
    <hyperlink ref="N1330" r:id="rId7057" xr:uid="{00000000-0004-0000-0100-0000901B0000}"/>
    <hyperlink ref="G1331" r:id="rId7058" display="https://n2t.net/ark:/65665/3a3e9b86c-00b5-4ce7-a47b-73500e62cdda" xr:uid="{00000000-0004-0000-0100-0000911B0000}"/>
    <hyperlink ref="I1331" r:id="rId7059" display="https://n2t.net/ark:/65665/35546f67c-3673-447e-826c-ce66b587d973" xr:uid="{00000000-0004-0000-0100-0000921B0000}"/>
    <hyperlink ref="L1331" r:id="rId7060" display="SAMN48403195" xr:uid="{00000000-0004-0000-0100-0000931B0000}"/>
    <hyperlink ref="M1331" r:id="rId7061" display="SRR33529962" xr:uid="{00000000-0004-0000-0100-0000941B0000}"/>
    <hyperlink ref="N1331" r:id="rId7062" display="PV662061" xr:uid="{00000000-0004-0000-0100-0000951B0000}"/>
    <hyperlink ref="G1332" r:id="rId7063" xr:uid="{00000000-0004-0000-0100-0000961B0000}"/>
    <hyperlink ref="I1332" r:id="rId7064" xr:uid="{00000000-0004-0000-0100-0000971B0000}"/>
    <hyperlink ref="K1332" r:id="rId7065" xr:uid="{00000000-0004-0000-0100-0000981B0000}"/>
    <hyperlink ref="L1332" r:id="rId7066" xr:uid="{00000000-0004-0000-0100-0000991B0000}"/>
    <hyperlink ref="N1332" r:id="rId7067" xr:uid="{00000000-0004-0000-0100-00009A1B0000}"/>
    <hyperlink ref="G1333" r:id="rId7068" display="https://n2t.net/ark:/65665/386ed7d6a-44b7-49f5-8f60-6760e160b2f5" xr:uid="{00000000-0004-0000-0100-00009B1B0000}"/>
    <hyperlink ref="I1333" r:id="rId7069" display="https://n2t.net/ark:/65665/3ab33cd4e-0f09-4db3-8394-37b79954a729" xr:uid="{00000000-0004-0000-0100-00009C1B0000}"/>
    <hyperlink ref="L1333" r:id="rId7070" display="SAMN48403164" xr:uid="{00000000-0004-0000-0100-00009D1B0000}"/>
    <hyperlink ref="M1333" r:id="rId7071" display="SRR33529829" xr:uid="{00000000-0004-0000-0100-00009E1B0000}"/>
    <hyperlink ref="N1333" r:id="rId7072" display="PV651719" xr:uid="{00000000-0004-0000-0100-00009F1B0000}"/>
    <hyperlink ref="G1334" r:id="rId7073" xr:uid="{00000000-0004-0000-0100-0000A01B0000}"/>
    <hyperlink ref="K1334" r:id="rId7074" xr:uid="{00000000-0004-0000-0100-0000A11B0000}"/>
    <hyperlink ref="L1334" r:id="rId7075" xr:uid="{00000000-0004-0000-0100-0000A21B0000}"/>
    <hyperlink ref="M1334" r:id="rId7076" xr:uid="{00000000-0004-0000-0100-0000A31B0000}"/>
    <hyperlink ref="N1334" r:id="rId7077" xr:uid="{00000000-0004-0000-0100-0000A41B0000}"/>
    <hyperlink ref="L1335" r:id="rId7078" xr:uid="{00000000-0004-0000-0100-0000A51B0000}"/>
    <hyperlink ref="M1335" r:id="rId7079" xr:uid="{00000000-0004-0000-0100-0000A61B0000}"/>
    <hyperlink ref="N1335" r:id="rId7080" xr:uid="{00000000-0004-0000-0100-0000A71B0000}"/>
    <hyperlink ref="G1336" r:id="rId7081" xr:uid="{00000000-0004-0000-0100-0000A81B0000}"/>
    <hyperlink ref="I1336" r:id="rId7082" xr:uid="{00000000-0004-0000-0100-0000A91B0000}"/>
    <hyperlink ref="K1336" r:id="rId7083" xr:uid="{00000000-0004-0000-0100-0000AA1B0000}"/>
    <hyperlink ref="L1336" r:id="rId7084" xr:uid="{00000000-0004-0000-0100-0000AB1B0000}"/>
    <hyperlink ref="M1336" r:id="rId7085" xr:uid="{00000000-0004-0000-0100-0000AC1B0000}"/>
    <hyperlink ref="N1336" r:id="rId7086" xr:uid="{00000000-0004-0000-0100-0000AD1B0000}"/>
    <hyperlink ref="G1337" r:id="rId7087" xr:uid="{00000000-0004-0000-0100-0000AE1B0000}"/>
    <hyperlink ref="I1337" r:id="rId7088" xr:uid="{00000000-0004-0000-0100-0000AF1B0000}"/>
    <hyperlink ref="K1337" r:id="rId7089" xr:uid="{00000000-0004-0000-0100-0000B01B0000}"/>
    <hyperlink ref="L1337" r:id="rId7090" xr:uid="{00000000-0004-0000-0100-0000B11B0000}"/>
    <hyperlink ref="M1337" r:id="rId7091" xr:uid="{00000000-0004-0000-0100-0000B21B0000}"/>
    <hyperlink ref="N1337" r:id="rId7092" xr:uid="{00000000-0004-0000-0100-0000B31B0000}"/>
    <hyperlink ref="G1338" r:id="rId7093" xr:uid="{00000000-0004-0000-0100-0000B41B0000}"/>
    <hyperlink ref="I1338" r:id="rId7094" xr:uid="{00000000-0004-0000-0100-0000B51B0000}"/>
    <hyperlink ref="K1338" r:id="rId7095" xr:uid="{00000000-0004-0000-0100-0000B61B0000}"/>
    <hyperlink ref="L1338" r:id="rId7096" xr:uid="{00000000-0004-0000-0100-0000B71B0000}"/>
    <hyperlink ref="M1338" r:id="rId7097" xr:uid="{00000000-0004-0000-0100-0000B81B0000}"/>
    <hyperlink ref="N1338" r:id="rId7098" xr:uid="{00000000-0004-0000-0100-0000B91B0000}"/>
    <hyperlink ref="G1339" r:id="rId7099" xr:uid="{00000000-0004-0000-0100-0000BA1B0000}"/>
    <hyperlink ref="I1339" r:id="rId7100" xr:uid="{00000000-0004-0000-0100-0000BB1B0000}"/>
    <hyperlink ref="K1339" r:id="rId7101" xr:uid="{00000000-0004-0000-0100-0000BC1B0000}"/>
    <hyperlink ref="L1339" r:id="rId7102" xr:uid="{00000000-0004-0000-0100-0000BD1B0000}"/>
    <hyperlink ref="M1339" r:id="rId7103" xr:uid="{00000000-0004-0000-0100-0000BE1B0000}"/>
    <hyperlink ref="N1339" r:id="rId7104" xr:uid="{00000000-0004-0000-0100-0000BF1B0000}"/>
    <hyperlink ref="G1340" r:id="rId7105" xr:uid="{00000000-0004-0000-0100-0000C01B0000}"/>
    <hyperlink ref="I1340" r:id="rId7106" xr:uid="{00000000-0004-0000-0100-0000C11B0000}"/>
    <hyperlink ref="K1340" r:id="rId7107" xr:uid="{00000000-0004-0000-0100-0000C21B0000}"/>
    <hyperlink ref="L1340" r:id="rId7108" xr:uid="{00000000-0004-0000-0100-0000C31B0000}"/>
    <hyperlink ref="M1340" r:id="rId7109" xr:uid="{00000000-0004-0000-0100-0000C41B0000}"/>
    <hyperlink ref="N1340" r:id="rId7110" xr:uid="{00000000-0004-0000-0100-0000C51B0000}"/>
    <hyperlink ref="G1341" r:id="rId7111" xr:uid="{00000000-0004-0000-0100-0000C61B0000}"/>
    <hyperlink ref="I1341" r:id="rId7112" xr:uid="{00000000-0004-0000-0100-0000C71B0000}"/>
    <hyperlink ref="K1341" r:id="rId7113" xr:uid="{00000000-0004-0000-0100-0000C81B0000}"/>
    <hyperlink ref="L1341" r:id="rId7114" xr:uid="{00000000-0004-0000-0100-0000C91B0000}"/>
    <hyperlink ref="M1341" r:id="rId7115" xr:uid="{00000000-0004-0000-0100-0000CA1B0000}"/>
    <hyperlink ref="N1341" r:id="rId7116" xr:uid="{00000000-0004-0000-0100-0000CB1B0000}"/>
    <hyperlink ref="G1342" r:id="rId7117" xr:uid="{00000000-0004-0000-0100-0000CC1B0000}"/>
    <hyperlink ref="I1342" r:id="rId7118" xr:uid="{00000000-0004-0000-0100-0000CD1B0000}"/>
    <hyperlink ref="K1342" r:id="rId7119" xr:uid="{00000000-0004-0000-0100-0000CE1B0000}"/>
    <hyperlink ref="L1342" r:id="rId7120" xr:uid="{00000000-0004-0000-0100-0000CF1B0000}"/>
    <hyperlink ref="M1342" r:id="rId7121" xr:uid="{00000000-0004-0000-0100-0000D01B0000}"/>
    <hyperlink ref="N1342" r:id="rId7122" xr:uid="{00000000-0004-0000-0100-0000D11B0000}"/>
    <hyperlink ref="G1343" r:id="rId7123" xr:uid="{00000000-0004-0000-0100-0000D21B0000}"/>
    <hyperlink ref="I1343" r:id="rId7124" xr:uid="{00000000-0004-0000-0100-0000D31B0000}"/>
    <hyperlink ref="K1343" r:id="rId7125" xr:uid="{00000000-0004-0000-0100-0000D41B0000}"/>
    <hyperlink ref="L1343" r:id="rId7126" xr:uid="{00000000-0004-0000-0100-0000D51B0000}"/>
    <hyperlink ref="M1343" r:id="rId7127" xr:uid="{00000000-0004-0000-0100-0000D61B0000}"/>
    <hyperlink ref="N1343" r:id="rId7128" xr:uid="{00000000-0004-0000-0100-0000D71B0000}"/>
    <hyperlink ref="L1344" r:id="rId7129" xr:uid="{00000000-0004-0000-0100-0000D81B0000}"/>
    <hyperlink ref="M1344" r:id="rId7130" xr:uid="{00000000-0004-0000-0100-0000D91B0000}"/>
    <hyperlink ref="N1344" r:id="rId7131" xr:uid="{00000000-0004-0000-0100-0000DA1B0000}"/>
    <hyperlink ref="G1345" r:id="rId7132" xr:uid="{00000000-0004-0000-0100-0000DB1B0000}"/>
    <hyperlink ref="I1345" r:id="rId7133" xr:uid="{00000000-0004-0000-0100-0000DC1B0000}"/>
    <hyperlink ref="K1345" r:id="rId7134" xr:uid="{00000000-0004-0000-0100-0000DD1B0000}"/>
    <hyperlink ref="L1345" r:id="rId7135" xr:uid="{00000000-0004-0000-0100-0000DE1B0000}"/>
    <hyperlink ref="M1345" r:id="rId7136" xr:uid="{00000000-0004-0000-0100-0000DF1B0000}"/>
    <hyperlink ref="N1345" r:id="rId7137" xr:uid="{00000000-0004-0000-0100-0000E01B0000}"/>
    <hyperlink ref="G1346" r:id="rId7138" xr:uid="{00000000-0004-0000-0100-0000E11B0000}"/>
    <hyperlink ref="I1346" r:id="rId7139" xr:uid="{00000000-0004-0000-0100-0000E21B0000}"/>
    <hyperlink ref="K1346" r:id="rId7140" xr:uid="{00000000-0004-0000-0100-0000E31B0000}"/>
    <hyperlink ref="L1346" r:id="rId7141" xr:uid="{00000000-0004-0000-0100-0000E41B0000}"/>
    <hyperlink ref="M1346" r:id="rId7142" xr:uid="{00000000-0004-0000-0100-0000E51B0000}"/>
    <hyperlink ref="N1346" r:id="rId7143" xr:uid="{00000000-0004-0000-0100-0000E61B0000}"/>
    <hyperlink ref="G1347" r:id="rId7144" xr:uid="{00000000-0004-0000-0100-0000E71B0000}"/>
    <hyperlink ref="I1347" r:id="rId7145" xr:uid="{00000000-0004-0000-0100-0000E81B0000}"/>
    <hyperlink ref="K1347" r:id="rId7146" xr:uid="{00000000-0004-0000-0100-0000E91B0000}"/>
    <hyperlink ref="L1347" r:id="rId7147" xr:uid="{00000000-0004-0000-0100-0000EA1B0000}"/>
    <hyperlink ref="M1347" r:id="rId7148" xr:uid="{00000000-0004-0000-0100-0000EB1B0000}"/>
    <hyperlink ref="N1347" r:id="rId7149" xr:uid="{00000000-0004-0000-0100-0000EC1B0000}"/>
    <hyperlink ref="G1348" r:id="rId7150" xr:uid="{00000000-0004-0000-0100-0000ED1B0000}"/>
    <hyperlink ref="I1348" r:id="rId7151" xr:uid="{00000000-0004-0000-0100-0000EE1B0000}"/>
    <hyperlink ref="K1348" r:id="rId7152" xr:uid="{00000000-0004-0000-0100-0000EF1B0000}"/>
    <hyperlink ref="L1348" r:id="rId7153" xr:uid="{00000000-0004-0000-0100-0000F01B0000}"/>
    <hyperlink ref="M1348" r:id="rId7154" xr:uid="{00000000-0004-0000-0100-0000F11B0000}"/>
    <hyperlink ref="N1348" r:id="rId7155" xr:uid="{00000000-0004-0000-0100-0000F21B0000}"/>
    <hyperlink ref="G1349" r:id="rId7156" display="https://n2t.net/ark:/65665/3ea3fe921-ea4b-4128-b6a1-65be3988c200" xr:uid="{00000000-0004-0000-0100-0000F31B0000}"/>
    <hyperlink ref="I1349" r:id="rId7157" display="https://n2t.net/ark:/65665/32072a1fe-f70d-426f-a4b4-80e9af00a208" xr:uid="{00000000-0004-0000-0100-0000F41B0000}"/>
    <hyperlink ref="L1349" r:id="rId7158" display="SAMN48403017" xr:uid="{00000000-0004-0000-0100-0000F51B0000}"/>
    <hyperlink ref="M1349" r:id="rId7159" display="SRR33529894" xr:uid="{00000000-0004-0000-0100-0000F61B0000}"/>
    <hyperlink ref="N1349" r:id="rId7160" display="PV670477" xr:uid="{00000000-0004-0000-0100-0000F71B0000}"/>
    <hyperlink ref="G1350" r:id="rId7161" xr:uid="{00000000-0004-0000-0100-0000F81B0000}"/>
    <hyperlink ref="I1350" r:id="rId7162" xr:uid="{00000000-0004-0000-0100-0000F91B0000}"/>
    <hyperlink ref="K1350" r:id="rId7163" xr:uid="{00000000-0004-0000-0100-0000FA1B0000}"/>
    <hyperlink ref="L1350" r:id="rId7164" xr:uid="{00000000-0004-0000-0100-0000FB1B0000}"/>
    <hyperlink ref="M1350" r:id="rId7165" xr:uid="{00000000-0004-0000-0100-0000FC1B0000}"/>
    <hyperlink ref="N1350" r:id="rId7166" xr:uid="{00000000-0004-0000-0100-0000FD1B0000}"/>
    <hyperlink ref="G1351" r:id="rId7167" display="https://n2t.net/ark:/65665/33a0de3c4-598b-427b-9b4e-252ebcab4f6b" xr:uid="{00000000-0004-0000-0100-0000FE1B0000}"/>
    <hyperlink ref="I1351" r:id="rId7168" display="https://n2t.net/ark:/65665/356d82d20-e5c6-4e4a-af61-b302bc930871" xr:uid="{00000000-0004-0000-0100-0000FF1B0000}"/>
    <hyperlink ref="L1351" r:id="rId7169" display="SAMN48403018" xr:uid="{00000000-0004-0000-0100-0000001C0000}"/>
    <hyperlink ref="M1351" r:id="rId7170" display="SRR33529893" xr:uid="{00000000-0004-0000-0100-0000011C0000}"/>
    <hyperlink ref="N1351" r:id="rId7171" display="PV670476" xr:uid="{00000000-0004-0000-0100-0000021C0000}"/>
    <hyperlink ref="G1352" r:id="rId7172" display="https://n2t.net/ark:/65665/391457ff0-929b-481e-a9b8-5608d84e5bb7" xr:uid="{00000000-0004-0000-0100-0000031C0000}"/>
    <hyperlink ref="I1352" r:id="rId7173" display="https://n2t.net/ark:/65665/3eaa6acd3-5f8b-45e1-be8e-ad7838eb3338" xr:uid="{00000000-0004-0000-0100-0000041C0000}"/>
    <hyperlink ref="L1352" r:id="rId7174" display="SAMN48403019" xr:uid="{00000000-0004-0000-0100-0000051C0000}"/>
    <hyperlink ref="M1352" r:id="rId7175" display="SRR33529891" xr:uid="{00000000-0004-0000-0100-0000061C0000}"/>
    <hyperlink ref="N1352" r:id="rId7176" display="PV670475" xr:uid="{00000000-0004-0000-0100-0000071C0000}"/>
    <hyperlink ref="G1353" r:id="rId7177" xr:uid="{00000000-0004-0000-0100-0000081C0000}"/>
    <hyperlink ref="I1353" r:id="rId7178" xr:uid="{00000000-0004-0000-0100-0000091C0000}"/>
    <hyperlink ref="K1353" r:id="rId7179" xr:uid="{00000000-0004-0000-0100-00000A1C0000}"/>
    <hyperlink ref="L1353" r:id="rId7180" xr:uid="{00000000-0004-0000-0100-00000B1C0000}"/>
    <hyperlink ref="M1353" r:id="rId7181" xr:uid="{00000000-0004-0000-0100-00000C1C0000}"/>
    <hyperlink ref="N1353" r:id="rId7182" xr:uid="{00000000-0004-0000-0100-00000D1C0000}"/>
    <hyperlink ref="G1354" r:id="rId7183" display="https://n2t.net/ark:/65665/39dd7316a-3ef7-4b03-a731-f8038d15ceb0" xr:uid="{00000000-0004-0000-0100-00000E1C0000}"/>
    <hyperlink ref="I1354" r:id="rId7184" display="https://n2t.net/ark:/65665/3108ab0d4-a7b9-4fac-b58a-33d381b06a86" xr:uid="{00000000-0004-0000-0100-00000F1C0000}"/>
    <hyperlink ref="L1354" r:id="rId7185" display="SAMN48403222" xr:uid="{00000000-0004-0000-0100-0000101C0000}"/>
    <hyperlink ref="M1354" r:id="rId7186" display="SRR33529692" xr:uid="{00000000-0004-0000-0100-0000111C0000}"/>
    <hyperlink ref="N1354" r:id="rId7187" display="PV670490" xr:uid="{00000000-0004-0000-0100-0000121C0000}"/>
    <hyperlink ref="G1355" r:id="rId7188" xr:uid="{00000000-0004-0000-0100-0000131C0000}"/>
    <hyperlink ref="I1355" r:id="rId7189" xr:uid="{00000000-0004-0000-0100-0000141C0000}"/>
    <hyperlink ref="K1355" r:id="rId7190" xr:uid="{00000000-0004-0000-0100-0000151C0000}"/>
    <hyperlink ref="L1355" r:id="rId7191" xr:uid="{00000000-0004-0000-0100-0000161C0000}"/>
    <hyperlink ref="M1355" r:id="rId7192" xr:uid="{00000000-0004-0000-0100-0000171C0000}"/>
    <hyperlink ref="N1355" r:id="rId7193" xr:uid="{00000000-0004-0000-0100-0000181C0000}"/>
    <hyperlink ref="G1356" r:id="rId7194" xr:uid="{00000000-0004-0000-0100-0000191C0000}"/>
    <hyperlink ref="I1356" r:id="rId7195" xr:uid="{00000000-0004-0000-0100-00001A1C0000}"/>
    <hyperlink ref="K1356" r:id="rId7196" xr:uid="{00000000-0004-0000-0100-00001B1C0000}"/>
    <hyperlink ref="L1356" r:id="rId7197" xr:uid="{00000000-0004-0000-0100-00001C1C0000}"/>
    <hyperlink ref="M1356" r:id="rId7198" xr:uid="{00000000-0004-0000-0100-00001D1C0000}"/>
    <hyperlink ref="N1356" r:id="rId7199" xr:uid="{00000000-0004-0000-0100-00001E1C0000}"/>
    <hyperlink ref="G1357" r:id="rId7200" xr:uid="{00000000-0004-0000-0100-00001F1C0000}"/>
    <hyperlink ref="I1357" r:id="rId7201" xr:uid="{00000000-0004-0000-0100-0000201C0000}"/>
    <hyperlink ref="K1357" r:id="rId7202" xr:uid="{00000000-0004-0000-0100-0000211C0000}"/>
    <hyperlink ref="L1357" r:id="rId7203" xr:uid="{00000000-0004-0000-0100-0000221C0000}"/>
    <hyperlink ref="M1357" r:id="rId7204" xr:uid="{00000000-0004-0000-0100-0000231C0000}"/>
    <hyperlink ref="N1357" r:id="rId7205" xr:uid="{00000000-0004-0000-0100-0000241C0000}"/>
    <hyperlink ref="G1358" r:id="rId7206" display="https://n2t.net/ark:/65665/33a433dfe-0d64-49ff-a523-fd28b758133f" xr:uid="{00000000-0004-0000-0100-0000251C0000}"/>
    <hyperlink ref="I1358" r:id="rId7207" display="https://n2t.net/ark:/65665/3f7a4a861-798b-41bd-a89f-5cfd4158236e" xr:uid="{00000000-0004-0000-0100-0000261C0000}"/>
    <hyperlink ref="L1358" r:id="rId7208" display="SAMN48403223" xr:uid="{00000000-0004-0000-0100-0000271C0000}"/>
    <hyperlink ref="M1358" r:id="rId7209" display="SRR33529691" xr:uid="{00000000-0004-0000-0100-0000281C0000}"/>
    <hyperlink ref="N1358" r:id="rId7210" display="PV670469" xr:uid="{00000000-0004-0000-0100-0000291C0000}"/>
    <hyperlink ref="G1359" r:id="rId7211" display="https://n2t.net/ark:/65665/3d8e9bed4-680e-49e4-ac42-5fbb640a63e3" xr:uid="{00000000-0004-0000-0100-00002A1C0000}"/>
    <hyperlink ref="I1359" r:id="rId7212" display="https://n2t.net/ark:/65665/3c5fd5cb5-1c49-4503-9f9b-d314ce2dc65a" xr:uid="{00000000-0004-0000-0100-00002B1C0000}"/>
    <hyperlink ref="L1359" r:id="rId7213" display="SAMN48403224" xr:uid="{00000000-0004-0000-0100-00002C1C0000}"/>
    <hyperlink ref="M1359" r:id="rId7214" display="SRR33529690" xr:uid="{00000000-0004-0000-0100-00002D1C0000}"/>
    <hyperlink ref="N1359" r:id="rId7215" display="PV670470" xr:uid="{00000000-0004-0000-0100-00002E1C0000}"/>
    <hyperlink ref="G1360" r:id="rId7216" display="https://n2t.net/ark:/65665/367ee3a07-185d-4dc7-823c-189e5e3f674c" xr:uid="{00000000-0004-0000-0100-00002F1C0000}"/>
    <hyperlink ref="I1360" r:id="rId7217" display="https://n2t.net/ark:/65665/3960bd357-cd2b-403f-8fa5-70504157055e" xr:uid="{00000000-0004-0000-0100-0000301C0000}"/>
    <hyperlink ref="L1360" r:id="rId7218" display="SAMN48403221" xr:uid="{00000000-0004-0000-0100-0000311C0000}"/>
    <hyperlink ref="M1360" r:id="rId7219" display="SRR33529693" xr:uid="{00000000-0004-0000-0100-0000321C0000}"/>
    <hyperlink ref="N1360" r:id="rId7220" display="PV670486" xr:uid="{00000000-0004-0000-0100-0000331C0000}"/>
    <hyperlink ref="G1361" r:id="rId7221" xr:uid="{00000000-0004-0000-0100-0000341C0000}"/>
    <hyperlink ref="I1361" r:id="rId7222" xr:uid="{00000000-0004-0000-0100-0000351C0000}"/>
    <hyperlink ref="K1361" r:id="rId7223" xr:uid="{00000000-0004-0000-0100-0000361C0000}"/>
    <hyperlink ref="L1361" r:id="rId7224" xr:uid="{00000000-0004-0000-0100-0000371C0000}"/>
    <hyperlink ref="M1361" r:id="rId7225" xr:uid="{00000000-0004-0000-0100-0000381C0000}"/>
    <hyperlink ref="N1361" r:id="rId7226" xr:uid="{00000000-0004-0000-0100-0000391C0000}"/>
    <hyperlink ref="G1362" r:id="rId7227" display="https://n2t.net/ark:/65665/3d15fc1a0-2b24-4d78-b994-dd0f3176a741" xr:uid="{00000000-0004-0000-0100-00003A1C0000}"/>
    <hyperlink ref="I1362" r:id="rId7228" display="https://n2t.net/ark:/65665/3021b7c11-f1fa-45a1-a649-eda42f99f2a1" xr:uid="{00000000-0004-0000-0100-00003B1C0000}"/>
    <hyperlink ref="L1362" r:id="rId7229" display="SAMN48403226" xr:uid="{00000000-0004-0000-0100-00003C1C0000}"/>
    <hyperlink ref="M1362" r:id="rId7230" display="SRR33529688" xr:uid="{00000000-0004-0000-0100-00003D1C0000}"/>
    <hyperlink ref="N1362" r:id="rId7231" display="PV670485" xr:uid="{00000000-0004-0000-0100-00003E1C0000}"/>
    <hyperlink ref="G1363" r:id="rId7232" xr:uid="{00000000-0004-0000-0100-00003F1C0000}"/>
    <hyperlink ref="I1363" r:id="rId7233" xr:uid="{00000000-0004-0000-0100-0000401C0000}"/>
    <hyperlink ref="K1363" r:id="rId7234" xr:uid="{00000000-0004-0000-0100-0000411C0000}"/>
    <hyperlink ref="L1363" r:id="rId7235" xr:uid="{00000000-0004-0000-0100-0000421C0000}"/>
    <hyperlink ref="M1363" r:id="rId7236" xr:uid="{00000000-0004-0000-0100-0000431C0000}"/>
    <hyperlink ref="N1363" r:id="rId7237" xr:uid="{00000000-0004-0000-0100-0000441C0000}"/>
    <hyperlink ref="G1364" r:id="rId7238" xr:uid="{00000000-0004-0000-0100-0000451C0000}"/>
    <hyperlink ref="I1364" r:id="rId7239" xr:uid="{00000000-0004-0000-0100-0000461C0000}"/>
    <hyperlink ref="K1364" r:id="rId7240" xr:uid="{00000000-0004-0000-0100-0000471C0000}"/>
    <hyperlink ref="L1364" r:id="rId7241" xr:uid="{00000000-0004-0000-0100-0000481C0000}"/>
    <hyperlink ref="M1364" r:id="rId7242" xr:uid="{00000000-0004-0000-0100-0000491C0000}"/>
    <hyperlink ref="N1364" r:id="rId7243" xr:uid="{00000000-0004-0000-0100-00004A1C0000}"/>
    <hyperlink ref="G1365" r:id="rId7244" xr:uid="{00000000-0004-0000-0100-00004B1C0000}"/>
    <hyperlink ref="I1365" r:id="rId7245" xr:uid="{00000000-0004-0000-0100-00004C1C0000}"/>
    <hyperlink ref="K1365" r:id="rId7246" xr:uid="{00000000-0004-0000-0100-00004D1C0000}"/>
    <hyperlink ref="L1365" r:id="rId7247" xr:uid="{00000000-0004-0000-0100-00004E1C0000}"/>
    <hyperlink ref="M1365" r:id="rId7248" xr:uid="{00000000-0004-0000-0100-00004F1C0000}"/>
    <hyperlink ref="N1365" r:id="rId7249" xr:uid="{00000000-0004-0000-0100-0000501C0000}"/>
    <hyperlink ref="G1366" r:id="rId7250" xr:uid="{00000000-0004-0000-0100-0000511C0000}"/>
    <hyperlink ref="I1366" r:id="rId7251" xr:uid="{00000000-0004-0000-0100-0000521C0000}"/>
    <hyperlink ref="K1366" r:id="rId7252" xr:uid="{00000000-0004-0000-0100-0000531C0000}"/>
    <hyperlink ref="L1366" r:id="rId7253" xr:uid="{00000000-0004-0000-0100-0000541C0000}"/>
    <hyperlink ref="M1366" r:id="rId7254" xr:uid="{00000000-0004-0000-0100-0000551C0000}"/>
    <hyperlink ref="N1366" r:id="rId7255" xr:uid="{00000000-0004-0000-0100-0000561C0000}"/>
    <hyperlink ref="G1367" r:id="rId7256" xr:uid="{00000000-0004-0000-0100-0000571C0000}"/>
    <hyperlink ref="I1367" r:id="rId7257" xr:uid="{00000000-0004-0000-0100-0000581C0000}"/>
    <hyperlink ref="K1367" r:id="rId7258" xr:uid="{00000000-0004-0000-0100-0000591C0000}"/>
    <hyperlink ref="L1367" r:id="rId7259" xr:uid="{00000000-0004-0000-0100-00005A1C0000}"/>
    <hyperlink ref="M1367" r:id="rId7260" xr:uid="{00000000-0004-0000-0100-00005B1C0000}"/>
    <hyperlink ref="N1367" r:id="rId7261" xr:uid="{00000000-0004-0000-0100-00005C1C0000}"/>
    <hyperlink ref="G1368" r:id="rId7262" xr:uid="{00000000-0004-0000-0100-00005D1C0000}"/>
    <hyperlink ref="I1368" r:id="rId7263" xr:uid="{00000000-0004-0000-0100-00005E1C0000}"/>
    <hyperlink ref="K1368" r:id="rId7264" xr:uid="{00000000-0004-0000-0100-00005F1C0000}"/>
    <hyperlink ref="L1368" r:id="rId7265" xr:uid="{00000000-0004-0000-0100-0000601C0000}"/>
    <hyperlink ref="M1368" r:id="rId7266" xr:uid="{00000000-0004-0000-0100-0000611C0000}"/>
    <hyperlink ref="N1368" r:id="rId7267" xr:uid="{00000000-0004-0000-0100-0000621C0000}"/>
    <hyperlink ref="G1369" r:id="rId7268" xr:uid="{00000000-0004-0000-0100-0000631C0000}"/>
    <hyperlink ref="I1369" r:id="rId7269" xr:uid="{00000000-0004-0000-0100-0000641C0000}"/>
    <hyperlink ref="K1369" r:id="rId7270" xr:uid="{00000000-0004-0000-0100-0000651C0000}"/>
    <hyperlink ref="L1369" r:id="rId7271" xr:uid="{00000000-0004-0000-0100-0000661C0000}"/>
    <hyperlink ref="M1369" r:id="rId7272" xr:uid="{00000000-0004-0000-0100-0000671C0000}"/>
    <hyperlink ref="N1369" r:id="rId7273" xr:uid="{00000000-0004-0000-0100-0000681C0000}"/>
    <hyperlink ref="G1370" r:id="rId7274" xr:uid="{00000000-0004-0000-0100-0000691C0000}"/>
    <hyperlink ref="I1370" r:id="rId7275" xr:uid="{00000000-0004-0000-0100-00006A1C0000}"/>
    <hyperlink ref="K1370" r:id="rId7276" xr:uid="{00000000-0004-0000-0100-00006B1C0000}"/>
    <hyperlink ref="L1370" r:id="rId7277" xr:uid="{00000000-0004-0000-0100-00006C1C0000}"/>
    <hyperlink ref="M1370" r:id="rId7278" xr:uid="{00000000-0004-0000-0100-00006D1C0000}"/>
    <hyperlink ref="N1370" r:id="rId7279" xr:uid="{00000000-0004-0000-0100-00006E1C0000}"/>
    <hyperlink ref="G1371" r:id="rId7280" xr:uid="{00000000-0004-0000-0100-00006F1C0000}"/>
    <hyperlink ref="I1371" r:id="rId7281" xr:uid="{00000000-0004-0000-0100-0000701C0000}"/>
    <hyperlink ref="K1371" r:id="rId7282" xr:uid="{00000000-0004-0000-0100-0000711C0000}"/>
    <hyperlink ref="L1371" r:id="rId7283" xr:uid="{00000000-0004-0000-0100-0000721C0000}"/>
    <hyperlink ref="M1371" r:id="rId7284" xr:uid="{00000000-0004-0000-0100-0000731C0000}"/>
    <hyperlink ref="N1371" r:id="rId7285" xr:uid="{00000000-0004-0000-0100-0000741C0000}"/>
    <hyperlink ref="G1372" r:id="rId7286" xr:uid="{00000000-0004-0000-0100-0000751C0000}"/>
    <hyperlink ref="I1372" r:id="rId7287" xr:uid="{00000000-0004-0000-0100-0000761C0000}"/>
    <hyperlink ref="K1372" r:id="rId7288" xr:uid="{00000000-0004-0000-0100-0000771C0000}"/>
    <hyperlink ref="L1372" r:id="rId7289" xr:uid="{00000000-0004-0000-0100-0000781C0000}"/>
    <hyperlink ref="M1372" r:id="rId7290" xr:uid="{00000000-0004-0000-0100-0000791C0000}"/>
    <hyperlink ref="N1372" r:id="rId7291" xr:uid="{00000000-0004-0000-0100-00007A1C0000}"/>
    <hyperlink ref="G1373" r:id="rId7292" xr:uid="{00000000-0004-0000-0100-00007B1C0000}"/>
    <hyperlink ref="I1373" r:id="rId7293" xr:uid="{00000000-0004-0000-0100-00007C1C0000}"/>
    <hyperlink ref="K1373" r:id="rId7294" xr:uid="{00000000-0004-0000-0100-00007D1C0000}"/>
    <hyperlink ref="L1373" r:id="rId7295" xr:uid="{00000000-0004-0000-0100-00007E1C0000}"/>
    <hyperlink ref="M1373" r:id="rId7296" xr:uid="{00000000-0004-0000-0100-00007F1C0000}"/>
    <hyperlink ref="N1373" r:id="rId7297" xr:uid="{00000000-0004-0000-0100-0000801C0000}"/>
    <hyperlink ref="G1374" r:id="rId7298" xr:uid="{00000000-0004-0000-0100-0000811C0000}"/>
    <hyperlink ref="I1374" r:id="rId7299" xr:uid="{00000000-0004-0000-0100-0000821C0000}"/>
    <hyperlink ref="K1374" r:id="rId7300" xr:uid="{00000000-0004-0000-0100-0000831C0000}"/>
    <hyperlink ref="L1374" r:id="rId7301" xr:uid="{00000000-0004-0000-0100-0000841C0000}"/>
    <hyperlink ref="M1374" r:id="rId7302" xr:uid="{00000000-0004-0000-0100-0000851C0000}"/>
    <hyperlink ref="N1374" r:id="rId7303" xr:uid="{00000000-0004-0000-0100-0000861C0000}"/>
    <hyperlink ref="G1375" r:id="rId7304" xr:uid="{00000000-0004-0000-0100-0000871C0000}"/>
    <hyperlink ref="I1375" r:id="rId7305" xr:uid="{00000000-0004-0000-0100-0000881C0000}"/>
    <hyperlink ref="K1375" r:id="rId7306" xr:uid="{00000000-0004-0000-0100-0000891C0000}"/>
    <hyperlink ref="L1375" r:id="rId7307" xr:uid="{00000000-0004-0000-0100-00008A1C0000}"/>
    <hyperlink ref="M1375" r:id="rId7308" xr:uid="{00000000-0004-0000-0100-00008B1C0000}"/>
    <hyperlink ref="N1375" r:id="rId7309" xr:uid="{00000000-0004-0000-0100-00008C1C0000}"/>
    <hyperlink ref="G1376" r:id="rId7310" xr:uid="{00000000-0004-0000-0100-00008D1C0000}"/>
    <hyperlink ref="I1376" r:id="rId7311" xr:uid="{00000000-0004-0000-0100-00008E1C0000}"/>
    <hyperlink ref="K1376" r:id="rId7312" xr:uid="{00000000-0004-0000-0100-00008F1C0000}"/>
    <hyperlink ref="L1376" r:id="rId7313" xr:uid="{00000000-0004-0000-0100-0000901C0000}"/>
    <hyperlink ref="M1376" r:id="rId7314" xr:uid="{00000000-0004-0000-0100-0000911C0000}"/>
    <hyperlink ref="N1376" r:id="rId7315" xr:uid="{00000000-0004-0000-0100-0000921C0000}"/>
    <hyperlink ref="L1377" r:id="rId7316" xr:uid="{00000000-0004-0000-0100-0000931C0000}"/>
    <hyperlink ref="M1377" r:id="rId7317" xr:uid="{00000000-0004-0000-0100-0000941C0000}"/>
    <hyperlink ref="N1377" r:id="rId7318" xr:uid="{00000000-0004-0000-0100-0000951C0000}"/>
    <hyperlink ref="L1378" r:id="rId7319" xr:uid="{00000000-0004-0000-0100-0000961C0000}"/>
    <hyperlink ref="M1378" r:id="rId7320" xr:uid="{00000000-0004-0000-0100-0000971C0000}"/>
    <hyperlink ref="N1378" r:id="rId7321" xr:uid="{00000000-0004-0000-0100-0000981C0000}"/>
    <hyperlink ref="G1379" r:id="rId7322" xr:uid="{00000000-0004-0000-0100-0000991C0000}"/>
    <hyperlink ref="I1379" r:id="rId7323" xr:uid="{00000000-0004-0000-0100-00009A1C0000}"/>
    <hyperlink ref="K1379" r:id="rId7324" xr:uid="{00000000-0004-0000-0100-00009B1C0000}"/>
    <hyperlink ref="L1379" r:id="rId7325" xr:uid="{00000000-0004-0000-0100-00009C1C0000}"/>
    <hyperlink ref="M1379" r:id="rId7326" xr:uid="{00000000-0004-0000-0100-00009D1C0000}"/>
    <hyperlink ref="N1379" r:id="rId7327" xr:uid="{00000000-0004-0000-0100-00009E1C0000}"/>
    <hyperlink ref="G1380" r:id="rId7328" xr:uid="{00000000-0004-0000-0100-00009F1C0000}"/>
    <hyperlink ref="I1380" r:id="rId7329" xr:uid="{00000000-0004-0000-0100-0000A01C0000}"/>
    <hyperlink ref="K1380" r:id="rId7330" xr:uid="{00000000-0004-0000-0100-0000A11C0000}"/>
    <hyperlink ref="L1380" r:id="rId7331" xr:uid="{00000000-0004-0000-0100-0000A21C0000}"/>
    <hyperlink ref="M1380" r:id="rId7332" xr:uid="{00000000-0004-0000-0100-0000A31C0000}"/>
    <hyperlink ref="N1380" r:id="rId7333" xr:uid="{00000000-0004-0000-0100-0000A41C0000}"/>
    <hyperlink ref="L1381" r:id="rId7334" xr:uid="{00000000-0004-0000-0100-0000A51C0000}"/>
    <hyperlink ref="M1381" r:id="rId7335" xr:uid="{00000000-0004-0000-0100-0000A61C0000}"/>
    <hyperlink ref="N1381" r:id="rId7336" xr:uid="{00000000-0004-0000-0100-0000A71C0000}"/>
    <hyperlink ref="L1382" r:id="rId7337" xr:uid="{00000000-0004-0000-0100-0000A81C0000}"/>
    <hyperlink ref="M1382" r:id="rId7338" xr:uid="{00000000-0004-0000-0100-0000A91C0000}"/>
    <hyperlink ref="N1382" r:id="rId7339" xr:uid="{00000000-0004-0000-0100-0000AA1C0000}"/>
    <hyperlink ref="L1383" r:id="rId7340" xr:uid="{00000000-0004-0000-0100-0000AB1C0000}"/>
    <hyperlink ref="M1383" r:id="rId7341" xr:uid="{00000000-0004-0000-0100-0000AC1C0000}"/>
    <hyperlink ref="N1383" r:id="rId7342" xr:uid="{00000000-0004-0000-0100-0000AD1C0000}"/>
    <hyperlink ref="L1384" r:id="rId7343" xr:uid="{00000000-0004-0000-0100-0000AE1C0000}"/>
    <hyperlink ref="M1384" r:id="rId7344" xr:uid="{00000000-0004-0000-0100-0000AF1C0000}"/>
    <hyperlink ref="N1384" r:id="rId7345" xr:uid="{00000000-0004-0000-0100-0000B01C0000}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Girard, Matthew G.</cp:lastModifiedBy>
  <cp:revision/>
  <dcterms:created xsi:type="dcterms:W3CDTF">2025-06-11T14:05:41Z</dcterms:created>
  <dcterms:modified xsi:type="dcterms:W3CDTF">2025-06-11T14:05:41Z</dcterms:modified>
  <cp:category/>
  <cp:contentStatus/>
</cp:coreProperties>
</file>